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1_Deviation Prediction/08_ISJ Extension/"/>
    </mc:Choice>
  </mc:AlternateContent>
  <xr:revisionPtr revIDLastSave="0" documentId="13_ncr:1_{1143CAF1-0A9F-2B4A-945C-5CCAFA2653A7}" xr6:coauthVersionLast="47" xr6:coauthVersionMax="47" xr10:uidLastSave="{00000000-0000-0000-0000-000000000000}"/>
  <bookViews>
    <workbookView xWindow="65040" yWindow="3020" windowWidth="46320" windowHeight="28300" activeTab="11" xr2:uid="{B30E5894-0F4C-904C-8649-6A7C7A125913}"/>
  </bookViews>
  <sheets>
    <sheet name="Logs" sheetId="2" r:id="rId1"/>
    <sheet name="py_requirements" sheetId="187" r:id="rId2"/>
    <sheet name="deviation frequency" sheetId="91" r:id="rId3"/>
    <sheet name="4.4.2 Learning Architecture" sheetId="126" r:id="rId4"/>
    <sheet name="4.4.2 Undersampling" sheetId="125" r:id="rId5"/>
    <sheet name="4.4.3 LSTM vs FFN" sheetId="129" r:id="rId6"/>
    <sheet name="LSTM Differences " sheetId="127" state="hidden" r:id="rId7"/>
    <sheet name="4.4.3. Scatter LSTM vs FFN" sheetId="128" r:id="rId8"/>
    <sheet name="5. Benchmark" sheetId="60" r:id="rId9"/>
    <sheet name=" 6.1 Earliness" sheetId="61" r:id="rId10"/>
    <sheet name="6.2 Confidence" sheetId="158" r:id="rId11"/>
    <sheet name="Time Performance" sheetId="124" r:id="rId12"/>
    <sheet name="Mobis MPPN2E" sheetId="191" state="hidden" r:id="rId13"/>
    <sheet name="Dom MPPN2E" sheetId="190" state="hidden" r:id="rId14"/>
    <sheet name="12A MPPN2E" sheetId="188" state="hidden" r:id="rId15"/>
    <sheet name="12A BPDP (3)" sheetId="159" state="hidden" r:id="rId16"/>
    <sheet name="12A 0.6" sheetId="160" state="hidden" r:id="rId17"/>
    <sheet name="12A 0.7" sheetId="161" state="hidden" r:id="rId18"/>
    <sheet name="12A 0.8" sheetId="162" state="hidden" r:id="rId19"/>
    <sheet name="12O MPPN2E" sheetId="189" state="hidden" r:id="rId20"/>
    <sheet name="12O BPDP (3)" sheetId="163" state="hidden" r:id="rId21"/>
    <sheet name="12O 0.6" sheetId="164" state="hidden" r:id="rId22"/>
    <sheet name="12O 0.7" sheetId="165" state="hidden" r:id="rId23"/>
    <sheet name="12O 0.8" sheetId="166" state="hidden" r:id="rId24"/>
    <sheet name="Dom BPDP (3)" sheetId="167" state="hidden" r:id="rId25"/>
    <sheet name="Dom 0.6" sheetId="168" state="hidden" r:id="rId26"/>
    <sheet name="Dom 0.7" sheetId="169" state="hidden" r:id="rId27"/>
    <sheet name="Dom 0.8" sheetId="170" state="hidden" r:id="rId28"/>
    <sheet name="Int MPPN2E" sheetId="192" state="hidden" r:id="rId29"/>
    <sheet name="Int BPDP (3)" sheetId="171" state="hidden" r:id="rId30"/>
    <sheet name="Int 0.6" sheetId="172" state="hidden" r:id="rId31"/>
    <sheet name="Int 0.7" sheetId="173" state="hidden" r:id="rId32"/>
    <sheet name="Int 0.8" sheetId="174" state="hidden" r:id="rId33"/>
    <sheet name="RfP MPPN2E" sheetId="194" state="hidden" r:id="rId34"/>
    <sheet name="RfP BPDP (3)" sheetId="175" state="hidden" r:id="rId35"/>
    <sheet name="RfP 0.6" sheetId="176" state="hidden" r:id="rId36"/>
    <sheet name="RfP 0.7" sheetId="177" state="hidden" r:id="rId37"/>
    <sheet name="RfP 0.8" sheetId="178" state="hidden" r:id="rId38"/>
    <sheet name="Prep MPPN2E" sheetId="193" state="hidden" r:id="rId39"/>
    <sheet name="Prep BPDP (3)" sheetId="179" state="hidden" r:id="rId40"/>
    <sheet name="Prep 0.6" sheetId="180" state="hidden" r:id="rId41"/>
    <sheet name="Prep 0.7" sheetId="181" state="hidden" r:id="rId42"/>
    <sheet name="Prep 0.8" sheetId="182" state="hidden" r:id="rId43"/>
    <sheet name="Mobis BPDP (3)" sheetId="183" state="hidden" r:id="rId44"/>
    <sheet name="Mobis 0.6" sheetId="184" state="hidden" r:id="rId45"/>
    <sheet name="Mobis 0.7" sheetId="185" state="hidden" r:id="rId46"/>
    <sheet name="Mobis 0.8" sheetId="186" state="hidden" r:id="rId47"/>
    <sheet name="12A BPDP (2)" sheetId="130" state="hidden" r:id="rId48"/>
    <sheet name="12A BPDP LSTM" sheetId="131" state="hidden" r:id="rId49"/>
    <sheet name="12O BPDP (2)" sheetId="132" state="hidden" r:id="rId50"/>
    <sheet name="12O BPDP LSTM" sheetId="133" state="hidden" r:id="rId51"/>
    <sheet name="Dom BPDP (2)" sheetId="134" state="hidden" r:id="rId52"/>
    <sheet name="Dom BPDP LSTM" sheetId="135" state="hidden" r:id="rId53"/>
    <sheet name="Int BPDP (2)" sheetId="136" state="hidden" r:id="rId54"/>
    <sheet name="Int BPDP LSTM" sheetId="137" state="hidden" r:id="rId55"/>
    <sheet name="RfP BPDP (2)" sheetId="138" state="hidden" r:id="rId56"/>
    <sheet name="RfP BPDP LSTM" sheetId="139" state="hidden" r:id="rId57"/>
    <sheet name="Prep BPDP (2)" sheetId="140" state="hidden" r:id="rId58"/>
    <sheet name="Prep BPDP LSTM" sheetId="141" state="hidden" r:id="rId59"/>
    <sheet name="Mobis BPDP (2)" sheetId="142" state="hidden" r:id="rId60"/>
    <sheet name="Mobis BPDP LSTM" sheetId="143" state="hidden" r:id="rId61"/>
    <sheet name="12A SC LSTM" sheetId="145" state="hidden" r:id="rId62"/>
    <sheet name="12O SC LSTM" sheetId="147" state="hidden" r:id="rId63"/>
    <sheet name="Dom SC LSTM" sheetId="149" state="hidden" r:id="rId64"/>
    <sheet name="Int SC LSTM" sheetId="151" state="hidden" r:id="rId65"/>
    <sheet name="RfP SC LSTM" sheetId="153" state="hidden" r:id="rId66"/>
    <sheet name="Prep SC LSTM" sheetId="155" state="hidden" r:id="rId67"/>
    <sheet name="Mobis SC LSTM" sheetId="157" state="hidden" r:id="rId68"/>
    <sheet name="Earliness BPDP" sheetId="58" state="hidden" r:id="rId69"/>
    <sheet name="Earliness MPPN" sheetId="63" state="hidden" r:id="rId70"/>
    <sheet name="12A XGB" sheetId="117" state="hidden" r:id="rId71"/>
    <sheet name="12O XGB" sheetId="118" state="hidden" r:id="rId72"/>
    <sheet name="Dom XGB" sheetId="119" state="hidden" r:id="rId73"/>
    <sheet name="Int XGB" sheetId="120" state="hidden" r:id="rId74"/>
    <sheet name="RfP XGB" sheetId="121" state="hidden" r:id="rId75"/>
    <sheet name="Prep XGB" sheetId="122" state="hidden" r:id="rId76"/>
    <sheet name="Mobis XGB" sheetId="123" state="hidden" r:id="rId77"/>
    <sheet name="12A Suffix" sheetId="110" state="hidden" r:id="rId78"/>
    <sheet name="12O Suffix" sheetId="111" state="hidden" r:id="rId79"/>
    <sheet name="Dom Suffix" sheetId="112" state="hidden" r:id="rId80"/>
    <sheet name="Int Suffix" sheetId="113" state="hidden" r:id="rId81"/>
    <sheet name="RfP Suffix" sheetId="114" state="hidden" r:id="rId82"/>
    <sheet name="Prep Suffix" sheetId="115" state="hidden" r:id="rId83"/>
    <sheet name="Mobis Suffix" sheetId="116" state="hidden" r:id="rId84"/>
    <sheet name="12A CatB" sheetId="67" state="hidden" r:id="rId85"/>
    <sheet name="12O CatB" sheetId="104" state="hidden" r:id="rId86"/>
    <sheet name="Dom CatB" sheetId="105" state="hidden" r:id="rId87"/>
    <sheet name="Int CatB" sheetId="106" state="hidden" r:id="rId88"/>
    <sheet name="RfP CatB" sheetId="107" state="hidden" r:id="rId89"/>
    <sheet name="Prep CatB" sheetId="108" state="hidden" r:id="rId90"/>
    <sheet name="Mobis CatB" sheetId="109" state="hidden" r:id="rId91"/>
    <sheet name="12A Genga" sheetId="80" state="hidden" r:id="rId92"/>
    <sheet name="12A No Imb" sheetId="101" state="hidden" r:id="rId93"/>
    <sheet name="12A SC CIBE" sheetId="79" state="hidden" r:id="rId94"/>
    <sheet name="12A BPDP Git" sheetId="66" state="hidden" r:id="rId95"/>
    <sheet name="12A BPDP" sheetId="6" state="hidden" r:id="rId96"/>
    <sheet name="12A MPPN" sheetId="21" state="hidden" r:id="rId97"/>
    <sheet name="12O No Imb" sheetId="99" state="hidden" r:id="rId98"/>
    <sheet name="12O SC Cibe" sheetId="92" state="hidden" r:id="rId99"/>
    <sheet name="12O Genga" sheetId="81" state="hidden" r:id="rId100"/>
    <sheet name="12O BPDP" sheetId="7" state="hidden" r:id="rId101"/>
    <sheet name="12O MPPN" sheetId="52" state="hidden" r:id="rId102"/>
    <sheet name="Dom No Imb" sheetId="97" state="hidden" r:id="rId103"/>
    <sheet name="Dom SC CIBE" sheetId="93" state="hidden" r:id="rId104"/>
    <sheet name="Dom Genga" sheetId="82" state="hidden" r:id="rId105"/>
    <sheet name="Dom BPDP" sheetId="17" state="hidden" r:id="rId106"/>
    <sheet name="Dom MPPN" sheetId="54" state="hidden" r:id="rId107"/>
    <sheet name="Int No Imb" sheetId="98" state="hidden" r:id="rId108"/>
    <sheet name="Int SC CIBE" sheetId="95" state="hidden" r:id="rId109"/>
    <sheet name="Int Genga" sheetId="86" state="hidden" r:id="rId110"/>
    <sheet name="Int BPDP" sheetId="23" state="hidden" r:id="rId111"/>
    <sheet name="Int MPPN" sheetId="55" state="hidden" r:id="rId112"/>
    <sheet name="RfP Genga" sheetId="83" state="hidden" r:id="rId113"/>
    <sheet name="RfP No Imb" sheetId="96" state="hidden" r:id="rId114"/>
    <sheet name="RfP SC CIBE" sheetId="76" state="hidden" r:id="rId115"/>
    <sheet name="RfP BPDP" sheetId="12" state="hidden" r:id="rId116"/>
    <sheet name="RfP MPPN" sheetId="53" state="hidden" r:id="rId117"/>
    <sheet name="Prep No Imb" sheetId="100" state="hidden" r:id="rId118"/>
    <sheet name="Prep SC CIBE" sheetId="94" state="hidden" r:id="rId119"/>
    <sheet name="Prep Genga" sheetId="84" state="hidden" r:id="rId120"/>
    <sheet name="Prep BPDP" sheetId="11" state="hidden" r:id="rId121"/>
    <sheet name="Prep MPPN" sheetId="56" state="hidden" r:id="rId122"/>
    <sheet name="Mobis Genga" sheetId="85" state="hidden" r:id="rId123"/>
    <sheet name="Mobis No Imb" sheetId="102" state="hidden" r:id="rId124"/>
    <sheet name="Mobis SC CIBE" sheetId="74" state="hidden" r:id="rId125"/>
    <sheet name="Mobis BPDP" sheetId="22" state="hidden" r:id="rId126"/>
    <sheet name="Mobis MPPN" sheetId="64" state="hidden" r:id="rId127"/>
  </sheets>
  <definedNames>
    <definedName name="_xlchart.v2.0" hidden="1">'4.4.2 Undersampling'!$A$1:$N$40</definedName>
    <definedName name="_xlchart.v2.1" hidden="1">'4.4.2 Undersampling'!$I$41</definedName>
    <definedName name="_xlchart.v2.2" hidden="1">'4.4.2 Undersampling'!$I$42</definedName>
    <definedName name="_xlchart.v2.3" hidden="1">'4.4.2 Undersampling'!$I$43</definedName>
    <definedName name="_xlchart.v2.4" hidden="1">'4.4.2 Undersampling'!$J$41:$M$41</definedName>
    <definedName name="_xlchart.v2.5" hidden="1">'4.4.2 Undersampling'!$J$42:$M$42</definedName>
    <definedName name="_xlchart.v2.6" hidden="1">'4.4.2 Undersampling'!$J$43:$M$43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26" l="1"/>
  <c r="D21" i="126"/>
  <c r="D10" i="192"/>
  <c r="E16" i="126" s="1"/>
  <c r="E19" i="126"/>
  <c r="C11" i="194"/>
  <c r="D20" i="126" s="1"/>
  <c r="D10" i="194"/>
  <c r="D9" i="194"/>
  <c r="E18" i="126" s="1"/>
  <c r="C10" i="194"/>
  <c r="D19" i="126" s="1"/>
  <c r="C9" i="194"/>
  <c r="D18" i="126" s="1"/>
  <c r="C11" i="193"/>
  <c r="D9" i="193"/>
  <c r="E21" i="126" s="1"/>
  <c r="D10" i="193"/>
  <c r="E22" i="126" s="1"/>
  <c r="C10" i="193"/>
  <c r="D22" i="126" s="1"/>
  <c r="C9" i="193"/>
  <c r="D9" i="192"/>
  <c r="E15" i="126" s="1"/>
  <c r="C11" i="192"/>
  <c r="D17" i="126" s="1"/>
  <c r="C10" i="192"/>
  <c r="D16" i="126" s="1"/>
  <c r="C9" i="192"/>
  <c r="D15" i="126" s="1"/>
  <c r="D10" i="191"/>
  <c r="E25" i="126" s="1"/>
  <c r="D9" i="191"/>
  <c r="E24" i="126" s="1"/>
  <c r="C11" i="191"/>
  <c r="D26" i="126" s="1"/>
  <c r="C10" i="191"/>
  <c r="D25" i="126" s="1"/>
  <c r="C9" i="191"/>
  <c r="D24" i="126" s="1"/>
  <c r="D10" i="190"/>
  <c r="E13" i="126" s="1"/>
  <c r="D9" i="190"/>
  <c r="E12" i="126" s="1"/>
  <c r="C11" i="190"/>
  <c r="D14" i="126" s="1"/>
  <c r="C10" i="190"/>
  <c r="D13" i="126" s="1"/>
  <c r="C9" i="190"/>
  <c r="D12" i="126" s="1"/>
  <c r="C11" i="189"/>
  <c r="D11" i="126" s="1"/>
  <c r="D10" i="189"/>
  <c r="E10" i="126" s="1"/>
  <c r="C10" i="189"/>
  <c r="D10" i="126" s="1"/>
  <c r="D9" i="189"/>
  <c r="E9" i="126" s="1"/>
  <c r="C9" i="189"/>
  <c r="D9" i="126" s="1"/>
  <c r="C11" i="188"/>
  <c r="D8" i="126" s="1"/>
  <c r="D10" i="188"/>
  <c r="E7" i="126" s="1"/>
  <c r="C10" i="188"/>
  <c r="D7" i="126" s="1"/>
  <c r="D9" i="188"/>
  <c r="E6" i="126" s="1"/>
  <c r="C9" i="188"/>
  <c r="D6" i="126" s="1"/>
  <c r="E4" i="125"/>
  <c r="E5" i="125"/>
  <c r="E6" i="125"/>
  <c r="E7" i="125"/>
  <c r="E8" i="125"/>
  <c r="E9" i="125"/>
  <c r="E3" i="125"/>
  <c r="D4" i="125"/>
  <c r="D5" i="125"/>
  <c r="D6" i="125"/>
  <c r="D7" i="125"/>
  <c r="D8" i="125"/>
  <c r="D9" i="125"/>
  <c r="D3" i="125"/>
  <c r="C11" i="186"/>
  <c r="D10" i="186"/>
  <c r="D9" i="186"/>
  <c r="C9" i="186"/>
  <c r="V3" i="186"/>
  <c r="R3" i="186"/>
  <c r="C10" i="186" s="1"/>
  <c r="J25" i="158" s="1"/>
  <c r="Q3" i="186"/>
  <c r="N3" i="186"/>
  <c r="L3" i="186"/>
  <c r="C11" i="185"/>
  <c r="D10" i="185"/>
  <c r="I25" i="158" s="1"/>
  <c r="C10" i="185"/>
  <c r="D9" i="185"/>
  <c r="C9" i="185"/>
  <c r="V3" i="185"/>
  <c r="Q3" i="185"/>
  <c r="N3" i="185"/>
  <c r="L3" i="185"/>
  <c r="C11" i="184"/>
  <c r="D10" i="184"/>
  <c r="D9" i="184"/>
  <c r="C9" i="184"/>
  <c r="V3" i="184"/>
  <c r="Q3" i="184"/>
  <c r="N3" i="184"/>
  <c r="L3" i="184"/>
  <c r="C10" i="184" s="1"/>
  <c r="F25" i="158" s="1"/>
  <c r="C11" i="183"/>
  <c r="D10" i="183"/>
  <c r="C10" i="183"/>
  <c r="D9" i="183"/>
  <c r="C9" i="183"/>
  <c r="C11" i="182"/>
  <c r="J23" i="158" s="1"/>
  <c r="D10" i="182"/>
  <c r="C10" i="182"/>
  <c r="D9" i="182"/>
  <c r="C9" i="182"/>
  <c r="C11" i="181"/>
  <c r="D10" i="181"/>
  <c r="D9" i="181"/>
  <c r="C9" i="181"/>
  <c r="H21" i="158" s="1"/>
  <c r="AD3" i="181"/>
  <c r="E3" i="181"/>
  <c r="D3" i="181"/>
  <c r="C10" i="181" s="1"/>
  <c r="H22" i="158" s="1"/>
  <c r="C11" i="180"/>
  <c r="F23" i="158" s="1"/>
  <c r="D10" i="180"/>
  <c r="D9" i="180"/>
  <c r="C9" i="180"/>
  <c r="F21" i="158" s="1"/>
  <c r="AD3" i="180"/>
  <c r="E3" i="180"/>
  <c r="C10" i="180" s="1"/>
  <c r="F22" i="158" s="1"/>
  <c r="C11" i="179"/>
  <c r="D10" i="179"/>
  <c r="C10" i="179"/>
  <c r="D9" i="179"/>
  <c r="C9" i="179"/>
  <c r="C11" i="178"/>
  <c r="D10" i="178"/>
  <c r="K19" i="158" s="1"/>
  <c r="C10" i="178"/>
  <c r="J19" i="158" s="1"/>
  <c r="D9" i="178"/>
  <c r="C9" i="178"/>
  <c r="C11" i="177"/>
  <c r="D10" i="177"/>
  <c r="C10" i="177"/>
  <c r="D9" i="177"/>
  <c r="C9" i="177"/>
  <c r="C11" i="176"/>
  <c r="D10" i="176"/>
  <c r="C10" i="176"/>
  <c r="D9" i="176"/>
  <c r="C9" i="176"/>
  <c r="C11" i="175"/>
  <c r="D10" i="175"/>
  <c r="E19" i="158" s="1"/>
  <c r="C10" i="175"/>
  <c r="D9" i="175"/>
  <c r="E18" i="158" s="1"/>
  <c r="C9" i="175"/>
  <c r="C11" i="174"/>
  <c r="J17" i="158" s="1"/>
  <c r="D10" i="174"/>
  <c r="D9" i="174"/>
  <c r="C9" i="174"/>
  <c r="J15" i="158" s="1"/>
  <c r="AD3" i="174"/>
  <c r="C10" i="174" s="1"/>
  <c r="J16" i="158" s="1"/>
  <c r="C11" i="173"/>
  <c r="H17" i="158" s="1"/>
  <c r="D10" i="173"/>
  <c r="D9" i="173"/>
  <c r="C9" i="173"/>
  <c r="H15" i="158" s="1"/>
  <c r="AD3" i="173"/>
  <c r="C10" i="173" s="1"/>
  <c r="H16" i="158" s="1"/>
  <c r="C11" i="172"/>
  <c r="D10" i="172"/>
  <c r="C10" i="172"/>
  <c r="F16" i="158" s="1"/>
  <c r="D9" i="172"/>
  <c r="C9" i="172"/>
  <c r="F15" i="158" s="1"/>
  <c r="Z3" i="172"/>
  <c r="C11" i="171"/>
  <c r="D10" i="171"/>
  <c r="C10" i="171"/>
  <c r="D9" i="171"/>
  <c r="C9" i="171"/>
  <c r="D15" i="158" s="1"/>
  <c r="C11" i="170"/>
  <c r="D10" i="170"/>
  <c r="C10" i="170"/>
  <c r="D9" i="170"/>
  <c r="C9" i="170"/>
  <c r="C11" i="169"/>
  <c r="H14" i="158" s="1"/>
  <c r="D10" i="169"/>
  <c r="C10" i="169"/>
  <c r="D9" i="169"/>
  <c r="C9" i="169"/>
  <c r="C11" i="168"/>
  <c r="D10" i="168"/>
  <c r="C10" i="168"/>
  <c r="D9" i="168"/>
  <c r="G12" i="158" s="1"/>
  <c r="C9" i="168"/>
  <c r="C11" i="167"/>
  <c r="D14" i="158" s="1"/>
  <c r="D10" i="167"/>
  <c r="C10" i="167"/>
  <c r="D13" i="158" s="1"/>
  <c r="D9" i="167"/>
  <c r="C9" i="167"/>
  <c r="C11" i="166"/>
  <c r="D10" i="166"/>
  <c r="C10" i="166"/>
  <c r="J10" i="158" s="1"/>
  <c r="D9" i="166"/>
  <c r="C9" i="166"/>
  <c r="C11" i="165"/>
  <c r="D10" i="165"/>
  <c r="C10" i="165"/>
  <c r="D9" i="165"/>
  <c r="I9" i="158" s="1"/>
  <c r="C9" i="165"/>
  <c r="H9" i="158" s="1"/>
  <c r="C11" i="164"/>
  <c r="D10" i="164"/>
  <c r="G10" i="158" s="1"/>
  <c r="C10" i="164"/>
  <c r="D9" i="164"/>
  <c r="C9" i="164"/>
  <c r="C11" i="163"/>
  <c r="D10" i="163"/>
  <c r="C10" i="163"/>
  <c r="D10" i="158" s="1"/>
  <c r="D9" i="163"/>
  <c r="C9" i="163"/>
  <c r="D9" i="158" s="1"/>
  <c r="C11" i="162"/>
  <c r="D10" i="162"/>
  <c r="C10" i="162"/>
  <c r="D9" i="162"/>
  <c r="C9" i="162"/>
  <c r="C11" i="161"/>
  <c r="H8" i="158" s="1"/>
  <c r="D10" i="161"/>
  <c r="I7" i="158" s="1"/>
  <c r="C10" i="161"/>
  <c r="H7" i="158" s="1"/>
  <c r="D9" i="161"/>
  <c r="C9" i="161"/>
  <c r="C11" i="160"/>
  <c r="D10" i="160"/>
  <c r="G7" i="158" s="1"/>
  <c r="C10" i="160"/>
  <c r="F7" i="158" s="1"/>
  <c r="D9" i="160"/>
  <c r="G6" i="158" s="1"/>
  <c r="C9" i="160"/>
  <c r="C11" i="159"/>
  <c r="D8" i="158" s="1"/>
  <c r="D10" i="159"/>
  <c r="C10" i="159"/>
  <c r="D9" i="159"/>
  <c r="C9" i="159"/>
  <c r="J26" i="158"/>
  <c r="H26" i="158"/>
  <c r="F26" i="158"/>
  <c r="D26" i="158"/>
  <c r="K25" i="158"/>
  <c r="H25" i="158"/>
  <c r="G25" i="158"/>
  <c r="E25" i="158"/>
  <c r="D25" i="158"/>
  <c r="K24" i="158"/>
  <c r="J24" i="158"/>
  <c r="I24" i="158"/>
  <c r="H24" i="158"/>
  <c r="G24" i="158"/>
  <c r="F24" i="158"/>
  <c r="E24" i="158"/>
  <c r="D24" i="158"/>
  <c r="H23" i="158"/>
  <c r="E23" i="158"/>
  <c r="D23" i="158"/>
  <c r="K22" i="158"/>
  <c r="J22" i="158"/>
  <c r="I22" i="158"/>
  <c r="G22" i="158"/>
  <c r="E22" i="158"/>
  <c r="D22" i="158"/>
  <c r="K21" i="158"/>
  <c r="J21" i="158"/>
  <c r="I21" i="158"/>
  <c r="G21" i="158"/>
  <c r="E21" i="158"/>
  <c r="D21" i="158"/>
  <c r="J20" i="158"/>
  <c r="H20" i="158"/>
  <c r="F20" i="158"/>
  <c r="E20" i="158"/>
  <c r="D20" i="158"/>
  <c r="I19" i="158"/>
  <c r="H19" i="158"/>
  <c r="G19" i="158"/>
  <c r="F19" i="158"/>
  <c r="D19" i="158"/>
  <c r="K18" i="158"/>
  <c r="J18" i="158"/>
  <c r="I18" i="158"/>
  <c r="H18" i="158"/>
  <c r="G18" i="158"/>
  <c r="F18" i="158"/>
  <c r="D18" i="158"/>
  <c r="F17" i="158"/>
  <c r="E17" i="158"/>
  <c r="D17" i="158"/>
  <c r="K16" i="158"/>
  <c r="I16" i="158"/>
  <c r="G16" i="158"/>
  <c r="E16" i="158"/>
  <c r="D16" i="158"/>
  <c r="K15" i="158"/>
  <c r="I15" i="158"/>
  <c r="G15" i="158"/>
  <c r="E15" i="158"/>
  <c r="J14" i="158"/>
  <c r="F14" i="158"/>
  <c r="E14" i="158"/>
  <c r="K13" i="158"/>
  <c r="J13" i="158"/>
  <c r="I13" i="158"/>
  <c r="H13" i="158"/>
  <c r="G13" i="158"/>
  <c r="F13" i="158"/>
  <c r="E13" i="158"/>
  <c r="K12" i="158"/>
  <c r="J12" i="158"/>
  <c r="I12" i="158"/>
  <c r="H12" i="158"/>
  <c r="F12" i="158"/>
  <c r="E12" i="158"/>
  <c r="D12" i="158"/>
  <c r="J11" i="158"/>
  <c r="H11" i="158"/>
  <c r="F11" i="158"/>
  <c r="E11" i="158"/>
  <c r="D11" i="158"/>
  <c r="K10" i="158"/>
  <c r="I10" i="158"/>
  <c r="H10" i="158"/>
  <c r="F10" i="158"/>
  <c r="E10" i="158"/>
  <c r="K9" i="158"/>
  <c r="J9" i="158"/>
  <c r="G9" i="158"/>
  <c r="F9" i="158"/>
  <c r="E9" i="158"/>
  <c r="J8" i="158"/>
  <c r="F8" i="158"/>
  <c r="E8" i="158"/>
  <c r="K7" i="158"/>
  <c r="J7" i="158"/>
  <c r="E7" i="158"/>
  <c r="D7" i="158"/>
  <c r="K6" i="158"/>
  <c r="J6" i="158"/>
  <c r="I6" i="158"/>
  <c r="H6" i="158"/>
  <c r="F6" i="158"/>
  <c r="E6" i="158"/>
  <c r="D6" i="158"/>
  <c r="C11" i="157" l="1"/>
  <c r="D10" i="157"/>
  <c r="C10" i="157"/>
  <c r="D9" i="157"/>
  <c r="C9" i="157"/>
  <c r="C11" i="155"/>
  <c r="D10" i="155"/>
  <c r="C10" i="155"/>
  <c r="D9" i="155"/>
  <c r="C9" i="155"/>
  <c r="C11" i="153"/>
  <c r="D10" i="153"/>
  <c r="C10" i="153"/>
  <c r="D9" i="153"/>
  <c r="C9" i="153"/>
  <c r="C11" i="151"/>
  <c r="D10" i="151"/>
  <c r="C10" i="151"/>
  <c r="D9" i="151"/>
  <c r="C9" i="151"/>
  <c r="C11" i="149"/>
  <c r="D10" i="149"/>
  <c r="C10" i="149"/>
  <c r="D9" i="149"/>
  <c r="C9" i="149"/>
  <c r="C11" i="147"/>
  <c r="D10" i="147"/>
  <c r="C10" i="147"/>
  <c r="D9" i="147"/>
  <c r="C9" i="147"/>
  <c r="C11" i="145"/>
  <c r="D10" i="145"/>
  <c r="C10" i="145"/>
  <c r="D9" i="145"/>
  <c r="C9" i="145"/>
  <c r="C11" i="143"/>
  <c r="D10" i="143"/>
  <c r="C10" i="143"/>
  <c r="F26" i="129" s="1"/>
  <c r="D9" i="143"/>
  <c r="C9" i="143"/>
  <c r="F25" i="129" s="1"/>
  <c r="C11" i="142"/>
  <c r="D10" i="142"/>
  <c r="C10" i="142"/>
  <c r="D9" i="142"/>
  <c r="C9" i="142"/>
  <c r="C11" i="141"/>
  <c r="D10" i="141"/>
  <c r="C10" i="141"/>
  <c r="D9" i="141"/>
  <c r="C9" i="141"/>
  <c r="F22" i="129" s="1"/>
  <c r="C11" i="140"/>
  <c r="D10" i="140"/>
  <c r="C10" i="140"/>
  <c r="D9" i="140"/>
  <c r="C9" i="140"/>
  <c r="C11" i="139"/>
  <c r="D10" i="139"/>
  <c r="C10" i="139"/>
  <c r="F20" i="129" s="1"/>
  <c r="D9" i="139"/>
  <c r="G19" i="129" s="1"/>
  <c r="C9" i="139"/>
  <c r="F19" i="129" s="1"/>
  <c r="C11" i="138"/>
  <c r="D10" i="138"/>
  <c r="C10" i="138"/>
  <c r="D9" i="138"/>
  <c r="C9" i="138"/>
  <c r="C11" i="137"/>
  <c r="D10" i="137"/>
  <c r="G17" i="129" s="1"/>
  <c r="C10" i="137"/>
  <c r="D9" i="137"/>
  <c r="C9" i="137"/>
  <c r="F16" i="129" s="1"/>
  <c r="C11" i="136"/>
  <c r="D10" i="136"/>
  <c r="C10" i="136"/>
  <c r="D9" i="136"/>
  <c r="C9" i="136"/>
  <c r="D16" i="129" s="1"/>
  <c r="C11" i="135"/>
  <c r="D10" i="135"/>
  <c r="C10" i="135"/>
  <c r="F14" i="129" s="1"/>
  <c r="D9" i="135"/>
  <c r="C9" i="135"/>
  <c r="F13" i="129" s="1"/>
  <c r="T3" i="135"/>
  <c r="C11" i="134"/>
  <c r="D15" i="129" s="1"/>
  <c r="D10" i="134"/>
  <c r="E14" i="129" s="1"/>
  <c r="C10" i="134"/>
  <c r="D9" i="134"/>
  <c r="C9" i="134"/>
  <c r="D13" i="129" s="1"/>
  <c r="C11" i="133"/>
  <c r="D10" i="133"/>
  <c r="C10" i="133"/>
  <c r="D9" i="133"/>
  <c r="G10" i="129" s="1"/>
  <c r="C9" i="133"/>
  <c r="F10" i="129" s="1"/>
  <c r="C11" i="132"/>
  <c r="D12" i="129" s="1"/>
  <c r="D10" i="132"/>
  <c r="C10" i="132"/>
  <c r="D9" i="132"/>
  <c r="C9" i="132"/>
  <c r="C11" i="131"/>
  <c r="D10" i="131"/>
  <c r="G8" i="129" s="1"/>
  <c r="C10" i="131"/>
  <c r="F8" i="129" s="1"/>
  <c r="D9" i="131"/>
  <c r="G7" i="129" s="1"/>
  <c r="C9" i="131"/>
  <c r="F7" i="129" s="1"/>
  <c r="C11" i="130"/>
  <c r="D9" i="129" s="1"/>
  <c r="D10" i="130"/>
  <c r="C10" i="130"/>
  <c r="D9" i="130"/>
  <c r="C9" i="130"/>
  <c r="D7" i="129" s="1"/>
  <c r="H27" i="129"/>
  <c r="F27" i="129"/>
  <c r="D27" i="129"/>
  <c r="I26" i="129"/>
  <c r="H26" i="129"/>
  <c r="G26" i="129"/>
  <c r="E26" i="129"/>
  <c r="D26" i="129"/>
  <c r="I25" i="129"/>
  <c r="H25" i="129"/>
  <c r="G25" i="129"/>
  <c r="E25" i="129"/>
  <c r="D25" i="129"/>
  <c r="H24" i="129"/>
  <c r="F24" i="129"/>
  <c r="E24" i="129"/>
  <c r="D24" i="129"/>
  <c r="I23" i="129"/>
  <c r="H23" i="129"/>
  <c r="G23" i="129"/>
  <c r="F23" i="129"/>
  <c r="E23" i="129"/>
  <c r="D23" i="129"/>
  <c r="I22" i="129"/>
  <c r="H22" i="129"/>
  <c r="G22" i="129"/>
  <c r="E22" i="129"/>
  <c r="D22" i="129"/>
  <c r="H21" i="129"/>
  <c r="F21" i="129"/>
  <c r="E21" i="129"/>
  <c r="D21" i="129"/>
  <c r="I20" i="129"/>
  <c r="H20" i="129"/>
  <c r="G20" i="129"/>
  <c r="E20" i="129"/>
  <c r="D20" i="129"/>
  <c r="I19" i="129"/>
  <c r="H19" i="129"/>
  <c r="E19" i="129"/>
  <c r="D19" i="129"/>
  <c r="H18" i="129"/>
  <c r="F18" i="129"/>
  <c r="E18" i="129"/>
  <c r="D18" i="129"/>
  <c r="I17" i="129"/>
  <c r="H17" i="129"/>
  <c r="F17" i="129"/>
  <c r="E17" i="129"/>
  <c r="D17" i="129"/>
  <c r="I16" i="129"/>
  <c r="H16" i="129"/>
  <c r="G16" i="129"/>
  <c r="E16" i="129"/>
  <c r="H15" i="129"/>
  <c r="F15" i="129"/>
  <c r="E15" i="129"/>
  <c r="I14" i="129"/>
  <c r="H14" i="129"/>
  <c r="G14" i="129"/>
  <c r="D14" i="129"/>
  <c r="I13" i="129"/>
  <c r="H13" i="129"/>
  <c r="G13" i="129"/>
  <c r="E13" i="129"/>
  <c r="H12" i="129"/>
  <c r="F12" i="129"/>
  <c r="E12" i="129"/>
  <c r="I11" i="129"/>
  <c r="H11" i="129"/>
  <c r="G11" i="129"/>
  <c r="F11" i="129"/>
  <c r="E11" i="129"/>
  <c r="D11" i="129"/>
  <c r="I10" i="129"/>
  <c r="H10" i="129"/>
  <c r="E10" i="129"/>
  <c r="D10" i="129"/>
  <c r="H9" i="129"/>
  <c r="F9" i="129"/>
  <c r="E9" i="129"/>
  <c r="I8" i="129"/>
  <c r="H8" i="129"/>
  <c r="E8" i="129"/>
  <c r="D8" i="129"/>
  <c r="I7" i="129"/>
  <c r="H7" i="129"/>
  <c r="E7" i="129"/>
  <c r="V59" i="128"/>
  <c r="ER57" i="128"/>
  <c r="EQ57" i="128"/>
  <c r="EP57" i="128"/>
  <c r="EO57" i="128"/>
  <c r="EN57" i="128"/>
  <c r="EM57" i="128"/>
  <c r="EL57" i="128"/>
  <c r="EK57" i="128"/>
  <c r="EJ57" i="128"/>
  <c r="EI57" i="128"/>
  <c r="EH57" i="128"/>
  <c r="EG57" i="128"/>
  <c r="EF57" i="128"/>
  <c r="EE57" i="128"/>
  <c r="ED57" i="128"/>
  <c r="EC57" i="128"/>
  <c r="EB57" i="128"/>
  <c r="EA57" i="128"/>
  <c r="DZ57" i="128"/>
  <c r="DY57" i="128"/>
  <c r="DX57" i="128"/>
  <c r="DW57" i="128"/>
  <c r="DV57" i="128"/>
  <c r="DU57" i="128"/>
  <c r="DT57" i="128"/>
  <c r="DS57" i="128"/>
  <c r="DR57" i="128"/>
  <c r="DQ57" i="128"/>
  <c r="DP57" i="128"/>
  <c r="DO57" i="128"/>
  <c r="DN57" i="128"/>
  <c r="DM57" i="128"/>
  <c r="DL57" i="128"/>
  <c r="DK57" i="128"/>
  <c r="DJ57" i="128"/>
  <c r="DI57" i="128"/>
  <c r="DH57" i="128"/>
  <c r="DG57" i="128"/>
  <c r="DF57" i="128"/>
  <c r="DE57" i="128"/>
  <c r="DD57" i="128"/>
  <c r="DC57" i="128"/>
  <c r="DB57" i="128"/>
  <c r="DA57" i="128"/>
  <c r="CZ57" i="128"/>
  <c r="CY57" i="128"/>
  <c r="CX57" i="128"/>
  <c r="CW57" i="128"/>
  <c r="CV57" i="128"/>
  <c r="CU57" i="128"/>
  <c r="CT57" i="128"/>
  <c r="CS57" i="128"/>
  <c r="CR57" i="128"/>
  <c r="CQ57" i="128"/>
  <c r="CP57" i="128"/>
  <c r="CO57" i="128"/>
  <c r="CN57" i="128"/>
  <c r="CM57" i="128"/>
  <c r="CL57" i="128"/>
  <c r="CK57" i="128"/>
  <c r="CJ57" i="128"/>
  <c r="CI57" i="128"/>
  <c r="CH57" i="128"/>
  <c r="CG57" i="128"/>
  <c r="CF57" i="128"/>
  <c r="CE57" i="128"/>
  <c r="CD57" i="128"/>
  <c r="CC57" i="128"/>
  <c r="CB57" i="128"/>
  <c r="CA57" i="128"/>
  <c r="BZ57" i="128"/>
  <c r="BY57" i="128"/>
  <c r="BX57" i="128"/>
  <c r="BW57" i="128"/>
  <c r="BV57" i="128"/>
  <c r="BU57" i="128"/>
  <c r="BT57" i="128"/>
  <c r="BS57" i="128"/>
  <c r="BR57" i="128"/>
  <c r="BQ57" i="128"/>
  <c r="BP57" i="128"/>
  <c r="BO57" i="128"/>
  <c r="BN57" i="128"/>
  <c r="BM57" i="128"/>
  <c r="BL57" i="128"/>
  <c r="BK57" i="128"/>
  <c r="BJ57" i="128"/>
  <c r="BI57" i="128"/>
  <c r="BH57" i="128"/>
  <c r="BG57" i="128"/>
  <c r="BF57" i="128"/>
  <c r="BE57" i="128"/>
  <c r="BD57" i="128"/>
  <c r="BC57" i="128"/>
  <c r="BB57" i="128"/>
  <c r="BA57" i="128"/>
  <c r="AZ57" i="128"/>
  <c r="AY57" i="128"/>
  <c r="AX57" i="128"/>
  <c r="AW57" i="128"/>
  <c r="AV57" i="128"/>
  <c r="AU57" i="128"/>
  <c r="AT57" i="128"/>
  <c r="AS57" i="128"/>
  <c r="AR57" i="128"/>
  <c r="AQ57" i="128"/>
  <c r="AP57" i="128"/>
  <c r="AO57" i="128"/>
  <c r="AN57" i="128"/>
  <c r="AM57" i="128"/>
  <c r="AL57" i="128"/>
  <c r="AK57" i="128"/>
  <c r="AJ57" i="128"/>
  <c r="AI57" i="128"/>
  <c r="AH57" i="128"/>
  <c r="AG57" i="128"/>
  <c r="AF57" i="128"/>
  <c r="AE57" i="128"/>
  <c r="AD57" i="128"/>
  <c r="AC57" i="128"/>
  <c r="AB57" i="128"/>
  <c r="AA57" i="128"/>
  <c r="Z57" i="128"/>
  <c r="Y57" i="128"/>
  <c r="X57" i="128"/>
  <c r="W57" i="128"/>
  <c r="V57" i="128"/>
  <c r="ER56" i="128"/>
  <c r="EQ56" i="128"/>
  <c r="EP56" i="128"/>
  <c r="EO56" i="128"/>
  <c r="EN56" i="128"/>
  <c r="EM56" i="128"/>
  <c r="EL56" i="128"/>
  <c r="EK56" i="128"/>
  <c r="EJ56" i="128"/>
  <c r="EI56" i="128"/>
  <c r="EH56" i="128"/>
  <c r="EG56" i="128"/>
  <c r="EF56" i="128"/>
  <c r="EE56" i="128"/>
  <c r="ED56" i="128"/>
  <c r="EC56" i="128"/>
  <c r="EB56" i="128"/>
  <c r="EA56" i="128"/>
  <c r="DZ56" i="128"/>
  <c r="DY56" i="128"/>
  <c r="DX56" i="128"/>
  <c r="DW56" i="128"/>
  <c r="DV56" i="128"/>
  <c r="DU56" i="128"/>
  <c r="DT56" i="128"/>
  <c r="DS56" i="128"/>
  <c r="DR56" i="128"/>
  <c r="DQ56" i="128"/>
  <c r="DP56" i="128"/>
  <c r="DO56" i="128"/>
  <c r="DN56" i="128"/>
  <c r="DM56" i="128"/>
  <c r="DL56" i="128"/>
  <c r="DK56" i="128"/>
  <c r="DJ56" i="128"/>
  <c r="DI56" i="128"/>
  <c r="DH56" i="128"/>
  <c r="DG56" i="128"/>
  <c r="DF56" i="128"/>
  <c r="DE56" i="128"/>
  <c r="DD56" i="128"/>
  <c r="DC56" i="128"/>
  <c r="DB56" i="128"/>
  <c r="DA56" i="128"/>
  <c r="CZ56" i="128"/>
  <c r="CY56" i="128"/>
  <c r="CX56" i="128"/>
  <c r="CW56" i="128"/>
  <c r="CV56" i="128"/>
  <c r="CU56" i="128"/>
  <c r="CT56" i="128"/>
  <c r="CS56" i="128"/>
  <c r="CR56" i="128"/>
  <c r="CQ56" i="128"/>
  <c r="CP56" i="128"/>
  <c r="CO56" i="128"/>
  <c r="CN56" i="128"/>
  <c r="CM56" i="128"/>
  <c r="CL56" i="128"/>
  <c r="CK56" i="128"/>
  <c r="CJ56" i="128"/>
  <c r="CI56" i="128"/>
  <c r="CH56" i="128"/>
  <c r="CG56" i="128"/>
  <c r="CF56" i="128"/>
  <c r="CE56" i="128"/>
  <c r="CD56" i="128"/>
  <c r="CC56" i="128"/>
  <c r="CB56" i="128"/>
  <c r="CA56" i="128"/>
  <c r="BZ56" i="128"/>
  <c r="BY56" i="128"/>
  <c r="BX56" i="128"/>
  <c r="BW56" i="128"/>
  <c r="BV56" i="128"/>
  <c r="BU56" i="128"/>
  <c r="BT56" i="128"/>
  <c r="BS56" i="128"/>
  <c r="BR56" i="128"/>
  <c r="BQ56" i="128"/>
  <c r="BP56" i="128"/>
  <c r="BO56" i="128"/>
  <c r="BN56" i="128"/>
  <c r="BM56" i="128"/>
  <c r="BL56" i="128"/>
  <c r="BK56" i="128"/>
  <c r="BJ56" i="128"/>
  <c r="BI56" i="128"/>
  <c r="BH56" i="128"/>
  <c r="BG56" i="128"/>
  <c r="BF56" i="128"/>
  <c r="BE56" i="128"/>
  <c r="BD56" i="128"/>
  <c r="BC56" i="128"/>
  <c r="BB56" i="128"/>
  <c r="BA56" i="128"/>
  <c r="AZ56" i="128"/>
  <c r="AY56" i="128"/>
  <c r="AX56" i="128"/>
  <c r="AW56" i="128"/>
  <c r="AV56" i="128"/>
  <c r="AU56" i="128"/>
  <c r="AT56" i="128"/>
  <c r="AS56" i="128"/>
  <c r="AR56" i="128"/>
  <c r="AQ56" i="128"/>
  <c r="AP56" i="128"/>
  <c r="AO56" i="128"/>
  <c r="AN56" i="128"/>
  <c r="AM56" i="128"/>
  <c r="AL56" i="128"/>
  <c r="AK56" i="128"/>
  <c r="AJ56" i="128"/>
  <c r="AI56" i="128"/>
  <c r="AH56" i="128"/>
  <c r="AG56" i="128"/>
  <c r="AF56" i="128"/>
  <c r="AE56" i="128"/>
  <c r="AD56" i="128"/>
  <c r="AC56" i="128"/>
  <c r="AB56" i="128"/>
  <c r="AA56" i="128"/>
  <c r="Z56" i="128"/>
  <c r="Y56" i="128"/>
  <c r="X56" i="128"/>
  <c r="W56" i="128"/>
  <c r="V56" i="128"/>
  <c r="V26" i="128"/>
  <c r="ER13" i="128"/>
  <c r="EQ13" i="128"/>
  <c r="EP13" i="128"/>
  <c r="EO13" i="128"/>
  <c r="EN13" i="128"/>
  <c r="EM13" i="128"/>
  <c r="EL13" i="128"/>
  <c r="EK13" i="128"/>
  <c r="EJ13" i="128"/>
  <c r="EI13" i="128"/>
  <c r="EH13" i="128"/>
  <c r="EG13" i="128"/>
  <c r="EF13" i="128"/>
  <c r="EE13" i="128"/>
  <c r="ED13" i="128"/>
  <c r="EC13" i="128"/>
  <c r="EB13" i="128"/>
  <c r="EA13" i="128"/>
  <c r="DZ13" i="128"/>
  <c r="DY13" i="128"/>
  <c r="DX13" i="128"/>
  <c r="DW13" i="128"/>
  <c r="DV13" i="128"/>
  <c r="DU13" i="128"/>
  <c r="DT13" i="128"/>
  <c r="DS13" i="128"/>
  <c r="DR13" i="128"/>
  <c r="DQ13" i="128"/>
  <c r="DP13" i="128"/>
  <c r="DO13" i="128"/>
  <c r="DN13" i="128"/>
  <c r="DM13" i="128"/>
  <c r="DL13" i="128"/>
  <c r="DK13" i="128"/>
  <c r="DJ13" i="128"/>
  <c r="DI13" i="128"/>
  <c r="DH13" i="128"/>
  <c r="DG13" i="128"/>
  <c r="DF13" i="128"/>
  <c r="DE13" i="128"/>
  <c r="DD13" i="128"/>
  <c r="DC13" i="128"/>
  <c r="DB13" i="128"/>
  <c r="DA13" i="128"/>
  <c r="CZ13" i="128"/>
  <c r="CY13" i="128"/>
  <c r="CX13" i="128"/>
  <c r="CW13" i="128"/>
  <c r="CV13" i="128"/>
  <c r="CU13" i="128"/>
  <c r="CT13" i="128"/>
  <c r="CS13" i="128"/>
  <c r="CR13" i="128"/>
  <c r="CQ13" i="128"/>
  <c r="CP13" i="128"/>
  <c r="CO13" i="128"/>
  <c r="CN13" i="128"/>
  <c r="CM13" i="128"/>
  <c r="CL13" i="128"/>
  <c r="CK13" i="128"/>
  <c r="CJ13" i="128"/>
  <c r="CI13" i="128"/>
  <c r="CH13" i="128"/>
  <c r="CG13" i="128"/>
  <c r="CF13" i="128"/>
  <c r="CE13" i="128"/>
  <c r="CD13" i="128"/>
  <c r="CC13" i="128"/>
  <c r="CB13" i="128"/>
  <c r="CA13" i="128"/>
  <c r="BZ13" i="128"/>
  <c r="BY13" i="128"/>
  <c r="BX13" i="128"/>
  <c r="BW13" i="128"/>
  <c r="BV13" i="128"/>
  <c r="BU13" i="128"/>
  <c r="BT13" i="128"/>
  <c r="BS13" i="128"/>
  <c r="BR13" i="128"/>
  <c r="BQ13" i="128"/>
  <c r="BP13" i="128"/>
  <c r="BO13" i="128"/>
  <c r="BN13" i="128"/>
  <c r="BM13" i="128"/>
  <c r="BL13" i="128"/>
  <c r="BK13" i="128"/>
  <c r="BJ13" i="128"/>
  <c r="BI13" i="128"/>
  <c r="BH13" i="128"/>
  <c r="BG13" i="128"/>
  <c r="BF13" i="128"/>
  <c r="BE13" i="128"/>
  <c r="BD13" i="128"/>
  <c r="BC13" i="128"/>
  <c r="BB13" i="128"/>
  <c r="BA13" i="128"/>
  <c r="AZ13" i="128"/>
  <c r="AY13" i="128"/>
  <c r="AX13" i="128"/>
  <c r="AW13" i="128"/>
  <c r="AV13" i="128"/>
  <c r="AU13" i="128"/>
  <c r="AT13" i="128"/>
  <c r="AS13" i="128"/>
  <c r="AR13" i="128"/>
  <c r="AQ13" i="128"/>
  <c r="AP13" i="128"/>
  <c r="AO13" i="128"/>
  <c r="AN13" i="128"/>
  <c r="AM13" i="128"/>
  <c r="AL13" i="128"/>
  <c r="AK13" i="128"/>
  <c r="AJ13" i="128"/>
  <c r="AI13" i="128"/>
  <c r="AH13" i="128"/>
  <c r="AG13" i="128"/>
  <c r="AF13" i="128"/>
  <c r="AE13" i="128"/>
  <c r="AD13" i="128"/>
  <c r="AC13" i="128"/>
  <c r="AB13" i="128"/>
  <c r="AA13" i="128"/>
  <c r="Z13" i="128"/>
  <c r="Y13" i="128"/>
  <c r="X13" i="128"/>
  <c r="W13" i="128"/>
  <c r="V13" i="128"/>
  <c r="ER12" i="128"/>
  <c r="EQ12" i="128"/>
  <c r="EP12" i="128"/>
  <c r="EO12" i="128"/>
  <c r="EN12" i="128"/>
  <c r="EM12" i="128"/>
  <c r="EL12" i="128"/>
  <c r="EK12" i="128"/>
  <c r="EJ12" i="128"/>
  <c r="EI12" i="128"/>
  <c r="EH12" i="128"/>
  <c r="EG12" i="128"/>
  <c r="EF12" i="128"/>
  <c r="EE12" i="128"/>
  <c r="ED12" i="128"/>
  <c r="EC12" i="128"/>
  <c r="EB12" i="128"/>
  <c r="EA12" i="128"/>
  <c r="DZ12" i="128"/>
  <c r="DY12" i="128"/>
  <c r="DX12" i="128"/>
  <c r="DW12" i="128"/>
  <c r="DV12" i="128"/>
  <c r="DU12" i="128"/>
  <c r="DT12" i="128"/>
  <c r="DS12" i="128"/>
  <c r="DR12" i="128"/>
  <c r="DQ12" i="128"/>
  <c r="DP12" i="128"/>
  <c r="DO12" i="128"/>
  <c r="DN12" i="128"/>
  <c r="DM12" i="128"/>
  <c r="DL12" i="128"/>
  <c r="DK12" i="128"/>
  <c r="DJ12" i="128"/>
  <c r="DI12" i="128"/>
  <c r="DH12" i="128"/>
  <c r="DG12" i="128"/>
  <c r="DF12" i="128"/>
  <c r="DE12" i="128"/>
  <c r="DD12" i="128"/>
  <c r="DC12" i="128"/>
  <c r="DB12" i="128"/>
  <c r="DA12" i="128"/>
  <c r="CZ12" i="128"/>
  <c r="CY12" i="128"/>
  <c r="CX12" i="128"/>
  <c r="CW12" i="128"/>
  <c r="CV12" i="128"/>
  <c r="CU12" i="128"/>
  <c r="CT12" i="128"/>
  <c r="CS12" i="128"/>
  <c r="CR12" i="128"/>
  <c r="CQ12" i="128"/>
  <c r="CP12" i="128"/>
  <c r="CO12" i="128"/>
  <c r="CN12" i="128"/>
  <c r="CM12" i="128"/>
  <c r="CL12" i="128"/>
  <c r="CK12" i="128"/>
  <c r="CJ12" i="128"/>
  <c r="CI12" i="128"/>
  <c r="CH12" i="128"/>
  <c r="CG12" i="128"/>
  <c r="CF12" i="128"/>
  <c r="CE12" i="128"/>
  <c r="CD12" i="128"/>
  <c r="CC12" i="128"/>
  <c r="CB12" i="128"/>
  <c r="CA12" i="128"/>
  <c r="BZ12" i="128"/>
  <c r="BY12" i="128"/>
  <c r="BX12" i="128"/>
  <c r="BW12" i="128"/>
  <c r="BV12" i="128"/>
  <c r="BU12" i="128"/>
  <c r="BT12" i="128"/>
  <c r="BS12" i="128"/>
  <c r="BR12" i="128"/>
  <c r="BQ12" i="128"/>
  <c r="BP12" i="128"/>
  <c r="BO12" i="128"/>
  <c r="BN12" i="128"/>
  <c r="BM12" i="128"/>
  <c r="BL12" i="128"/>
  <c r="BK12" i="128"/>
  <c r="BJ12" i="128"/>
  <c r="BI12" i="128"/>
  <c r="BH12" i="128"/>
  <c r="BG12" i="128"/>
  <c r="BF12" i="128"/>
  <c r="BE12" i="128"/>
  <c r="BD12" i="128"/>
  <c r="BC12" i="128"/>
  <c r="BB12" i="128"/>
  <c r="BA12" i="128"/>
  <c r="AZ12" i="128"/>
  <c r="AY12" i="128"/>
  <c r="AX12" i="128"/>
  <c r="AW12" i="128"/>
  <c r="AV12" i="128"/>
  <c r="AU12" i="128"/>
  <c r="AT12" i="128"/>
  <c r="AS12" i="128"/>
  <c r="AR12" i="128"/>
  <c r="AQ12" i="128"/>
  <c r="AP12" i="128"/>
  <c r="AO12" i="128"/>
  <c r="AN12" i="128"/>
  <c r="AM12" i="128"/>
  <c r="AL12" i="128"/>
  <c r="AK12" i="128"/>
  <c r="AJ12" i="128"/>
  <c r="AI12" i="128"/>
  <c r="AH12" i="128"/>
  <c r="AG12" i="128"/>
  <c r="AF12" i="128"/>
  <c r="AE12" i="128"/>
  <c r="AD12" i="128"/>
  <c r="AC12" i="128"/>
  <c r="AB12" i="128"/>
  <c r="AA12" i="128"/>
  <c r="Z12" i="128"/>
  <c r="Y12" i="128"/>
  <c r="X12" i="128"/>
  <c r="W12" i="128"/>
  <c r="V12" i="128"/>
  <c r="AQ9" i="128"/>
  <c r="N6" i="60" l="1"/>
  <c r="O6" i="60"/>
  <c r="N7" i="60"/>
  <c r="O7" i="60"/>
  <c r="N8" i="60"/>
  <c r="N9" i="60"/>
  <c r="O9" i="60"/>
  <c r="N10" i="60"/>
  <c r="O10" i="60"/>
  <c r="N11" i="60"/>
  <c r="N12" i="60"/>
  <c r="O12" i="60"/>
  <c r="N13" i="60"/>
  <c r="O13" i="60"/>
  <c r="N14" i="60"/>
  <c r="N15" i="60"/>
  <c r="O15" i="60"/>
  <c r="N16" i="60"/>
  <c r="O16" i="60"/>
  <c r="N17" i="60"/>
  <c r="N18" i="60"/>
  <c r="O18" i="60"/>
  <c r="N19" i="60"/>
  <c r="O19" i="60"/>
  <c r="N20" i="60"/>
  <c r="N21" i="60"/>
  <c r="O21" i="60"/>
  <c r="N22" i="60"/>
  <c r="O22" i="60"/>
  <c r="N23" i="60"/>
  <c r="N24" i="60"/>
  <c r="O24" i="60"/>
  <c r="N25" i="60"/>
  <c r="O25" i="60"/>
  <c r="N26" i="60"/>
  <c r="L6" i="60"/>
  <c r="M6" i="60"/>
  <c r="L7" i="60"/>
  <c r="M7" i="60"/>
  <c r="L8" i="60"/>
  <c r="L9" i="60"/>
  <c r="M9" i="60"/>
  <c r="L10" i="60"/>
  <c r="M10" i="60"/>
  <c r="L11" i="60"/>
  <c r="M11" i="60"/>
  <c r="L12" i="60"/>
  <c r="M12" i="60"/>
  <c r="L13" i="60"/>
  <c r="M13" i="60"/>
  <c r="L14" i="60"/>
  <c r="M14" i="60"/>
  <c r="L15" i="60"/>
  <c r="M15" i="60"/>
  <c r="L16" i="60"/>
  <c r="M16" i="60"/>
  <c r="L17" i="60"/>
  <c r="M17" i="60"/>
  <c r="L18" i="60"/>
  <c r="M18" i="60"/>
  <c r="L19" i="60"/>
  <c r="M19" i="60"/>
  <c r="L20" i="60"/>
  <c r="M20" i="60"/>
  <c r="L21" i="60"/>
  <c r="M21" i="60"/>
  <c r="L22" i="60"/>
  <c r="M22" i="60"/>
  <c r="L23" i="60"/>
  <c r="M23" i="60"/>
  <c r="L24" i="60"/>
  <c r="M24" i="60"/>
  <c r="L25" i="60"/>
  <c r="M25" i="60"/>
  <c r="L26" i="60"/>
  <c r="L26" i="126"/>
  <c r="J26" i="126"/>
  <c r="H26" i="126"/>
  <c r="F26" i="126"/>
  <c r="M25" i="126"/>
  <c r="L25" i="126"/>
  <c r="K25" i="126"/>
  <c r="J25" i="126"/>
  <c r="I25" i="126"/>
  <c r="H25" i="126"/>
  <c r="G25" i="126"/>
  <c r="F25" i="126"/>
  <c r="M24" i="126"/>
  <c r="L24" i="126"/>
  <c r="K24" i="126"/>
  <c r="J24" i="126"/>
  <c r="I24" i="126"/>
  <c r="H24" i="126"/>
  <c r="G24" i="126"/>
  <c r="F24" i="126"/>
  <c r="L23" i="126"/>
  <c r="J23" i="126"/>
  <c r="I23" i="126"/>
  <c r="H23" i="126"/>
  <c r="G23" i="126"/>
  <c r="F23" i="126"/>
  <c r="M22" i="126"/>
  <c r="L22" i="126"/>
  <c r="K22" i="126"/>
  <c r="J22" i="126"/>
  <c r="I22" i="126"/>
  <c r="H22" i="126"/>
  <c r="G22" i="126"/>
  <c r="F22" i="126"/>
  <c r="M21" i="126"/>
  <c r="L21" i="126"/>
  <c r="K21" i="126"/>
  <c r="J21" i="126"/>
  <c r="I21" i="126"/>
  <c r="H21" i="126"/>
  <c r="G21" i="126"/>
  <c r="F21" i="126"/>
  <c r="L20" i="126"/>
  <c r="J20" i="126"/>
  <c r="I20" i="126"/>
  <c r="H20" i="126"/>
  <c r="G20" i="126"/>
  <c r="F20" i="126"/>
  <c r="M19" i="126"/>
  <c r="L19" i="126"/>
  <c r="K19" i="126"/>
  <c r="J19" i="126"/>
  <c r="I19" i="126"/>
  <c r="H19" i="126"/>
  <c r="G19" i="126"/>
  <c r="F19" i="126"/>
  <c r="M18" i="126"/>
  <c r="L18" i="126"/>
  <c r="K18" i="126"/>
  <c r="J18" i="126"/>
  <c r="I18" i="126"/>
  <c r="H18" i="126"/>
  <c r="G18" i="126"/>
  <c r="F18" i="126"/>
  <c r="L17" i="126"/>
  <c r="J17" i="126"/>
  <c r="I17" i="126"/>
  <c r="H17" i="126"/>
  <c r="G17" i="126"/>
  <c r="F17" i="126"/>
  <c r="M16" i="126"/>
  <c r="L16" i="126"/>
  <c r="K16" i="126"/>
  <c r="J16" i="126"/>
  <c r="I16" i="126"/>
  <c r="H16" i="126"/>
  <c r="G16" i="126"/>
  <c r="F16" i="126"/>
  <c r="M15" i="126"/>
  <c r="L15" i="126"/>
  <c r="K15" i="126"/>
  <c r="J15" i="126"/>
  <c r="I15" i="126"/>
  <c r="H15" i="126"/>
  <c r="G15" i="126"/>
  <c r="F15" i="126"/>
  <c r="L14" i="126"/>
  <c r="J14" i="126"/>
  <c r="I14" i="126"/>
  <c r="H14" i="126"/>
  <c r="G14" i="126"/>
  <c r="F14" i="126"/>
  <c r="M13" i="126"/>
  <c r="L13" i="126"/>
  <c r="K13" i="126"/>
  <c r="J13" i="126"/>
  <c r="I13" i="126"/>
  <c r="H13" i="126"/>
  <c r="G13" i="126"/>
  <c r="F13" i="126"/>
  <c r="M12" i="126"/>
  <c r="L12" i="126"/>
  <c r="K12" i="126"/>
  <c r="J12" i="126"/>
  <c r="I12" i="126"/>
  <c r="H12" i="126"/>
  <c r="G12" i="126"/>
  <c r="F12" i="126"/>
  <c r="L11" i="126"/>
  <c r="J11" i="126"/>
  <c r="I11" i="126"/>
  <c r="H11" i="126"/>
  <c r="G11" i="126"/>
  <c r="F11" i="126"/>
  <c r="M10" i="126"/>
  <c r="L10" i="126"/>
  <c r="K10" i="126"/>
  <c r="J10" i="126"/>
  <c r="I10" i="126"/>
  <c r="H10" i="126"/>
  <c r="G10" i="126"/>
  <c r="F10" i="126"/>
  <c r="M9" i="126"/>
  <c r="L9" i="126"/>
  <c r="K9" i="126"/>
  <c r="J9" i="126"/>
  <c r="I9" i="126"/>
  <c r="H9" i="126"/>
  <c r="G9" i="126"/>
  <c r="F9" i="126"/>
  <c r="L8" i="126"/>
  <c r="J8" i="126"/>
  <c r="H8" i="126"/>
  <c r="G8" i="126"/>
  <c r="F8" i="126"/>
  <c r="M7" i="126"/>
  <c r="L7" i="126"/>
  <c r="K7" i="126"/>
  <c r="J7" i="126"/>
  <c r="I7" i="126"/>
  <c r="H7" i="126"/>
  <c r="G7" i="126"/>
  <c r="F7" i="126"/>
  <c r="M6" i="126"/>
  <c r="L6" i="126"/>
  <c r="K6" i="126"/>
  <c r="J6" i="126"/>
  <c r="I6" i="126"/>
  <c r="H6" i="126"/>
  <c r="G6" i="126"/>
  <c r="F6" i="126"/>
  <c r="G10" i="124"/>
  <c r="F10" i="124"/>
  <c r="G9" i="124"/>
  <c r="F9" i="124"/>
  <c r="G8" i="124"/>
  <c r="F8" i="124"/>
  <c r="G7" i="124"/>
  <c r="F7" i="124"/>
  <c r="G6" i="124"/>
  <c r="F6" i="124"/>
  <c r="G5" i="124"/>
  <c r="F5" i="124"/>
  <c r="G4" i="124"/>
  <c r="F4" i="124"/>
  <c r="C88" i="124"/>
  <c r="H137" i="124"/>
  <c r="E5" i="124" s="1"/>
  <c r="H138" i="124"/>
  <c r="E6" i="124" s="1"/>
  <c r="H139" i="124"/>
  <c r="E7" i="124" s="1"/>
  <c r="H140" i="124"/>
  <c r="E8" i="124" s="1"/>
  <c r="H141" i="124"/>
  <c r="E9" i="124" s="1"/>
  <c r="H142" i="124"/>
  <c r="E10" i="124" s="1"/>
  <c r="H136" i="124"/>
  <c r="E4" i="124" s="1"/>
  <c r="D10" i="124" l="1"/>
  <c r="D9" i="124"/>
  <c r="D8" i="124"/>
  <c r="D7" i="124"/>
  <c r="D6" i="124"/>
  <c r="D5" i="124"/>
  <c r="D4" i="124"/>
  <c r="C10" i="124"/>
  <c r="C9" i="124"/>
  <c r="C8" i="124"/>
  <c r="C7" i="124"/>
  <c r="C6" i="124"/>
  <c r="C5" i="124"/>
  <c r="C4" i="124"/>
  <c r="C63" i="124"/>
  <c r="C38" i="124"/>
  <c r="C12" i="124"/>
  <c r="C10" i="123"/>
  <c r="D9" i="123"/>
  <c r="C9" i="123"/>
  <c r="D8" i="123"/>
  <c r="C8" i="123"/>
  <c r="C12" i="122"/>
  <c r="D11" i="122"/>
  <c r="C11" i="122"/>
  <c r="D10" i="122"/>
  <c r="C10" i="122"/>
  <c r="C10" i="121"/>
  <c r="D9" i="121"/>
  <c r="C9" i="121"/>
  <c r="D8" i="121"/>
  <c r="C8" i="121"/>
  <c r="C16" i="120"/>
  <c r="D15" i="120"/>
  <c r="C15" i="120"/>
  <c r="D14" i="120"/>
  <c r="C14" i="120"/>
  <c r="C11" i="119"/>
  <c r="D10" i="119"/>
  <c r="C10" i="119"/>
  <c r="D9" i="119"/>
  <c r="C9" i="119"/>
  <c r="C18" i="118"/>
  <c r="D17" i="118"/>
  <c r="C17" i="118"/>
  <c r="D16" i="118"/>
  <c r="C16" i="118"/>
  <c r="C9" i="117"/>
  <c r="D8" i="117"/>
  <c r="C8" i="117"/>
  <c r="D7" i="117"/>
  <c r="C7" i="117"/>
  <c r="F26" i="60" l="1"/>
  <c r="C10" i="116"/>
  <c r="H26" i="60" s="1"/>
  <c r="D9" i="116"/>
  <c r="I25" i="60" s="1"/>
  <c r="C9" i="116"/>
  <c r="H25" i="60" s="1"/>
  <c r="D8" i="116"/>
  <c r="I24" i="60" s="1"/>
  <c r="C8" i="116"/>
  <c r="H24" i="60" s="1"/>
  <c r="C12" i="115"/>
  <c r="H23" i="60" s="1"/>
  <c r="D11" i="115"/>
  <c r="I22" i="60" s="1"/>
  <c r="C11" i="115"/>
  <c r="H22" i="60" s="1"/>
  <c r="D10" i="115"/>
  <c r="I21" i="60" s="1"/>
  <c r="C10" i="115"/>
  <c r="H21" i="60" s="1"/>
  <c r="C10" i="114"/>
  <c r="H20" i="60" s="1"/>
  <c r="D9" i="114"/>
  <c r="I19" i="60" s="1"/>
  <c r="C9" i="114"/>
  <c r="H19" i="60" s="1"/>
  <c r="D8" i="114"/>
  <c r="I18" i="60" s="1"/>
  <c r="C8" i="114"/>
  <c r="H18" i="60" s="1"/>
  <c r="C16" i="113"/>
  <c r="H17" i="60" s="1"/>
  <c r="F15" i="113"/>
  <c r="E15" i="113"/>
  <c r="D15" i="113"/>
  <c r="I16" i="60" s="1"/>
  <c r="C15" i="113"/>
  <c r="H16" i="60" s="1"/>
  <c r="D14" i="113"/>
  <c r="I15" i="60" s="1"/>
  <c r="C14" i="113"/>
  <c r="H15" i="60" s="1"/>
  <c r="C11" i="112"/>
  <c r="H14" i="60" s="1"/>
  <c r="D10" i="112"/>
  <c r="I13" i="60" s="1"/>
  <c r="C10" i="112"/>
  <c r="H13" i="60" s="1"/>
  <c r="D9" i="112"/>
  <c r="I12" i="60" s="1"/>
  <c r="C9" i="112"/>
  <c r="H12" i="60" s="1"/>
  <c r="C18" i="111"/>
  <c r="H11" i="60" s="1"/>
  <c r="D17" i="111"/>
  <c r="I10" i="60" s="1"/>
  <c r="C17" i="111"/>
  <c r="H10" i="60" s="1"/>
  <c r="D16" i="111"/>
  <c r="I9" i="60" s="1"/>
  <c r="C16" i="111"/>
  <c r="H9" i="60" s="1"/>
  <c r="C9" i="110"/>
  <c r="H8" i="60" s="1"/>
  <c r="D8" i="110"/>
  <c r="I7" i="60" s="1"/>
  <c r="C8" i="110"/>
  <c r="H7" i="60" s="1"/>
  <c r="D7" i="110"/>
  <c r="I6" i="60" s="1"/>
  <c r="C7" i="110"/>
  <c r="H6" i="60" s="1"/>
  <c r="C10" i="109"/>
  <c r="D9" i="109"/>
  <c r="G25" i="60" s="1"/>
  <c r="C9" i="109"/>
  <c r="F25" i="60" s="1"/>
  <c r="D8" i="109"/>
  <c r="G24" i="60" s="1"/>
  <c r="C8" i="109"/>
  <c r="F24" i="60" s="1"/>
  <c r="C12" i="108"/>
  <c r="F23" i="60" s="1"/>
  <c r="D11" i="108"/>
  <c r="G22" i="60" s="1"/>
  <c r="C11" i="108"/>
  <c r="F22" i="60" s="1"/>
  <c r="D10" i="108"/>
  <c r="G21" i="60" s="1"/>
  <c r="C10" i="108"/>
  <c r="F21" i="60" s="1"/>
  <c r="C10" i="107"/>
  <c r="F20" i="60" s="1"/>
  <c r="D9" i="107"/>
  <c r="G19" i="60" s="1"/>
  <c r="C9" i="107"/>
  <c r="F19" i="60" s="1"/>
  <c r="D8" i="107"/>
  <c r="G18" i="60" s="1"/>
  <c r="C8" i="107"/>
  <c r="F18" i="60" s="1"/>
  <c r="C16" i="106"/>
  <c r="F17" i="60" s="1"/>
  <c r="D15" i="106"/>
  <c r="G16" i="60" s="1"/>
  <c r="C15" i="106"/>
  <c r="F16" i="60" s="1"/>
  <c r="D14" i="106"/>
  <c r="G15" i="60" s="1"/>
  <c r="C14" i="106"/>
  <c r="F15" i="60" s="1"/>
  <c r="C11" i="105"/>
  <c r="F14" i="60" s="1"/>
  <c r="D10" i="105"/>
  <c r="G13" i="60" s="1"/>
  <c r="C10" i="105"/>
  <c r="F13" i="60" s="1"/>
  <c r="D9" i="105"/>
  <c r="G12" i="60" s="1"/>
  <c r="C9" i="105"/>
  <c r="F12" i="60" s="1"/>
  <c r="C18" i="104"/>
  <c r="F11" i="60" s="1"/>
  <c r="D17" i="104"/>
  <c r="G10" i="60" s="1"/>
  <c r="C17" i="104"/>
  <c r="F10" i="60" s="1"/>
  <c r="D16" i="104"/>
  <c r="G9" i="60" s="1"/>
  <c r="C16" i="104"/>
  <c r="F9" i="60" s="1"/>
  <c r="C11" i="102" l="1"/>
  <c r="D10" i="102"/>
  <c r="C10" i="102"/>
  <c r="D9" i="102"/>
  <c r="C9" i="102"/>
  <c r="C9" i="101"/>
  <c r="D8" i="101"/>
  <c r="C8" i="101"/>
  <c r="D7" i="101"/>
  <c r="C7" i="101"/>
  <c r="C12" i="100"/>
  <c r="D11" i="100"/>
  <c r="C11" i="100"/>
  <c r="D10" i="100"/>
  <c r="C10" i="100"/>
  <c r="C18" i="99"/>
  <c r="D17" i="99"/>
  <c r="C17" i="99"/>
  <c r="D16" i="99"/>
  <c r="C16" i="99"/>
  <c r="C16" i="98"/>
  <c r="D15" i="98"/>
  <c r="C15" i="98"/>
  <c r="D14" i="98"/>
  <c r="C14" i="98"/>
  <c r="C14" i="97" l="1"/>
  <c r="D13" i="97"/>
  <c r="C13" i="97"/>
  <c r="D12" i="97"/>
  <c r="C12" i="97"/>
  <c r="C11" i="96"/>
  <c r="C10" i="96"/>
  <c r="C9" i="96"/>
  <c r="D10" i="96"/>
  <c r="D9" i="96"/>
  <c r="C16" i="95"/>
  <c r="D15" i="95"/>
  <c r="C15" i="95"/>
  <c r="D14" i="95"/>
  <c r="C14" i="95"/>
  <c r="C12" i="94"/>
  <c r="D11" i="94"/>
  <c r="C11" i="94"/>
  <c r="D10" i="94"/>
  <c r="C10" i="94"/>
  <c r="C8" i="93"/>
  <c r="D7" i="93"/>
  <c r="C7" i="93"/>
  <c r="D6" i="93"/>
  <c r="C6" i="93"/>
  <c r="C18" i="92" l="1"/>
  <c r="D17" i="92"/>
  <c r="C17" i="92"/>
  <c r="D16" i="92"/>
  <c r="C16" i="92"/>
  <c r="M10" i="2" l="1"/>
  <c r="M9" i="2"/>
  <c r="M8" i="2"/>
  <c r="M7" i="2"/>
  <c r="M5" i="2"/>
  <c r="M4" i="2"/>
  <c r="L10" i="2"/>
  <c r="L9" i="2"/>
  <c r="L8" i="2"/>
  <c r="L7" i="2"/>
  <c r="L5" i="2"/>
  <c r="L4" i="2"/>
  <c r="K10" i="2"/>
  <c r="K9" i="2"/>
  <c r="K8" i="2"/>
  <c r="K7" i="2"/>
  <c r="K5" i="2"/>
  <c r="K4" i="2"/>
  <c r="Y35" i="91"/>
  <c r="X35" i="91"/>
  <c r="W35" i="91"/>
  <c r="V35" i="91"/>
  <c r="U35" i="91"/>
  <c r="T35" i="91"/>
  <c r="S35" i="91"/>
  <c r="R35" i="91"/>
  <c r="Q35" i="91"/>
  <c r="P35" i="91"/>
  <c r="O35" i="91"/>
  <c r="N35" i="91"/>
  <c r="M35" i="91"/>
  <c r="L35" i="91"/>
  <c r="K35" i="91"/>
  <c r="J35" i="91"/>
  <c r="I35" i="91"/>
  <c r="H35" i="91"/>
  <c r="G35" i="91"/>
  <c r="F35" i="91"/>
  <c r="E35" i="91"/>
  <c r="D35" i="91"/>
  <c r="C35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AQ25" i="91"/>
  <c r="AP25" i="91"/>
  <c r="AO25" i="91"/>
  <c r="AN25" i="91"/>
  <c r="AM25" i="91"/>
  <c r="AL25" i="91"/>
  <c r="AK25" i="91"/>
  <c r="AJ25" i="91"/>
  <c r="AI25" i="91"/>
  <c r="AH25" i="91"/>
  <c r="AG25" i="91"/>
  <c r="AF25" i="91"/>
  <c r="AE25" i="91"/>
  <c r="AD25" i="91"/>
  <c r="AC25" i="91"/>
  <c r="AB25" i="91"/>
  <c r="AA25" i="91"/>
  <c r="Z25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AV20" i="91"/>
  <c r="AU20" i="91"/>
  <c r="AT20" i="91"/>
  <c r="AS20" i="91"/>
  <c r="AR20" i="91"/>
  <c r="AQ20" i="91"/>
  <c r="AP20" i="91"/>
  <c r="AO20" i="91"/>
  <c r="AN20" i="91"/>
  <c r="AM20" i="91"/>
  <c r="AL20" i="91"/>
  <c r="AK20" i="91"/>
  <c r="AJ20" i="91"/>
  <c r="AI20" i="91"/>
  <c r="AH20" i="91"/>
  <c r="AG20" i="91"/>
  <c r="AF20" i="91"/>
  <c r="AE20" i="91"/>
  <c r="AD20" i="91"/>
  <c r="AC20" i="91"/>
  <c r="AB20" i="91"/>
  <c r="AA20" i="91"/>
  <c r="Z20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K6" i="2" s="1"/>
  <c r="I15" i="91"/>
  <c r="H15" i="91"/>
  <c r="G15" i="91"/>
  <c r="F15" i="91"/>
  <c r="E15" i="91"/>
  <c r="D15" i="91"/>
  <c r="C15" i="91"/>
  <c r="J10" i="91"/>
  <c r="I10" i="91"/>
  <c r="H10" i="91"/>
  <c r="G10" i="91"/>
  <c r="F10" i="91"/>
  <c r="E10" i="91"/>
  <c r="D10" i="91"/>
  <c r="C10" i="91"/>
  <c r="E5" i="91"/>
  <c r="D5" i="91"/>
  <c r="C5" i="91"/>
  <c r="M6" i="2" l="1"/>
  <c r="L6" i="2"/>
  <c r="C6" i="86"/>
  <c r="D15" i="60" s="1"/>
  <c r="C8" i="86"/>
  <c r="D17" i="60" s="1"/>
  <c r="F7" i="86"/>
  <c r="E7" i="86"/>
  <c r="D7" i="86"/>
  <c r="E16" i="60" s="1"/>
  <c r="C7" i="86"/>
  <c r="D16" i="60" s="1"/>
  <c r="D6" i="86"/>
  <c r="E15" i="60" s="1"/>
  <c r="C11" i="85"/>
  <c r="D26" i="60" s="1"/>
  <c r="D10" i="85"/>
  <c r="E25" i="60" s="1"/>
  <c r="C10" i="85"/>
  <c r="D25" i="60" s="1"/>
  <c r="D9" i="85"/>
  <c r="E24" i="60" s="1"/>
  <c r="C9" i="85"/>
  <c r="D24" i="60" s="1"/>
  <c r="C8" i="84"/>
  <c r="D23" i="60" s="1"/>
  <c r="D7" i="84"/>
  <c r="E22" i="60" s="1"/>
  <c r="C7" i="84"/>
  <c r="D22" i="60" s="1"/>
  <c r="D6" i="84"/>
  <c r="E21" i="60" s="1"/>
  <c r="C6" i="84"/>
  <c r="D21" i="60" s="1"/>
  <c r="C11" i="83"/>
  <c r="D20" i="60" s="1"/>
  <c r="D10" i="83"/>
  <c r="E19" i="60" s="1"/>
  <c r="C10" i="83"/>
  <c r="D19" i="60" s="1"/>
  <c r="D9" i="83"/>
  <c r="E18" i="60" s="1"/>
  <c r="C9" i="83"/>
  <c r="D18" i="60" s="1"/>
  <c r="C8" i="82"/>
  <c r="D14" i="60" s="1"/>
  <c r="D7" i="82"/>
  <c r="E13" i="60" s="1"/>
  <c r="C7" i="82"/>
  <c r="D13" i="60" s="1"/>
  <c r="D6" i="82"/>
  <c r="E12" i="60" s="1"/>
  <c r="C6" i="82"/>
  <c r="D12" i="60" s="1"/>
  <c r="C8" i="81"/>
  <c r="D11" i="60" s="1"/>
  <c r="C6" i="81"/>
  <c r="D9" i="60" s="1"/>
  <c r="D7" i="81"/>
  <c r="E10" i="60" s="1"/>
  <c r="C7" i="81"/>
  <c r="D10" i="60" s="1"/>
  <c r="D6" i="81"/>
  <c r="E9" i="60" s="1"/>
  <c r="C9" i="80"/>
  <c r="D8" i="60" s="1"/>
  <c r="D8" i="80"/>
  <c r="E7" i="60" s="1"/>
  <c r="C8" i="80"/>
  <c r="D7" i="60" s="1"/>
  <c r="D7" i="80"/>
  <c r="E6" i="60" s="1"/>
  <c r="C7" i="80"/>
  <c r="D6" i="60" s="1"/>
  <c r="C9" i="79"/>
  <c r="D8" i="79"/>
  <c r="C8" i="79"/>
  <c r="D7" i="79"/>
  <c r="C7" i="79"/>
  <c r="C11" i="76"/>
  <c r="D10" i="76"/>
  <c r="C10" i="76"/>
  <c r="D9" i="76"/>
  <c r="C9" i="76"/>
  <c r="C11" i="74"/>
  <c r="D10" i="74"/>
  <c r="C10" i="74"/>
  <c r="D9" i="74"/>
  <c r="C9" i="74"/>
  <c r="C9" i="67"/>
  <c r="F8" i="60" s="1"/>
  <c r="C8" i="67"/>
  <c r="F7" i="60" s="1"/>
  <c r="D8" i="67"/>
  <c r="G7" i="60" s="1"/>
  <c r="D7" i="67"/>
  <c r="G6" i="60" s="1"/>
  <c r="C7" i="67"/>
  <c r="F6" i="60" s="1"/>
  <c r="I18" i="66"/>
  <c r="I17" i="66"/>
  <c r="I16" i="66"/>
  <c r="E17" i="66"/>
  <c r="E18" i="66"/>
  <c r="G18" i="66"/>
  <c r="H18" i="66"/>
  <c r="F18" i="66"/>
  <c r="E16" i="66"/>
  <c r="G16" i="66"/>
  <c r="H16" i="66"/>
  <c r="G17" i="66"/>
  <c r="H17" i="66"/>
  <c r="F17" i="66"/>
  <c r="F16" i="66"/>
  <c r="C16" i="66"/>
  <c r="D16" i="66"/>
  <c r="C17" i="66"/>
  <c r="D17" i="66"/>
  <c r="C18" i="66"/>
  <c r="D18" i="66"/>
  <c r="B17" i="66"/>
  <c r="B18" i="66"/>
  <c r="B16" i="66"/>
  <c r="C11" i="66"/>
  <c r="D10" i="66"/>
  <c r="C10" i="66"/>
  <c r="D9" i="66"/>
  <c r="C9" i="66"/>
  <c r="C11" i="64"/>
  <c r="D10" i="64"/>
  <c r="C10" i="64"/>
  <c r="D9" i="64"/>
  <c r="C9" i="64"/>
  <c r="H5" i="61"/>
  <c r="I5" i="61" s="1"/>
  <c r="J5" i="61" s="1"/>
  <c r="BL52" i="63"/>
  <c r="BK52" i="63"/>
  <c r="BJ52" i="63"/>
  <c r="BI52" i="63"/>
  <c r="BH52" i="63"/>
  <c r="BG52" i="63"/>
  <c r="BF52" i="63"/>
  <c r="BE52" i="63"/>
  <c r="BD52" i="63"/>
  <c r="BC52" i="63"/>
  <c r="BB52" i="63"/>
  <c r="BA52" i="63"/>
  <c r="AZ52" i="63"/>
  <c r="AY52" i="63"/>
  <c r="AX52" i="63"/>
  <c r="AW52" i="63"/>
  <c r="AV52" i="63"/>
  <c r="AU52" i="63"/>
  <c r="AT52" i="63"/>
  <c r="F49" i="63"/>
  <c r="E49" i="63"/>
  <c r="H10" i="61" s="1"/>
  <c r="I10" i="61" s="1"/>
  <c r="J10" i="61" s="1"/>
  <c r="D49" i="63"/>
  <c r="DI41" i="63"/>
  <c r="DH41" i="63"/>
  <c r="DG41" i="63"/>
  <c r="DF41" i="63"/>
  <c r="DD41" i="63"/>
  <c r="DC41" i="63"/>
  <c r="DB41" i="63"/>
  <c r="DA41" i="63"/>
  <c r="CY41" i="63"/>
  <c r="CX41" i="63"/>
  <c r="CW41" i="63"/>
  <c r="CV41" i="63"/>
  <c r="CU41" i="63"/>
  <c r="CT41" i="63"/>
  <c r="CS41" i="63"/>
  <c r="CR41" i="63"/>
  <c r="CQ41" i="63"/>
  <c r="CP41" i="63"/>
  <c r="CO41" i="63"/>
  <c r="CN41" i="63"/>
  <c r="CM41" i="63"/>
  <c r="CL41" i="63"/>
  <c r="CK41" i="63"/>
  <c r="CJ41" i="63"/>
  <c r="CI41" i="63"/>
  <c r="CH41" i="63"/>
  <c r="CG41" i="63"/>
  <c r="CE41" i="63"/>
  <c r="CD41" i="63"/>
  <c r="CC41" i="63"/>
  <c r="CB41" i="63"/>
  <c r="CA41" i="63"/>
  <c r="D38" i="63" s="1"/>
  <c r="E38" i="63"/>
  <c r="H9" i="61" s="1"/>
  <c r="I9" i="61" s="1"/>
  <c r="J9" i="61" s="1"/>
  <c r="AU35" i="63"/>
  <c r="AT35" i="63"/>
  <c r="AS35" i="63"/>
  <c r="AQ35" i="63"/>
  <c r="AP35" i="63"/>
  <c r="AO35" i="63"/>
  <c r="AN35" i="63"/>
  <c r="AM35" i="63"/>
  <c r="D32" i="63" s="1"/>
  <c r="AL35" i="63"/>
  <c r="AK35" i="63"/>
  <c r="AJ35" i="63"/>
  <c r="AI35" i="63"/>
  <c r="E32" i="63"/>
  <c r="H8" i="61" s="1"/>
  <c r="I8" i="61" s="1"/>
  <c r="J8" i="61" s="1"/>
  <c r="DP29" i="63"/>
  <c r="DO29" i="63"/>
  <c r="DN29" i="63"/>
  <c r="DM29" i="63"/>
  <c r="DL29" i="63"/>
  <c r="DK29" i="63"/>
  <c r="DJ29" i="63"/>
  <c r="DI29" i="63"/>
  <c r="DH29" i="63"/>
  <c r="DG29" i="63"/>
  <c r="DF29" i="63"/>
  <c r="DE29" i="63"/>
  <c r="DD29" i="63"/>
  <c r="DC29" i="63"/>
  <c r="DB29" i="63"/>
  <c r="DA29" i="63"/>
  <c r="CZ29" i="63"/>
  <c r="CY29" i="63"/>
  <c r="CX29" i="63"/>
  <c r="CW29" i="63"/>
  <c r="CV29" i="63"/>
  <c r="CU29" i="63"/>
  <c r="CT29" i="63"/>
  <c r="CS29" i="63"/>
  <c r="CR29" i="63"/>
  <c r="CQ29" i="63"/>
  <c r="CP29" i="63"/>
  <c r="CO29" i="63"/>
  <c r="CN29" i="63"/>
  <c r="CM29" i="63"/>
  <c r="CL29" i="63"/>
  <c r="CK29" i="63"/>
  <c r="CJ29" i="63"/>
  <c r="CI29" i="63"/>
  <c r="D26" i="63" s="1"/>
  <c r="CH29" i="63"/>
  <c r="CG29" i="63"/>
  <c r="CF29" i="63"/>
  <c r="CE29" i="63"/>
  <c r="E26" i="63"/>
  <c r="H7" i="61" s="1"/>
  <c r="I7" i="61" s="1"/>
  <c r="J7" i="61" s="1"/>
  <c r="AN23" i="63"/>
  <c r="AM23" i="63"/>
  <c r="AL23" i="63"/>
  <c r="AK23" i="63"/>
  <c r="AI23" i="63"/>
  <c r="AH23" i="63"/>
  <c r="AG23" i="63"/>
  <c r="AF23" i="63"/>
  <c r="AE23" i="63"/>
  <c r="AD23" i="63"/>
  <c r="D20" i="63" s="1"/>
  <c r="E20" i="63"/>
  <c r="H6" i="61" s="1"/>
  <c r="I6" i="61" s="1"/>
  <c r="J6" i="61" s="1"/>
  <c r="BE17" i="63"/>
  <c r="BD17" i="63"/>
  <c r="BC17" i="63"/>
  <c r="BB17" i="63"/>
  <c r="BA17" i="63"/>
  <c r="AZ17" i="63"/>
  <c r="AY17" i="63"/>
  <c r="AX17" i="63"/>
  <c r="AW17" i="63"/>
  <c r="AV17" i="63"/>
  <c r="AU17" i="63"/>
  <c r="AT17" i="63"/>
  <c r="AS17" i="63"/>
  <c r="AR17" i="63"/>
  <c r="AQ17" i="63"/>
  <c r="AP17" i="63"/>
  <c r="D14" i="63" s="1"/>
  <c r="AO17" i="63"/>
  <c r="F14" i="63"/>
  <c r="E14" i="63"/>
  <c r="AD11" i="63"/>
  <c r="AC11" i="63"/>
  <c r="AB11" i="63"/>
  <c r="AA11" i="63"/>
  <c r="Z11" i="63"/>
  <c r="Y11" i="63"/>
  <c r="X11" i="63"/>
  <c r="W11" i="63"/>
  <c r="D8" i="63" s="1"/>
  <c r="F8" i="63"/>
  <c r="E8" i="63"/>
  <c r="N5" i="63"/>
  <c r="M5" i="63"/>
  <c r="L5" i="63"/>
  <c r="F2" i="63"/>
  <c r="E2" i="63"/>
  <c r="H4" i="61" s="1"/>
  <c r="I4" i="61" s="1"/>
  <c r="J4" i="61" s="1"/>
  <c r="D2" i="63"/>
  <c r="D38" i="58"/>
  <c r="C9" i="61" s="1"/>
  <c r="D9" i="61" s="1"/>
  <c r="E38" i="58"/>
  <c r="E9" i="61" s="1"/>
  <c r="CB41" i="58"/>
  <c r="CC41" i="58"/>
  <c r="CD41" i="58"/>
  <c r="CE41" i="58"/>
  <c r="CG41" i="58"/>
  <c r="CH41" i="58"/>
  <c r="CI41" i="58"/>
  <c r="CJ41" i="58"/>
  <c r="CK41" i="58"/>
  <c r="CL41" i="58"/>
  <c r="CM41" i="58"/>
  <c r="CN41" i="58"/>
  <c r="CO41" i="58"/>
  <c r="CP41" i="58"/>
  <c r="CQ41" i="58"/>
  <c r="CR41" i="58"/>
  <c r="CS41" i="58"/>
  <c r="CT41" i="58"/>
  <c r="CU41" i="58"/>
  <c r="CV41" i="58"/>
  <c r="CW41" i="58"/>
  <c r="CX41" i="58"/>
  <c r="CY41" i="58"/>
  <c r="DA41" i="58"/>
  <c r="DB41" i="58"/>
  <c r="DC41" i="58"/>
  <c r="DD41" i="58"/>
  <c r="DF41" i="58"/>
  <c r="DG41" i="58"/>
  <c r="DH41" i="58"/>
  <c r="DI41" i="58"/>
  <c r="CA41" i="58"/>
  <c r="N5" i="58"/>
  <c r="M5" i="58"/>
  <c r="L5" i="58"/>
  <c r="E20" i="58"/>
  <c r="E6" i="61" s="1"/>
  <c r="D20" i="58"/>
  <c r="AE23" i="58"/>
  <c r="AF23" i="58"/>
  <c r="AG23" i="58"/>
  <c r="AH23" i="58"/>
  <c r="AI23" i="58"/>
  <c r="AK23" i="58"/>
  <c r="AL23" i="58"/>
  <c r="AM23" i="58"/>
  <c r="AN23" i="58"/>
  <c r="AD23" i="58"/>
  <c r="BE17" i="58"/>
  <c r="BD17" i="58"/>
  <c r="BC17" i="58"/>
  <c r="BB17" i="58"/>
  <c r="BA17" i="58"/>
  <c r="AZ17" i="58"/>
  <c r="AY17" i="58"/>
  <c r="AX17" i="58"/>
  <c r="AW17" i="58"/>
  <c r="AV17" i="58"/>
  <c r="AU17" i="58"/>
  <c r="AT17" i="58"/>
  <c r="AS17" i="58"/>
  <c r="AR17" i="58"/>
  <c r="AQ17" i="58"/>
  <c r="AP17" i="58"/>
  <c r="AO17" i="58"/>
  <c r="D14" i="58" s="1"/>
  <c r="D8" i="58"/>
  <c r="C5" i="61" s="1"/>
  <c r="D5" i="61" s="1"/>
  <c r="X11" i="58"/>
  <c r="Y11" i="58"/>
  <c r="Z11" i="58"/>
  <c r="AA11" i="58"/>
  <c r="AB11" i="58"/>
  <c r="AC11" i="58"/>
  <c r="AD11" i="58"/>
  <c r="W11" i="58"/>
  <c r="C10" i="61"/>
  <c r="D10" i="61" s="1"/>
  <c r="C8" i="61"/>
  <c r="D8" i="61" s="1"/>
  <c r="C7" i="61"/>
  <c r="D7" i="61" s="1"/>
  <c r="C6" i="61"/>
  <c r="D6" i="61" s="1"/>
  <c r="F6" i="61" s="1"/>
  <c r="G6" i="61" s="1"/>
  <c r="C4" i="61"/>
  <c r="D4" i="61" s="1"/>
  <c r="D49" i="58"/>
  <c r="AU52" i="58"/>
  <c r="AV52" i="58"/>
  <c r="AW52" i="58"/>
  <c r="AX52" i="58"/>
  <c r="AY52" i="58"/>
  <c r="AZ52" i="58"/>
  <c r="BA52" i="58"/>
  <c r="BB52" i="58"/>
  <c r="BC52" i="58"/>
  <c r="BD52" i="58"/>
  <c r="BE52" i="58"/>
  <c r="BF52" i="58"/>
  <c r="BG52" i="58"/>
  <c r="BH52" i="58"/>
  <c r="BI52" i="58"/>
  <c r="BJ52" i="58"/>
  <c r="BK52" i="58"/>
  <c r="BL52" i="58"/>
  <c r="AT52" i="58"/>
  <c r="D26" i="58"/>
  <c r="CF29" i="58"/>
  <c r="CG29" i="58"/>
  <c r="CH29" i="58"/>
  <c r="CI29" i="58"/>
  <c r="CJ29" i="58"/>
  <c r="CK29" i="58"/>
  <c r="CL29" i="58"/>
  <c r="CM29" i="58"/>
  <c r="CN29" i="58"/>
  <c r="CO29" i="58"/>
  <c r="CP29" i="58"/>
  <c r="CQ29" i="58"/>
  <c r="CR29" i="58"/>
  <c r="CS29" i="58"/>
  <c r="CT29" i="58"/>
  <c r="CU29" i="58"/>
  <c r="CV29" i="58"/>
  <c r="CW29" i="58"/>
  <c r="CX29" i="58"/>
  <c r="CY29" i="58"/>
  <c r="CZ29" i="58"/>
  <c r="DA29" i="58"/>
  <c r="DB29" i="58"/>
  <c r="DC29" i="58"/>
  <c r="DD29" i="58"/>
  <c r="DE29" i="58"/>
  <c r="DF29" i="58"/>
  <c r="DG29" i="58"/>
  <c r="DH29" i="58"/>
  <c r="DI29" i="58"/>
  <c r="DJ29" i="58"/>
  <c r="DK29" i="58"/>
  <c r="DL29" i="58"/>
  <c r="DM29" i="58"/>
  <c r="DN29" i="58"/>
  <c r="DO29" i="58"/>
  <c r="DP29" i="58"/>
  <c r="CE29" i="58"/>
  <c r="E26" i="58"/>
  <c r="E7" i="61" s="1"/>
  <c r="D32" i="58"/>
  <c r="AJ35" i="58"/>
  <c r="AK35" i="58"/>
  <c r="AL35" i="58"/>
  <c r="AM35" i="58"/>
  <c r="AN35" i="58"/>
  <c r="AO35" i="58"/>
  <c r="AP35" i="58"/>
  <c r="AQ35" i="58"/>
  <c r="AS35" i="58"/>
  <c r="AT35" i="58"/>
  <c r="AU35" i="58"/>
  <c r="AI35" i="58"/>
  <c r="E32" i="58"/>
  <c r="E8" i="61" s="1"/>
  <c r="F8" i="61" s="1"/>
  <c r="G8" i="61" s="1"/>
  <c r="D2" i="58"/>
  <c r="K23" i="60"/>
  <c r="K20" i="60"/>
  <c r="K17" i="60"/>
  <c r="K14" i="60"/>
  <c r="K11" i="60"/>
  <c r="K8" i="60"/>
  <c r="E49" i="58"/>
  <c r="F49" i="58"/>
  <c r="F14" i="58"/>
  <c r="E14" i="58"/>
  <c r="F8" i="58"/>
  <c r="E8" i="58"/>
  <c r="F2" i="58"/>
  <c r="E2" i="58"/>
  <c r="F7" i="61" l="1"/>
  <c r="G7" i="61" s="1"/>
  <c r="F9" i="61"/>
  <c r="G9" i="61" s="1"/>
  <c r="E10" i="61"/>
  <c r="F10" i="61" s="1"/>
  <c r="G10" i="61" s="1"/>
  <c r="E5" i="61"/>
  <c r="F5" i="61" s="1"/>
  <c r="G5" i="61" s="1"/>
  <c r="E4" i="61"/>
  <c r="F4" i="61" s="1"/>
  <c r="G4" i="61" s="1"/>
  <c r="C11" i="56"/>
  <c r="D10" i="56"/>
  <c r="C10" i="56"/>
  <c r="D9" i="56"/>
  <c r="C9" i="56"/>
  <c r="C11" i="55"/>
  <c r="D10" i="55"/>
  <c r="C10" i="55"/>
  <c r="D9" i="55"/>
  <c r="C9" i="55"/>
  <c r="C11" i="54"/>
  <c r="D10" i="54"/>
  <c r="C10" i="54"/>
  <c r="D9" i="54"/>
  <c r="C9" i="54"/>
  <c r="C11" i="53"/>
  <c r="D10" i="53"/>
  <c r="C10" i="53"/>
  <c r="D9" i="53"/>
  <c r="C9" i="53"/>
  <c r="C11" i="52"/>
  <c r="D10" i="52"/>
  <c r="C10" i="52"/>
  <c r="D9" i="52"/>
  <c r="C9" i="52"/>
  <c r="C11" i="21"/>
  <c r="D10" i="21"/>
  <c r="C10" i="21"/>
  <c r="D9" i="21"/>
  <c r="C9" i="21"/>
  <c r="C11" i="6" l="1"/>
  <c r="C10" i="6"/>
  <c r="D10" i="6"/>
  <c r="D9" i="6"/>
  <c r="C9" i="6"/>
  <c r="C11" i="7"/>
  <c r="C10" i="7"/>
  <c r="D10" i="7"/>
  <c r="D9" i="7"/>
  <c r="C9" i="7"/>
  <c r="C11" i="17"/>
  <c r="C10" i="17"/>
  <c r="J13" i="60" s="1"/>
  <c r="D10" i="17"/>
  <c r="K13" i="60" s="1"/>
  <c r="D9" i="17"/>
  <c r="K12" i="60" s="1"/>
  <c r="C9" i="17"/>
  <c r="J12" i="60" s="1"/>
  <c r="C11" i="23"/>
  <c r="J17" i="60" s="1"/>
  <c r="C10" i="23"/>
  <c r="J16" i="60" s="1"/>
  <c r="D10" i="23"/>
  <c r="K16" i="60" s="1"/>
  <c r="D9" i="23"/>
  <c r="K15" i="60" s="1"/>
  <c r="C9" i="23"/>
  <c r="J15" i="60" s="1"/>
  <c r="C11" i="12"/>
  <c r="J20" i="60" s="1"/>
  <c r="D10" i="12"/>
  <c r="K19" i="60" s="1"/>
  <c r="C10" i="12"/>
  <c r="J19" i="60" s="1"/>
  <c r="D9" i="12"/>
  <c r="K18" i="60" s="1"/>
  <c r="C9" i="12"/>
  <c r="J18" i="60" s="1"/>
  <c r="C11" i="11"/>
  <c r="J23" i="60" s="1"/>
  <c r="C10" i="11"/>
  <c r="J22" i="60" s="1"/>
  <c r="D10" i="11"/>
  <c r="K22" i="60" s="1"/>
  <c r="D9" i="11"/>
  <c r="K21" i="60" s="1"/>
  <c r="C9" i="11"/>
  <c r="J21" i="60" s="1"/>
  <c r="C11" i="22"/>
  <c r="C10" i="22"/>
  <c r="D10" i="22"/>
  <c r="D9" i="22"/>
  <c r="C9" i="22"/>
  <c r="J10" i="60" l="1"/>
  <c r="J11" i="60"/>
  <c r="J9" i="60"/>
  <c r="K9" i="60"/>
  <c r="K10" i="60"/>
  <c r="K24" i="60"/>
  <c r="K25" i="60"/>
  <c r="J25" i="60"/>
  <c r="J24" i="60"/>
  <c r="J26" i="60"/>
  <c r="J6" i="60"/>
  <c r="K6" i="60"/>
  <c r="J7" i="60"/>
  <c r="J8" i="60"/>
  <c r="K7" i="60"/>
  <c r="J14" i="60"/>
</calcChain>
</file>

<file path=xl/sharedStrings.xml><?xml version="1.0" encoding="utf-8"?>
<sst xmlns="http://schemas.openxmlformats.org/spreadsheetml/2006/main" count="10892" uniqueCount="385">
  <si>
    <t>Trace</t>
  </si>
  <si>
    <t>Event Log</t>
  </si>
  <si>
    <t>No. Of Deviations</t>
  </si>
  <si>
    <t>BPIC12</t>
  </si>
  <si>
    <t>A_</t>
  </si>
  <si>
    <t>O_</t>
  </si>
  <si>
    <t>BPIC20</t>
  </si>
  <si>
    <t>Domestic Declarations</t>
  </si>
  <si>
    <t>International Declarations</t>
  </si>
  <si>
    <t>Request for Payment</t>
  </si>
  <si>
    <t>Prepaid Travel Costs</t>
  </si>
  <si>
    <t>MobIS</t>
  </si>
  <si>
    <t>Complete</t>
  </si>
  <si>
    <t>Data</t>
  </si>
  <si>
    <t>BPI 12A</t>
  </si>
  <si>
    <t>Event</t>
  </si>
  <si>
    <t>Precision</t>
  </si>
  <si>
    <t xml:space="preserve">Recall </t>
  </si>
  <si>
    <t>BPI 12O</t>
  </si>
  <si>
    <t>BPDP</t>
  </si>
  <si>
    <t>('&gt;&gt;', 'A_APPROVED')</t>
  </si>
  <si>
    <t>('A_APPROVED', '&gt;&gt;')</t>
  </si>
  <si>
    <t>('&gt;&gt;', 'A_DECLINED')</t>
  </si>
  <si>
    <t>NoDev('&gt;&gt;', 'A_APPROVED')</t>
  </si>
  <si>
    <t>NoDev('A_APPROVED', '&gt;&gt;')</t>
  </si>
  <si>
    <t>NoDev('&gt;&gt;', 'A_DECLINED')</t>
  </si>
  <si>
    <t>Recall</t>
  </si>
  <si>
    <t>Support</t>
  </si>
  <si>
    <t>('O_SELECTED', '&gt;&gt;')</t>
  </si>
  <si>
    <t>('O_CANCELLED', '&gt;&gt;')</t>
  </si>
  <si>
    <t>('O_CREATED', '&gt;&gt;')</t>
  </si>
  <si>
    <t>('O_SENT', '&gt;&gt;')</t>
  </si>
  <si>
    <t>('O_SENT_BACK', '&gt;&gt;')</t>
  </si>
  <si>
    <t>('&gt;&gt;', 'O_SENT_BACK')</t>
  </si>
  <si>
    <t>('&gt;&gt;', 'O_CANCELLED')</t>
  </si>
  <si>
    <t>NoDev('O_SELECTED', '&gt;&gt;')</t>
  </si>
  <si>
    <t>NoDev('O_CANCELLED', '&gt;&gt;')</t>
  </si>
  <si>
    <t>NoDev('O_CREATED', '&gt;&gt;')</t>
  </si>
  <si>
    <t>NoDev('O_SENT', '&gt;&gt;')</t>
  </si>
  <si>
    <t>NoDev('O_SENT_BACK', '&gt;&gt;')</t>
  </si>
  <si>
    <t>NoDev('&gt;&gt;', 'O_SENT_BACK')</t>
  </si>
  <si>
    <t>NoDev('&gt;&gt;', 'O_CANCELLED')</t>
  </si>
  <si>
    <t>('&gt;&gt;', 'Declaration APPROVED by ADMINISTRATION')</t>
  </si>
  <si>
    <t>('Declaration APPROVED by PRE_APPROVER', '&gt;&gt;')</t>
  </si>
  <si>
    <t>('Declaration REJECTED by MISSING', '&gt;&gt;')</t>
  </si>
  <si>
    <t>('Declaration SUBMITTED by EMPLOYEE', '&gt;&gt;')</t>
  </si>
  <si>
    <t>('Declaration FINAL_APPROVED by SUPERVISOR', '&gt;&gt;')</t>
  </si>
  <si>
    <t>('Declaration REJECTED by PRE_APPROVER', '&gt;&gt;')</t>
  </si>
  <si>
    <t>('Declaration REJECTED by EMPLOYEE', '&gt;&gt;')</t>
  </si>
  <si>
    <t>('Declaration SAVED by EMPLOYEE', '&gt;&gt;')</t>
  </si>
  <si>
    <t>('&gt;&gt;', 'Declaration SUBMITTED by EMPLOYEE')</t>
  </si>
  <si>
    <t>('&gt;&gt;', 'Declaration REJECTED by ADMINISTRATION')</t>
  </si>
  <si>
    <t>('&gt;&gt;', 'Declaration REJECTED by EMPLOYEE')</t>
  </si>
  <si>
    <t>Dom. Dec.</t>
  </si>
  <si>
    <t>Int. Dec.</t>
  </si>
  <si>
    <t>RfP</t>
  </si>
  <si>
    <t>('&gt;&gt;', 'Permit APPROVED by ADMINISTRATION')</t>
  </si>
  <si>
    <t>('&gt;&gt;', 'Request For Payment APPROVED by ADMINISTRATION')</t>
  </si>
  <si>
    <t>('Request For Payment SUBMITTED by EMPLOYEE', '&gt;&gt;')</t>
  </si>
  <si>
    <t>('&gt;&gt;', 'Permit SUBMITTED by EMPLOYEE')</t>
  </si>
  <si>
    <t>('Request For Payment APPROVED by PRE_APPROVER', '&gt;&gt;')</t>
  </si>
  <si>
    <t>('&gt;&gt;', 'Permit FINAL_APPROVED by SUPERVISOR')</t>
  </si>
  <si>
    <t>('Permit APPROVED by PRE_APPROVER', '&gt;&gt;')</t>
  </si>
  <si>
    <t>('Request For Payment REJECTED by EMPLOYEE', '&gt;&gt;')</t>
  </si>
  <si>
    <t>('Permit REJECTED by EMPLOYEE', '&gt;&gt;')</t>
  </si>
  <si>
    <t>('Permit FINAL_APPROVED by SUPERVISOR', '&gt;&gt;')</t>
  </si>
  <si>
    <t>('Permit APPROVED by BUDGET OWNER', '&gt;&gt;')</t>
  </si>
  <si>
    <t>NoDev('&gt;&gt;', 'Permit APPROVED by ADMINISTRATION')</t>
  </si>
  <si>
    <t>NoDev('&gt;&gt;', 'Request For Payment APPROVED by ADMINISTRATION')</t>
  </si>
  <si>
    <t>NoDev('Request For Payment SUBMITTED by EMPLOYEE', '&gt;&gt;')</t>
  </si>
  <si>
    <t>NoDev('&gt;&gt;', 'Permit SUBMITTED by EMPLOYEE')</t>
  </si>
  <si>
    <t>NoDev('Request For Payment APPROVED by PRE_APPROVER', '&gt;&gt;')</t>
  </si>
  <si>
    <t>NoDev('&gt;&gt;', 'Permit FINAL_APPROVED by SUPERVISOR')</t>
  </si>
  <si>
    <t>NoDev('Permit APPROVED by PRE_APPROVER', '&gt;&gt;')</t>
  </si>
  <si>
    <t>NoDev('Request For Payment REJECTED by EMPLOYEE', '&gt;&gt;')</t>
  </si>
  <si>
    <t>NoDev('Permit REJECTED by EMPLOYEE', '&gt;&gt;')</t>
  </si>
  <si>
    <t>NoDev('Permit FINAL_APPROVED by SUPERVISOR', '&gt;&gt;')</t>
  </si>
  <si>
    <t>NoDev('Permit APPROVED by BUDGET OWNER', '&gt;&gt;')</t>
  </si>
  <si>
    <t>('Request For Payment FINAL_APPROVED by SUPERVISOR', '&gt;&gt;')</t>
  </si>
  <si>
    <t>('Request For Payment REJECTED by MISSING', '&gt;&gt;')</t>
  </si>
  <si>
    <t>('&gt;&gt;', 'Request For Payment REJECTED by ADMINISTRATION')</t>
  </si>
  <si>
    <t>('&gt;&gt;', 'Request For Payment REJECTED by EMPLOYEE')</t>
  </si>
  <si>
    <t>('Request For Payment SAVED by EMPLOYEE', '&gt;&gt;')</t>
  </si>
  <si>
    <t>('&gt;&gt;', 'Request For Payment SUBMITTED by EMPLOYEE')</t>
  </si>
  <si>
    <t>NoDev('Request For Payment FINAL_APPROVED by SUPERVISOR', '&gt;&gt;')</t>
  </si>
  <si>
    <t>NoDev('Request For Payment REJECTED by MISSING', '&gt;&gt;')</t>
  </si>
  <si>
    <t>NoDev('&gt;&gt;', 'Request For Payment REJECTED by ADMINISTRATION')</t>
  </si>
  <si>
    <t>NoDev('&gt;&gt;', 'Request For Payment REJECTED by EMPLOYEE')</t>
  </si>
  <si>
    <t>NoDev('Request For Payment SAVED by EMPLOYEE', '&gt;&gt;')</t>
  </si>
  <si>
    <t>NoDev('&gt;&gt;', 'Request For Payment SUBMITTED by EMPLOYEE')</t>
  </si>
  <si>
    <t>('Permit SUBMITTED by EMPLOYEE', '&gt;&gt;')</t>
  </si>
  <si>
    <t>('Start trip', '&gt;&gt;')</t>
  </si>
  <si>
    <t>('&gt;&gt;', 'Start trip')</t>
  </si>
  <si>
    <t>('&gt;&gt;', 'End trip')</t>
  </si>
  <si>
    <t>('End trip', '&gt;&gt;')</t>
  </si>
  <si>
    <t>NoDev('&gt;&gt;', 'Declaration APPROVED by ADMINISTRATION')</t>
  </si>
  <si>
    <t>NoDev('Declaration APPROVED by PRE_APPROVER', '&gt;&gt;')</t>
  </si>
  <si>
    <t>NoDev('Declaration REJECTED by MISSING', '&gt;&gt;')</t>
  </si>
  <si>
    <t>NoDev('Declaration SUBMITTED by EMPLOYEE', '&gt;&gt;')</t>
  </si>
  <si>
    <t>NoDev('Declaration FINAL_APPROVED by SUPERVISOR', '&gt;&gt;')</t>
  </si>
  <si>
    <t>NoDev('Declaration REJECTED by PRE_APPROVER', '&gt;&gt;')</t>
  </si>
  <si>
    <t>NoDev('Declaration REJECTED by EMPLOYEE', '&gt;&gt;')</t>
  </si>
  <si>
    <t>NoDev('Declaration SAVED by EMPLOYEE', '&gt;&gt;')</t>
  </si>
  <si>
    <t>NoDev('&gt;&gt;', 'Declaration SUBMITTED by EMPLOYEE')</t>
  </si>
  <si>
    <t>NoDev('&gt;&gt;', 'Declaration REJECTED by ADMINISTRATION')</t>
  </si>
  <si>
    <t>NoDev('&gt;&gt;', 'Declaration REJECTED by EMPLOYEE')</t>
  </si>
  <si>
    <t>('&gt;&gt;', 'decide on approval requirements')</t>
  </si>
  <si>
    <t>('&gt;&gt;', 'decide on request')</t>
  </si>
  <si>
    <t>('&gt;&gt;', 'check if booking is necessary')</t>
  </si>
  <si>
    <t>('&gt;&gt;', 'check if expense documents exist')</t>
  </si>
  <si>
    <t>('correct travel expense report', '&gt;&gt;')</t>
  </si>
  <si>
    <t>('&gt;&gt;', 'decide on travel expense approval')</t>
  </si>
  <si>
    <t>('send request for travel expense correction', '&gt;&gt;')</t>
  </si>
  <si>
    <t>('decide on request', '&gt;&gt;')</t>
  </si>
  <si>
    <t>('request update of the booking proposal', '&gt;&gt;')</t>
  </si>
  <si>
    <t>('transform price inquiry to travel request', '&gt;&gt;')</t>
  </si>
  <si>
    <t>('&gt;&gt;', 'request update of booking proposal')</t>
  </si>
  <si>
    <t>('&gt;&gt;', 'transform price inquiry into travel request')</t>
  </si>
  <si>
    <t>('decide on approval requirements', '&gt;&gt;')</t>
  </si>
  <si>
    <t>('check if booking is necessary', '&gt;&gt;')</t>
  </si>
  <si>
    <t>('check if expense documents exist', '&gt;&gt;')</t>
  </si>
  <si>
    <t>MPPN</t>
  </si>
  <si>
    <t>ROC_AUC</t>
  </si>
  <si>
    <t>('O_DECLINED', '&gt;&gt;')</t>
  </si>
  <si>
    <t>NoDev('O_DECLINED', '&gt;&gt;')</t>
  </si>
  <si>
    <t>('Request For Payment REJECTED by PRE_APPROVER', '&gt;&gt;')</t>
  </si>
  <si>
    <t>('&gt;&gt;', 'Request Payment')</t>
  </si>
  <si>
    <t>('&gt;&gt;', 'Payment Handled')</t>
  </si>
  <si>
    <t>('&gt;&gt;', 'Request For Payment APPROVED by SUPERVISOR')</t>
  </si>
  <si>
    <t>('Request For Payment APPROVED by SUPERVISOR', '&gt;&gt;')</t>
  </si>
  <si>
    <t>('Request For Payment FOR_APPROVAL by ADMINISTRATION', '&gt;&gt;')</t>
  </si>
  <si>
    <t>('&gt;&gt;', 'Request For Payment REJECTED by SUPERVISOR')</t>
  </si>
  <si>
    <t>('Request For Payment FINAL_APPROVED by BUDGET OWNER', '&gt;&gt;')</t>
  </si>
  <si>
    <t>('&gt;&gt;', 'Request For Payment FINAL_APPROVED by SUPERVISOR')</t>
  </si>
  <si>
    <t>('Request Payment', '&gt;&gt;')</t>
  </si>
  <si>
    <t>('Request For Payment APPROVED by ADMINISTRATION', '&gt;&gt;')</t>
  </si>
  <si>
    <t>('Request For Payment FOR_APPROVAL by SUPERVISOR', '&gt;&gt;')</t>
  </si>
  <si>
    <t>('Payment Handled', '&gt;&gt;')</t>
  </si>
  <si>
    <t>NoDev('Request For Payment REJECTED by PRE_APPROVER', '&gt;&gt;')</t>
  </si>
  <si>
    <t>NoDev('&gt;&gt;', 'Request Payment')</t>
  </si>
  <si>
    <t>NoDev('&gt;&gt;', 'Payment Handled')</t>
  </si>
  <si>
    <t>NoDev('&gt;&gt;', 'Request For Payment APPROVED by SUPERVISOR')</t>
  </si>
  <si>
    <t>NoDev('Request For Payment APPROVED by SUPERVISOR', '&gt;&gt;')</t>
  </si>
  <si>
    <t>NoDev('Request For Payment FOR_APPROVAL by ADMINISTRATION', '&gt;&gt;')</t>
  </si>
  <si>
    <t>NoDev('&gt;&gt;', 'Request For Payment REJECTED by SUPERVISOR')</t>
  </si>
  <si>
    <t>NoDev('Request For Payment FINAL_APPROVED by BUDGET OWNER', '&gt;&gt;')</t>
  </si>
  <si>
    <t>NoDev('&gt;&gt;', 'Request For Payment FINAL_APPROVED by SUPERVISOR')</t>
  </si>
  <si>
    <t>NoDev('Request Payment', '&gt;&gt;')</t>
  </si>
  <si>
    <t>NoDev('Request For Payment APPROVED by ADMINISTRATION', '&gt;&gt;')</t>
  </si>
  <si>
    <t>NoDev('Request For Payment FOR_APPROVAL by SUPERVISOR', '&gt;&gt;')</t>
  </si>
  <si>
    <t>NoDev('Payment Handled', '&gt;&gt;')</t>
  </si>
  <si>
    <t>('Permit REJECTED by MISSING', '&gt;&gt;')</t>
  </si>
  <si>
    <t>('&gt;&gt;', 'Permit REJECTED by ADMINISTRATION')</t>
  </si>
  <si>
    <t>('&gt;&gt;', 'Permit REJECTED by EMPLOYEE')</t>
  </si>
  <si>
    <t>('Permit REJECTED by PRE_APPROVER', '&gt;&gt;')</t>
  </si>
  <si>
    <t>('&gt;&gt;', 'Permit FINAL_APPROVED by DIRECTOR')</t>
  </si>
  <si>
    <t>('Permit FINAL_APPROVED by DIRECTOR', '&gt;&gt;')</t>
  </si>
  <si>
    <t>('Permit APPROVED by SUPERVISOR', '&gt;&gt;')</t>
  </si>
  <si>
    <t>('Request For Payment REJECTED by ADMINISTRATION', '&gt;&gt;')</t>
  </si>
  <si>
    <t>('&gt;&gt;', 'Permit APPROVED by SUPERVISOR')</t>
  </si>
  <si>
    <t>('&gt;&gt;', 'Permit REJECTED by DIRECTOR')</t>
  </si>
  <si>
    <t>('&gt;&gt;', 'Permit REJECTED by SUPERVISOR')</t>
  </si>
  <si>
    <t>('&gt;&gt;', 'Permit REJECTED by BUDGET OWNER')</t>
  </si>
  <si>
    <t>('Permit REJECTED by ADMINISTRATION', '&gt;&gt;')</t>
  </si>
  <si>
    <t>('Permit APPROVED by ADMINISTRATION', '&gt;&gt;')</t>
  </si>
  <si>
    <t>('Request For Payment REJECTED by SUPERVISOR', '&gt;&gt;')</t>
  </si>
  <si>
    <t>('Permit REJECTED by SUPERVISOR', '&gt;&gt;')</t>
  </si>
  <si>
    <t>('Permit REJECTED by BUDGET OWNER', '&gt;&gt;')</t>
  </si>
  <si>
    <t>('Request For Payment APPROVED by BUDGET OWNER', '&gt;&gt;')</t>
  </si>
  <si>
    <t>NoDev('Permit REJECTED by MISSING', '&gt;&gt;')</t>
  </si>
  <si>
    <t>NoDev('&gt;&gt;', 'Permit REJECTED by ADMINISTRATION')</t>
  </si>
  <si>
    <t>NoDev('&gt;&gt;', 'Permit REJECTED by EMPLOYEE')</t>
  </si>
  <si>
    <t>NoDev('Permit SUBMITTED by EMPLOYEE', '&gt;&gt;')</t>
  </si>
  <si>
    <t>NoDev('Permit REJECTED by PRE_APPROVER', '&gt;&gt;')</t>
  </si>
  <si>
    <t>NoDev('&gt;&gt;', 'Permit FINAL_APPROVED by DIRECTOR')</t>
  </si>
  <si>
    <t>NoDev('Permit FINAL_APPROVED by DIRECTOR', '&gt;&gt;')</t>
  </si>
  <si>
    <t>NoDev('Permit APPROVED by SUPERVISOR', '&gt;&gt;')</t>
  </si>
  <si>
    <t>NoDev('Request For Payment REJECTED by ADMINISTRATION', '&gt;&gt;')</t>
  </si>
  <si>
    <t>NoDev('&gt;&gt;', 'Permit APPROVED by SUPERVISOR')</t>
  </si>
  <si>
    <t>NoDev('&gt;&gt;', 'Permit REJECTED by DIRECTOR')</t>
  </si>
  <si>
    <t>NoDev('&gt;&gt;', 'Permit REJECTED by SUPERVISOR')</t>
  </si>
  <si>
    <t>NoDev('&gt;&gt;', 'Permit REJECTED by BUDGET OWNER')</t>
  </si>
  <si>
    <t>NoDev('Permit REJECTED by ADMINISTRATION', '&gt;&gt;')</t>
  </si>
  <si>
    <t>NoDev('Permit APPROVED by ADMINISTRATION', '&gt;&gt;')</t>
  </si>
  <si>
    <t>NoDev('Request For Payment REJECTED by SUPERVISOR', '&gt;&gt;')</t>
  </si>
  <si>
    <t>NoDev('Permit REJECTED by SUPERVISOR', '&gt;&gt;')</t>
  </si>
  <si>
    <t>NoDev('Permit REJECTED by BUDGET OWNER', '&gt;&gt;')</t>
  </si>
  <si>
    <t>NoDev('Request For Payment APPROVED by BUDGET OWNER', '&gt;&gt;')</t>
  </si>
  <si>
    <t>('Declaration FOR_APPROVAL by SUPERVISOR', '&gt;&gt;')</t>
  </si>
  <si>
    <t>('&gt;&gt;', 'Declaration FINAL_APPROVED by SUPERVISOR')</t>
  </si>
  <si>
    <t>('Declaration FOR_APPROVAL by PRE_APPROVER', '&gt;&gt;')</t>
  </si>
  <si>
    <t>('Declaration FOR_APPROVAL by ADMINISTRATION', '&gt;&gt;')</t>
  </si>
  <si>
    <t>NoDev('Declaration FOR_APPROVAL by SUPERVISOR', '&gt;&gt;')</t>
  </si>
  <si>
    <t>NoDev('&gt;&gt;', 'Declaration FINAL_APPROVED by SUPERVISOR')</t>
  </si>
  <si>
    <t>NoDev('Declaration FOR_APPROVAL by PRE_APPROVER', '&gt;&gt;')</t>
  </si>
  <si>
    <t>NoDev('Declaration FOR_APPROVAL by ADMINISTRATION', '&gt;&gt;')</t>
  </si>
  <si>
    <t>ROC</t>
  </si>
  <si>
    <t>AUC ROC</t>
  </si>
  <si>
    <t>Prep.</t>
  </si>
  <si>
    <t>('Declaration APPROVED by SUPERVISOR', '&gt;&gt;')</t>
  </si>
  <si>
    <t>('Declaration FINAL_APPROVED by DIRECTOR', '&gt;&gt;')</t>
  </si>
  <si>
    <t>('Declaration REJECTED by SUPERVISOR', '&gt;&gt;')</t>
  </si>
  <si>
    <t>('&gt;&gt;', 'Declaration APPROVED by SUPERVISOR')</t>
  </si>
  <si>
    <t>('Send Reminder', '&gt;&gt;')</t>
  </si>
  <si>
    <t>('Declaration REJECTED by ADMINISTRATION', '&gt;&gt;')</t>
  </si>
  <si>
    <t>NoDev('Start trip', '&gt;&gt;')</t>
  </si>
  <si>
    <t>NoDev('&gt;&gt;', 'Start trip')</t>
  </si>
  <si>
    <t>NoDev('&gt;&gt;', 'End trip')</t>
  </si>
  <si>
    <t>NoDev('End trip', '&gt;&gt;')</t>
  </si>
  <si>
    <t>NoDev('Declaration APPROVED by SUPERVISOR', '&gt;&gt;')</t>
  </si>
  <si>
    <t>NoDev('Declaration FINAL_APPROVED by DIRECTOR', '&gt;&gt;')</t>
  </si>
  <si>
    <t>NoDev('Declaration REJECTED by SUPERVISOR', '&gt;&gt;')</t>
  </si>
  <si>
    <t>NoDev('&gt;&gt;', 'Declaration APPROVED by SUPERVISOR')</t>
  </si>
  <si>
    <t>NoDev('Send Reminder', '&gt;&gt;')</t>
  </si>
  <si>
    <t>NoDev('Declaration REJECTED by ADMINISTRATION', '&gt;&gt;')</t>
  </si>
  <si>
    <t>('&gt;&gt;', 'confirm travel expense report')</t>
  </si>
  <si>
    <t>('&gt;&gt;', 'prepare booking proposal')</t>
  </si>
  <si>
    <t>('correct request', '&gt;&gt;')</t>
  </si>
  <si>
    <t>('forward request to approver', '&gt;&gt;')</t>
  </si>
  <si>
    <t>('send request for correction', '&gt;&gt;')</t>
  </si>
  <si>
    <t>('upload travel expense documents', '&gt;&gt;')</t>
  </si>
  <si>
    <t>('confirm travel expense report', '&gt;&gt;')</t>
  </si>
  <si>
    <t>NoDev('&gt;&gt;', 'decide on approval requirements')</t>
  </si>
  <si>
    <t>NoDev('&gt;&gt;', 'decide on request')</t>
  </si>
  <si>
    <t>NoDev('&gt;&gt;', 'check if booking is necessary')</t>
  </si>
  <si>
    <t>NoDev('&gt;&gt;', 'check if expense documents exist')</t>
  </si>
  <si>
    <t>NoDev('correct travel expense report', '&gt;&gt;')</t>
  </si>
  <si>
    <t>NoDev('&gt;&gt;', 'decide on travel expense approval')</t>
  </si>
  <si>
    <t>NoDev('send request for travel expense correction', '&gt;&gt;')</t>
  </si>
  <si>
    <t>NoDev('&gt;&gt;', 'confirm travel expense report')</t>
  </si>
  <si>
    <t>NoDev('decide on request', '&gt;&gt;')</t>
  </si>
  <si>
    <t>NoDev('request update of the booking proposal', '&gt;&gt;')</t>
  </si>
  <si>
    <t>NoDev('transform price inquiry to travel request', '&gt;&gt;')</t>
  </si>
  <si>
    <t>NoDev('&gt;&gt;', 'request update of booking proposal')</t>
  </si>
  <si>
    <t>NoDev('&gt;&gt;', 'prepare booking proposal')</t>
  </si>
  <si>
    <t>NoDev('&gt;&gt;', 'transform price inquiry into travel request')</t>
  </si>
  <si>
    <t>NoDev('correct request', '&gt;&gt;')</t>
  </si>
  <si>
    <t>NoDev('forward request to approver', '&gt;&gt;')</t>
  </si>
  <si>
    <t>NoDev('send request for correction', '&gt;&gt;')</t>
  </si>
  <si>
    <t>NoDev('decide on approval requirements', '&gt;&gt;')</t>
  </si>
  <si>
    <t>NoDev('check if booking is necessary', '&gt;&gt;')</t>
  </si>
  <si>
    <t>NoDev('check if expense documents exist', '&gt;&gt;')</t>
  </si>
  <si>
    <t>NoDev('upload travel expense documents', '&gt;&gt;')</t>
  </si>
  <si>
    <t>NoDev('confirm travel expense report', '&gt;&gt;')</t>
  </si>
  <si>
    <t>BPIC12A</t>
  </si>
  <si>
    <t>('&gt;&gt;', 'A_CANCELLED')</t>
  </si>
  <si>
    <t>('A_REGISTERED', '&gt;&gt;')</t>
  </si>
  <si>
    <t>('O_ACCEPTED', '&gt;&gt;')</t>
  </si>
  <si>
    <t>('A_ACTIVATED', '&gt;&gt;')</t>
  </si>
  <si>
    <t>('&gt;&gt;', 'O_DECLINED')</t>
  </si>
  <si>
    <t>('A_DECLINED', '&gt;&gt;')</t>
  </si>
  <si>
    <t>('A_CANCELLED', '&gt;&gt;')</t>
  </si>
  <si>
    <t>BPIC12AO</t>
  </si>
  <si>
    <t>BPIC12O</t>
  </si>
  <si>
    <t>Dom</t>
  </si>
  <si>
    <t>Int</t>
  </si>
  <si>
    <t>Prep</t>
  </si>
  <si>
    <t>Mobis</t>
  </si>
  <si>
    <t>('&gt;&gt;', 'book travel')</t>
  </si>
  <si>
    <t>NoDev('&gt;&gt;', 'book travel')</t>
  </si>
  <si>
    <t>Dev</t>
  </si>
  <si>
    <t>No Dev</t>
  </si>
  <si>
    <t>No Deviation in Test Set</t>
  </si>
  <si>
    <t>No Deviation in Training Set</t>
  </si>
  <si>
    <t>Macro</t>
  </si>
  <si>
    <t>Earliness</t>
  </si>
  <si>
    <t>Position</t>
  </si>
  <si>
    <t>Theoretical Optimal Earliness</t>
  </si>
  <si>
    <t>BPIC 12A</t>
  </si>
  <si>
    <t>BPIC 12O</t>
  </si>
  <si>
    <t>Time for Measures</t>
  </si>
  <si>
    <t>Avg. Pred. Pos</t>
  </si>
  <si>
    <t>Avg. Dev. Pos</t>
  </si>
  <si>
    <t>&lt;</t>
  </si>
  <si>
    <t>min</t>
  </si>
  <si>
    <t>avg</t>
  </si>
  <si>
    <t>max</t>
  </si>
  <si>
    <t>Trace Length</t>
  </si>
  <si>
    <t># of Traces</t>
  </si>
  <si>
    <t># of Events</t>
  </si>
  <si>
    <t># of Trace Attr.</t>
  </si>
  <si>
    <t>Average</t>
  </si>
  <si>
    <t>Only one class present in y_true. ROC AUC score is not defined in that case.</t>
  </si>
  <si>
    <t>index 1 is out of bounds for axis 0 with size 1</t>
  </si>
  <si>
    <t>Genga</t>
  </si>
  <si>
    <t>Training</t>
  </si>
  <si>
    <t>Test</t>
  </si>
  <si>
    <t>12a</t>
  </si>
  <si>
    <t>12o</t>
  </si>
  <si>
    <t>dom</t>
  </si>
  <si>
    <t>int</t>
  </si>
  <si>
    <t>prep</t>
  </si>
  <si>
    <t>rfp</t>
  </si>
  <si>
    <t>mobis</t>
  </si>
  <si>
    <t>Deviating Traces</t>
  </si>
  <si>
    <t>CatBoost</t>
  </si>
  <si>
    <t>/Users/zomb-ml-platform-msk/go-agent-21.2.0/pipelines/BuildMaster/catboost.git/catboost/private/libs/target/target_converter.cpp:375: Target contains only one unique value</t>
  </si>
  <si>
    <t>Suffix Prediction</t>
  </si>
  <si>
    <t>shown in gitlab only</t>
  </si>
  <si>
    <t>XGBoost (other boosting technique)</t>
  </si>
  <si>
    <t>Suffix</t>
  </si>
  <si>
    <t>Min:Sec</t>
  </si>
  <si>
    <t>BPIC 20 Dom</t>
  </si>
  <si>
    <t>BPIC 20 Int</t>
  </si>
  <si>
    <t>24:42</t>
  </si>
  <si>
    <t>BPIC 20 RfP</t>
  </si>
  <si>
    <t>BPIC 20 Prep</t>
  </si>
  <si>
    <t>BPDP-FFN</t>
  </si>
  <si>
    <t>BPDP-LSTM</t>
  </si>
  <si>
    <t>IDP-MPPN</t>
  </si>
  <si>
    <t>IDP</t>
  </si>
  <si>
    <t>CIBE Encoding</t>
  </si>
  <si>
    <t>MPPN Encoding (only in ICPM Paper)</t>
  </si>
  <si>
    <t>only in Gitlab</t>
  </si>
  <si>
    <t>Benchmark</t>
  </si>
  <si>
    <t>IDP-Multiple</t>
  </si>
  <si>
    <t>IDP-Single</t>
  </si>
  <si>
    <t>BPDP Multiple</t>
  </si>
  <si>
    <t>BPDP Single</t>
  </si>
  <si>
    <t>Architecture</t>
  </si>
  <si>
    <t>a</t>
  </si>
  <si>
    <t>for each deviation: Features x 256 x 256 x 2</t>
  </si>
  <si>
    <t>Features X 2048 x 1024 x number of devs</t>
  </si>
  <si>
    <t>Activation</t>
  </si>
  <si>
    <t>Softmax</t>
  </si>
  <si>
    <t>Sigmoid</t>
  </si>
  <si>
    <t>Undersampling</t>
  </si>
  <si>
    <t>per deviation type</t>
  </si>
  <si>
    <t>for all deviation typers simultaneously</t>
  </si>
  <si>
    <t>Loss Function</t>
  </si>
  <si>
    <t>WCEL: 16 for deviating class, 1 for conforming class</t>
  </si>
  <si>
    <t>WCEL: dependent on label imbalance</t>
  </si>
  <si>
    <t>12A</t>
  </si>
  <si>
    <t>12O</t>
  </si>
  <si>
    <t>LSTM</t>
  </si>
  <si>
    <t>Multiple Classifier</t>
  </si>
  <si>
    <t>Feed Forward</t>
  </si>
  <si>
    <t>Confidence</t>
  </si>
  <si>
    <t>LenTrain</t>
  </si>
  <si>
    <t>12A-multi</t>
  </si>
  <si>
    <t>12A-single</t>
  </si>
  <si>
    <t>n.a.</t>
  </si>
  <si>
    <t>LenTrain_beforeUS_0</t>
  </si>
  <si>
    <t>LenTrain_beforeUS_1</t>
  </si>
  <si>
    <t>LenTrain_afterUS_0</t>
  </si>
  <si>
    <t>LenTrain_afterUS_1</t>
  </si>
  <si>
    <t>Single Classifier</t>
  </si>
  <si>
    <t>Before Undersampling</t>
  </si>
  <si>
    <t>IDP-collective</t>
  </si>
  <si>
    <t>IDP-separate</t>
  </si>
  <si>
    <t>IDP-separate No Imbalance</t>
  </si>
  <si>
    <t>IDP-FFN</t>
  </si>
  <si>
    <t>IDP-LSTM</t>
  </si>
  <si>
    <t>Separate Classifier</t>
  </si>
  <si>
    <t>Collective Classifier (not in paper)</t>
  </si>
  <si>
    <t>python version</t>
  </si>
  <si>
    <t>math</t>
  </si>
  <si>
    <t>statistics</t>
  </si>
  <si>
    <t>pm4py</t>
  </si>
  <si>
    <t>sklearn</t>
  </si>
  <si>
    <t>numpy</t>
  </si>
  <si>
    <t>pandas</t>
  </si>
  <si>
    <t>pickle</t>
  </si>
  <si>
    <t>torch</t>
  </si>
  <si>
    <t>imblearn</t>
  </si>
  <si>
    <t>tqdm</t>
  </si>
  <si>
    <t>xboost</t>
  </si>
  <si>
    <t>catboost</t>
  </si>
  <si>
    <t>1.7.3</t>
  </si>
  <si>
    <t>package</t>
  </si>
  <si>
    <t>version</t>
  </si>
  <si>
    <t>1.2.1</t>
  </si>
  <si>
    <t>1.0.3.5</t>
  </si>
  <si>
    <t>2.7.0</t>
  </si>
  <si>
    <t>0.3.6</t>
  </si>
  <si>
    <t>1.23.3</t>
  </si>
  <si>
    <t>1.5.3</t>
  </si>
  <si>
    <t>0.7.5</t>
  </si>
  <si>
    <t>2.1.2</t>
  </si>
  <si>
    <t>0.0</t>
  </si>
  <si>
    <t>4.64.1</t>
  </si>
  <si>
    <t>1.2</t>
  </si>
  <si>
    <t>Conforming (Label 0)</t>
  </si>
  <si>
    <t>Deviating (Label 1)</t>
  </si>
  <si>
    <t>IDP-collective &amp; IDP-MPPN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</si>
</sst>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2" fillId="0" borderId="6" xfId="0" applyFont="1" applyBorder="1"/>
    <xf numFmtId="0" fontId="2" fillId="0" borderId="10" xfId="0" applyFont="1" applyBorder="1"/>
    <xf numFmtId="0" fontId="4" fillId="0" borderId="0" xfId="1"/>
    <xf numFmtId="0" fontId="2" fillId="0" borderId="5" xfId="0" applyFont="1" applyBorder="1"/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3" fillId="0" borderId="0" xfId="0" applyFont="1"/>
    <xf numFmtId="0" fontId="2" fillId="0" borderId="13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0" fontId="6" fillId="0" borderId="0" xfId="0" applyFont="1"/>
    <xf numFmtId="0" fontId="1" fillId="0" borderId="0" xfId="0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5" xfId="0" applyFont="1" applyBorder="1" applyAlignment="1">
      <alignment horizontal="center" vertical="top"/>
    </xf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164" fontId="3" fillId="0" borderId="17" xfId="0" applyNumberFormat="1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7" fillId="0" borderId="0" xfId="0" applyFont="1"/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0" fillId="0" borderId="40" xfId="0" applyBorder="1"/>
    <xf numFmtId="0" fontId="0" fillId="0" borderId="41" xfId="0" applyBorder="1"/>
    <xf numFmtId="2" fontId="0" fillId="0" borderId="0" xfId="0" applyNumberFormat="1"/>
    <xf numFmtId="2" fontId="0" fillId="0" borderId="8" xfId="0" applyNumberFormat="1" applyBorder="1"/>
    <xf numFmtId="2" fontId="0" fillId="0" borderId="35" xfId="0" applyNumberFormat="1" applyBorder="1"/>
    <xf numFmtId="2" fontId="0" fillId="0" borderId="11" xfId="0" applyNumberFormat="1" applyBorder="1"/>
    <xf numFmtId="20" fontId="0" fillId="0" borderId="0" xfId="0" applyNumberFormat="1"/>
    <xf numFmtId="49" fontId="0" fillId="0" borderId="0" xfId="0" applyNumberFormat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0" fillId="0" borderId="35" xfId="0" applyBorder="1"/>
    <xf numFmtId="0" fontId="5" fillId="0" borderId="13" xfId="1" applyFont="1" applyBorder="1" applyAlignment="1">
      <alignment horizontal="center" vertical="top"/>
    </xf>
    <xf numFmtId="0" fontId="3" fillId="0" borderId="0" xfId="1" applyFont="1"/>
    <xf numFmtId="0" fontId="2" fillId="0" borderId="0" xfId="0" applyFont="1"/>
    <xf numFmtId="164" fontId="3" fillId="0" borderId="43" xfId="0" applyNumberFormat="1" applyFont="1" applyBorder="1" applyAlignment="1">
      <alignment horizontal="center"/>
    </xf>
    <xf numFmtId="164" fontId="3" fillId="0" borderId="44" xfId="0" applyNumberFormat="1" applyFont="1" applyBorder="1" applyAlignment="1">
      <alignment horizontal="center"/>
    </xf>
    <xf numFmtId="0" fontId="2" fillId="0" borderId="4" xfId="0" applyFont="1" applyBorder="1"/>
    <xf numFmtId="164" fontId="3" fillId="0" borderId="45" xfId="0" applyNumberFormat="1" applyFont="1" applyBorder="1" applyAlignment="1">
      <alignment horizontal="center"/>
    </xf>
    <xf numFmtId="0" fontId="2" fillId="0" borderId="35" xfId="0" applyFont="1" applyBorder="1"/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" fontId="0" fillId="0" borderId="0" xfId="0" applyNumberFormat="1"/>
    <xf numFmtId="1" fontId="0" fillId="0" borderId="8" xfId="0" applyNumberFormat="1" applyBorder="1"/>
    <xf numFmtId="1" fontId="0" fillId="0" borderId="35" xfId="0" applyNumberFormat="1" applyBorder="1"/>
    <xf numFmtId="1" fontId="0" fillId="0" borderId="11" xfId="0" applyNumberFormat="1" applyBorder="1"/>
    <xf numFmtId="0" fontId="5" fillId="0" borderId="47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48" xfId="0" applyFont="1" applyBorder="1" applyAlignment="1">
      <alignment horizontal="center" vertical="top"/>
    </xf>
    <xf numFmtId="14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48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32" xfId="0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/>
    </xf>
  </cellXfs>
  <cellStyles count="2">
    <cellStyle name="Normal" xfId="0" builtinId="0"/>
    <cellStyle name="Normal 2" xfId="1" xr:uid="{05FF53AB-9D8F-5746-8009-34AD673C46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1"/>
              <a:t>('A_APPROVED', '&gt;&gt;')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'4.4.2 Undersampling'!$N$34</c:f>
              <c:strCache>
                <c:ptCount val="1"/>
                <c:pt idx="0">
                  <c:v>Before Undersampling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Undersampling'!$N$35:$N$36</c:f>
              <c:numCache>
                <c:formatCode>General</c:formatCode>
                <c:ptCount val="2"/>
                <c:pt idx="0">
                  <c:v>791</c:v>
                </c:pt>
                <c:pt idx="1">
                  <c:v>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A-934B-9718-74A97D64ED6E}"/>
            </c:ext>
          </c:extLst>
        </c:ser>
        <c:ser>
          <c:idx val="1"/>
          <c:order val="1"/>
          <c:tx>
            <c:strRef>
              <c:f>'4.4.2 Undersampling'!$O$34</c:f>
              <c:strCache>
                <c:ptCount val="1"/>
                <c:pt idx="0">
                  <c:v>IDP-collective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Undersampling'!$O$35:$O$36</c:f>
              <c:numCache>
                <c:formatCode>General</c:formatCode>
                <c:ptCount val="2"/>
                <c:pt idx="0">
                  <c:v>791</c:v>
                </c:pt>
                <c:pt idx="1">
                  <c:v>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A-934B-9718-74A97D64ED6E}"/>
            </c:ext>
          </c:extLst>
        </c:ser>
        <c:ser>
          <c:idx val="2"/>
          <c:order val="2"/>
          <c:tx>
            <c:strRef>
              <c:f>'4.4.2 Undersampling'!$P$34</c:f>
              <c:strCache>
                <c:ptCount val="1"/>
                <c:pt idx="0">
                  <c:v>IDP-separate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Undersampling'!$P$35:$P$36</c:f>
              <c:numCache>
                <c:formatCode>General</c:formatCode>
                <c:ptCount val="2"/>
                <c:pt idx="0">
                  <c:v>791</c:v>
                </c:pt>
                <c:pt idx="1">
                  <c:v>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A-934B-9718-74A97D64E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4589871"/>
        <c:axId val="1345015103"/>
      </c:barChart>
      <c:catAx>
        <c:axId val="13445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5015103"/>
        <c:crosses val="autoZero"/>
        <c:auto val="1"/>
        <c:lblAlgn val="ctr"/>
        <c:lblOffset val="100"/>
        <c:noMultiLvlLbl val="0"/>
      </c:catAx>
      <c:valAx>
        <c:axId val="13450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Label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589871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1"/>
              <a:t>('&gt;&gt;', 'A_APPROVED')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'4.4.2 Undersampling'!$J$34</c:f>
              <c:strCache>
                <c:ptCount val="1"/>
                <c:pt idx="0">
                  <c:v>Before Undersampling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Undersampling'!$J$35:$J$36</c:f>
              <c:numCache>
                <c:formatCode>General</c:formatCode>
                <c:ptCount val="2"/>
                <c:pt idx="0">
                  <c:v>791</c:v>
                </c:pt>
                <c:pt idx="1">
                  <c:v>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9-B24A-AA68-B1E3659C10A2}"/>
            </c:ext>
          </c:extLst>
        </c:ser>
        <c:ser>
          <c:idx val="1"/>
          <c:order val="1"/>
          <c:tx>
            <c:strRef>
              <c:f>'4.4.2 Undersampling'!$K$34</c:f>
              <c:strCache>
                <c:ptCount val="1"/>
                <c:pt idx="0">
                  <c:v>IDP-collective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Undersampling'!$K$35:$K$36</c:f>
              <c:numCache>
                <c:formatCode>General</c:formatCode>
                <c:ptCount val="2"/>
                <c:pt idx="0">
                  <c:v>791</c:v>
                </c:pt>
                <c:pt idx="1">
                  <c:v>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9-B24A-AA68-B1E3659C10A2}"/>
            </c:ext>
          </c:extLst>
        </c:ser>
        <c:ser>
          <c:idx val="2"/>
          <c:order val="2"/>
          <c:tx>
            <c:strRef>
              <c:f>'4.4.2 Undersampling'!$L$34</c:f>
              <c:strCache>
                <c:ptCount val="1"/>
                <c:pt idx="0">
                  <c:v>IDP-separate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Undersampling'!$L$35:$L$36</c:f>
              <c:numCache>
                <c:formatCode>General</c:formatCode>
                <c:ptCount val="2"/>
                <c:pt idx="0">
                  <c:v>791</c:v>
                </c:pt>
                <c:pt idx="1">
                  <c:v>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9-B24A-AA68-B1E3659C1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4589871"/>
        <c:axId val="1345015103"/>
      </c:barChart>
      <c:catAx>
        <c:axId val="13445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5015103"/>
        <c:crosses val="autoZero"/>
        <c:auto val="1"/>
        <c:lblAlgn val="ctr"/>
        <c:lblOffset val="100"/>
        <c:noMultiLvlLbl val="0"/>
      </c:catAx>
      <c:valAx>
        <c:axId val="13450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Label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589871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1"/>
              <a:t>('A_APPROVED', '&gt;&gt;')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'4.4.2 Undersampling'!$R$34</c:f>
              <c:strCache>
                <c:ptCount val="1"/>
                <c:pt idx="0">
                  <c:v>Before Undersampling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Undersampling'!$R$35:$R$36</c:f>
              <c:numCache>
                <c:formatCode>General</c:formatCode>
                <c:ptCount val="2"/>
                <c:pt idx="0">
                  <c:v>281</c:v>
                </c:pt>
                <c:pt idx="1">
                  <c:v>8443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A-FB48-8EF6-F1E5503EAC8D}"/>
            </c:ext>
          </c:extLst>
        </c:ser>
        <c:ser>
          <c:idx val="1"/>
          <c:order val="1"/>
          <c:tx>
            <c:strRef>
              <c:f>'4.4.2 Undersampling'!$S$34</c:f>
              <c:strCache>
                <c:ptCount val="1"/>
                <c:pt idx="0">
                  <c:v>IDP-collective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Undersampling'!$S$35:$S$36</c:f>
              <c:numCache>
                <c:formatCode>General</c:formatCode>
                <c:ptCount val="2"/>
                <c:pt idx="0">
                  <c:v>281</c:v>
                </c:pt>
                <c:pt idx="1">
                  <c:v>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A-FB48-8EF6-F1E5503EAC8D}"/>
            </c:ext>
          </c:extLst>
        </c:ser>
        <c:ser>
          <c:idx val="2"/>
          <c:order val="2"/>
          <c:tx>
            <c:strRef>
              <c:f>'4.4.2 Undersampling'!$T$34</c:f>
              <c:strCache>
                <c:ptCount val="1"/>
                <c:pt idx="0">
                  <c:v>IDP-separate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Undersampling'!$T$35:$T$36</c:f>
              <c:numCache>
                <c:formatCode>General</c:formatCode>
                <c:ptCount val="2"/>
                <c:pt idx="0">
                  <c:v>281</c:v>
                </c:pt>
                <c:pt idx="1">
                  <c:v>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A-FB48-8EF6-F1E5503EA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4589871"/>
        <c:axId val="1345015103"/>
      </c:barChart>
      <c:catAx>
        <c:axId val="13445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5015103"/>
        <c:crosses val="autoZero"/>
        <c:auto val="1"/>
        <c:lblAlgn val="ctr"/>
        <c:lblOffset val="100"/>
        <c:noMultiLvlLbl val="0"/>
      </c:catAx>
      <c:valAx>
        <c:axId val="13450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Label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589871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'4.4.2 Undersampling'!$J$39:$J$40</c:f>
              <c:strCache>
                <c:ptCount val="2"/>
                <c:pt idx="0">
                  <c:v>Conforming (Label 0)</c:v>
                </c:pt>
                <c:pt idx="1">
                  <c:v>Before Undersampling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Undersampling'!$I$41:$I$43</c:f>
              <c:strCache>
                <c:ptCount val="3"/>
                <c:pt idx="0">
                  <c:v>('&gt;&gt;', 'A_APPROVED')</c:v>
                </c:pt>
                <c:pt idx="1">
                  <c:v>('A_APPROVED', '&gt;&gt;')</c:v>
                </c:pt>
                <c:pt idx="2">
                  <c:v>('&gt;&gt;', 'A_DECLINED')</c:v>
                </c:pt>
              </c:strCache>
            </c:strRef>
          </c:cat>
          <c:val>
            <c:numRef>
              <c:f>'4.4.2 Undersampling'!$J$41:$J$43</c:f>
              <c:numCache>
                <c:formatCode>General</c:formatCode>
                <c:ptCount val="3"/>
                <c:pt idx="0">
                  <c:v>7933</c:v>
                </c:pt>
                <c:pt idx="1">
                  <c:v>7933</c:v>
                </c:pt>
                <c:pt idx="2">
                  <c:v>8443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D-564B-A1E2-41D0EACF07CA}"/>
            </c:ext>
          </c:extLst>
        </c:ser>
        <c:ser>
          <c:idx val="1"/>
          <c:order val="1"/>
          <c:tx>
            <c:strRef>
              <c:f>'4.4.2 Undersampling'!$K$39:$K$40</c:f>
              <c:strCache>
                <c:ptCount val="2"/>
                <c:pt idx="0">
                  <c:v>Conforming (Label 0)</c:v>
                </c:pt>
                <c:pt idx="1">
                  <c:v>IDP-collective &amp; IDP-MPPN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Undersampling'!$I$41:$I$43</c:f>
              <c:strCache>
                <c:ptCount val="3"/>
                <c:pt idx="0">
                  <c:v>('&gt;&gt;', 'A_APPROVED')</c:v>
                </c:pt>
                <c:pt idx="1">
                  <c:v>('A_APPROVED', '&gt;&gt;')</c:v>
                </c:pt>
                <c:pt idx="2">
                  <c:v>('&gt;&gt;', 'A_DECLINED')</c:v>
                </c:pt>
              </c:strCache>
            </c:strRef>
          </c:cat>
          <c:val>
            <c:numRef>
              <c:f>'4.4.2 Undersampling'!$K$41:$K$43</c:f>
              <c:numCache>
                <c:formatCode>General</c:formatCode>
                <c:ptCount val="3"/>
                <c:pt idx="0">
                  <c:v>6415</c:v>
                </c:pt>
                <c:pt idx="1">
                  <c:v>6415</c:v>
                </c:pt>
                <c:pt idx="2">
                  <c:v>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D-564B-A1E2-41D0EACF07CA}"/>
            </c:ext>
          </c:extLst>
        </c:ser>
        <c:ser>
          <c:idx val="2"/>
          <c:order val="2"/>
          <c:tx>
            <c:strRef>
              <c:f>'4.4.2 Undersampling'!$L$39:$L$40</c:f>
              <c:strCache>
                <c:ptCount val="2"/>
                <c:pt idx="0">
                  <c:v>Conforming (Label 0)</c:v>
                </c:pt>
                <c:pt idx="1">
                  <c:v>IDP-separate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Undersampling'!$I$41:$I$43</c:f>
              <c:strCache>
                <c:ptCount val="3"/>
                <c:pt idx="0">
                  <c:v>('&gt;&gt;', 'A_APPROVED')</c:v>
                </c:pt>
                <c:pt idx="1">
                  <c:v>('A_APPROVED', '&gt;&gt;')</c:v>
                </c:pt>
                <c:pt idx="2">
                  <c:v>('&gt;&gt;', 'A_DECLINED')</c:v>
                </c:pt>
              </c:strCache>
            </c:strRef>
          </c:cat>
          <c:val>
            <c:numRef>
              <c:f>'4.4.2 Undersampling'!$L$41:$L$43</c:f>
              <c:numCache>
                <c:formatCode>General</c:formatCode>
                <c:ptCount val="3"/>
                <c:pt idx="0">
                  <c:v>6079</c:v>
                </c:pt>
                <c:pt idx="1">
                  <c:v>6079</c:v>
                </c:pt>
                <c:pt idx="2">
                  <c:v>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D-564B-A1E2-41D0EACF07CA}"/>
            </c:ext>
          </c:extLst>
        </c:ser>
        <c:ser>
          <c:idx val="4"/>
          <c:order val="3"/>
          <c:tx>
            <c:strRef>
              <c:f>'4.4.2 Undersampling'!$M$39:$M$40</c:f>
              <c:strCache>
                <c:ptCount val="2"/>
                <c:pt idx="0">
                  <c:v>Deviating (Label 1)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Undersampling'!$I$41:$I$43</c:f>
              <c:strCache>
                <c:ptCount val="3"/>
                <c:pt idx="0">
                  <c:v>('&gt;&gt;', 'A_APPROVED')</c:v>
                </c:pt>
                <c:pt idx="1">
                  <c:v>('A_APPROVED', '&gt;&gt;')</c:v>
                </c:pt>
                <c:pt idx="2">
                  <c:v>('&gt;&gt;', 'A_DECLINED')</c:v>
                </c:pt>
              </c:strCache>
            </c:strRef>
          </c:cat>
          <c:val>
            <c:numRef>
              <c:f>'4.4.2 Undersampling'!$M$41:$M$43</c:f>
              <c:numCache>
                <c:formatCode>General</c:formatCode>
                <c:ptCount val="3"/>
                <c:pt idx="0">
                  <c:v>791</c:v>
                </c:pt>
                <c:pt idx="1">
                  <c:v>791</c:v>
                </c:pt>
                <c:pt idx="2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6-7245-A8FF-68619D315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9"/>
        <c:axId val="1631390752"/>
        <c:axId val="1631449872"/>
      </c:barChart>
      <c:catAx>
        <c:axId val="16313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31449872"/>
        <c:crosses val="autoZero"/>
        <c:auto val="1"/>
        <c:lblAlgn val="ctr"/>
        <c:lblOffset val="100"/>
        <c:noMultiLvlLbl val="0"/>
      </c:catAx>
      <c:valAx>
        <c:axId val="16314498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Number of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3139075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905924958397743E-2"/>
          <c:y val="1.0156782331357425E-2"/>
          <c:w val="0.88747202841100281"/>
          <c:h val="0.11596352942054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LSTM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88900">
                <a:solidFill>
                  <a:schemeClr val="accent1"/>
                </a:solidFill>
              </a:ln>
              <a:effectLst/>
            </c:spPr>
          </c:marker>
          <c:xVal>
            <c:numRef>
              <c:f>'4.4.3. Scatter LSTM vs FFN'!$V$10:$ER$10</c:f>
              <c:numCache>
                <c:formatCode>General</c:formatCode>
                <c:ptCount val="127"/>
                <c:pt idx="0">
                  <c:v>2000</c:v>
                </c:pt>
                <c:pt idx="1">
                  <c:v>2513</c:v>
                </c:pt>
                <c:pt idx="2">
                  <c:v>540</c:v>
                </c:pt>
                <c:pt idx="3">
                  <c:v>1535</c:v>
                </c:pt>
                <c:pt idx="4">
                  <c:v>1833</c:v>
                </c:pt>
                <c:pt idx="5">
                  <c:v>2047</c:v>
                </c:pt>
                <c:pt idx="6">
                  <c:v>2175</c:v>
                </c:pt>
                <c:pt idx="7">
                  <c:v>452</c:v>
                </c:pt>
                <c:pt idx="8">
                  <c:v>2071</c:v>
                </c:pt>
                <c:pt idx="9">
                  <c:v>61</c:v>
                </c:pt>
                <c:pt idx="10">
                  <c:v>246</c:v>
                </c:pt>
                <c:pt idx="11">
                  <c:v>977</c:v>
                </c:pt>
                <c:pt idx="12">
                  <c:v>262</c:v>
                </c:pt>
                <c:pt idx="13">
                  <c:v>68</c:v>
                </c:pt>
                <c:pt idx="14">
                  <c:v>100</c:v>
                </c:pt>
                <c:pt idx="15">
                  <c:v>80</c:v>
                </c:pt>
                <c:pt idx="16">
                  <c:v>21</c:v>
                </c:pt>
                <c:pt idx="17">
                  <c:v>754</c:v>
                </c:pt>
                <c:pt idx="18">
                  <c:v>58</c:v>
                </c:pt>
                <c:pt idx="19">
                  <c:v>79</c:v>
                </c:pt>
                <c:pt idx="20">
                  <c:v>95</c:v>
                </c:pt>
                <c:pt idx="21">
                  <c:v>3</c:v>
                </c:pt>
                <c:pt idx="22">
                  <c:v>12</c:v>
                </c:pt>
                <c:pt idx="23">
                  <c:v>629</c:v>
                </c:pt>
                <c:pt idx="24">
                  <c:v>170</c:v>
                </c:pt>
                <c:pt idx="25">
                  <c:v>80</c:v>
                </c:pt>
                <c:pt idx="26">
                  <c:v>417</c:v>
                </c:pt>
                <c:pt idx="27">
                  <c:v>2587</c:v>
                </c:pt>
                <c:pt idx="28">
                  <c:v>1074</c:v>
                </c:pt>
                <c:pt idx="29">
                  <c:v>1638</c:v>
                </c:pt>
                <c:pt idx="30">
                  <c:v>1332</c:v>
                </c:pt>
                <c:pt idx="31">
                  <c:v>1132</c:v>
                </c:pt>
                <c:pt idx="32">
                  <c:v>1882</c:v>
                </c:pt>
                <c:pt idx="33">
                  <c:v>235</c:v>
                </c:pt>
                <c:pt idx="34">
                  <c:v>467</c:v>
                </c:pt>
                <c:pt idx="35">
                  <c:v>136</c:v>
                </c:pt>
                <c:pt idx="36">
                  <c:v>3082</c:v>
                </c:pt>
                <c:pt idx="37">
                  <c:v>104</c:v>
                </c:pt>
                <c:pt idx="38">
                  <c:v>258</c:v>
                </c:pt>
                <c:pt idx="39">
                  <c:v>144</c:v>
                </c:pt>
                <c:pt idx="40">
                  <c:v>134</c:v>
                </c:pt>
                <c:pt idx="41">
                  <c:v>248</c:v>
                </c:pt>
                <c:pt idx="42">
                  <c:v>257</c:v>
                </c:pt>
                <c:pt idx="43">
                  <c:v>66</c:v>
                </c:pt>
                <c:pt idx="44">
                  <c:v>18</c:v>
                </c:pt>
                <c:pt idx="45">
                  <c:v>18</c:v>
                </c:pt>
                <c:pt idx="46">
                  <c:v>12</c:v>
                </c:pt>
                <c:pt idx="47">
                  <c:v>27</c:v>
                </c:pt>
                <c:pt idx="48">
                  <c:v>31</c:v>
                </c:pt>
                <c:pt idx="49">
                  <c:v>22</c:v>
                </c:pt>
                <c:pt idx="50">
                  <c:v>13</c:v>
                </c:pt>
                <c:pt idx="51">
                  <c:v>256</c:v>
                </c:pt>
                <c:pt idx="52">
                  <c:v>12</c:v>
                </c:pt>
                <c:pt idx="53">
                  <c:v>8</c:v>
                </c:pt>
                <c:pt idx="54">
                  <c:v>14</c:v>
                </c:pt>
                <c:pt idx="55">
                  <c:v>81</c:v>
                </c:pt>
                <c:pt idx="56">
                  <c:v>5</c:v>
                </c:pt>
                <c:pt idx="57">
                  <c:v>44</c:v>
                </c:pt>
                <c:pt idx="58">
                  <c:v>20</c:v>
                </c:pt>
                <c:pt idx="59">
                  <c:v>6</c:v>
                </c:pt>
                <c:pt idx="60">
                  <c:v>53</c:v>
                </c:pt>
                <c:pt idx="61">
                  <c:v>31</c:v>
                </c:pt>
                <c:pt idx="62">
                  <c:v>47</c:v>
                </c:pt>
                <c:pt idx="63">
                  <c:v>157</c:v>
                </c:pt>
                <c:pt idx="64">
                  <c:v>484</c:v>
                </c:pt>
                <c:pt idx="65">
                  <c:v>416</c:v>
                </c:pt>
                <c:pt idx="66">
                  <c:v>13</c:v>
                </c:pt>
                <c:pt idx="67">
                  <c:v>85</c:v>
                </c:pt>
                <c:pt idx="68">
                  <c:v>78</c:v>
                </c:pt>
                <c:pt idx="69">
                  <c:v>16</c:v>
                </c:pt>
                <c:pt idx="70">
                  <c:v>10</c:v>
                </c:pt>
                <c:pt idx="71">
                  <c:v>3</c:v>
                </c:pt>
                <c:pt idx="72">
                  <c:v>28</c:v>
                </c:pt>
                <c:pt idx="73">
                  <c:v>180</c:v>
                </c:pt>
                <c:pt idx="74">
                  <c:v>12</c:v>
                </c:pt>
                <c:pt idx="75">
                  <c:v>10</c:v>
                </c:pt>
                <c:pt idx="76">
                  <c:v>22</c:v>
                </c:pt>
                <c:pt idx="77">
                  <c:v>25</c:v>
                </c:pt>
                <c:pt idx="78">
                  <c:v>14</c:v>
                </c:pt>
                <c:pt idx="79">
                  <c:v>466</c:v>
                </c:pt>
                <c:pt idx="80">
                  <c:v>60</c:v>
                </c:pt>
                <c:pt idx="81">
                  <c:v>10</c:v>
                </c:pt>
                <c:pt idx="82">
                  <c:v>13</c:v>
                </c:pt>
                <c:pt idx="83">
                  <c:v>35</c:v>
                </c:pt>
                <c:pt idx="84">
                  <c:v>251</c:v>
                </c:pt>
                <c:pt idx="85">
                  <c:v>157</c:v>
                </c:pt>
                <c:pt idx="86">
                  <c:v>72</c:v>
                </c:pt>
                <c:pt idx="87">
                  <c:v>23</c:v>
                </c:pt>
                <c:pt idx="88">
                  <c:v>338</c:v>
                </c:pt>
                <c:pt idx="89">
                  <c:v>7</c:v>
                </c:pt>
                <c:pt idx="90">
                  <c:v>22</c:v>
                </c:pt>
                <c:pt idx="91">
                  <c:v>6</c:v>
                </c:pt>
                <c:pt idx="92">
                  <c:v>92</c:v>
                </c:pt>
                <c:pt idx="93">
                  <c:v>31</c:v>
                </c:pt>
                <c:pt idx="94">
                  <c:v>39</c:v>
                </c:pt>
                <c:pt idx="95">
                  <c:v>16</c:v>
                </c:pt>
                <c:pt idx="96">
                  <c:v>124</c:v>
                </c:pt>
                <c:pt idx="97">
                  <c:v>62</c:v>
                </c:pt>
                <c:pt idx="98">
                  <c:v>3</c:v>
                </c:pt>
                <c:pt idx="99">
                  <c:v>307</c:v>
                </c:pt>
                <c:pt idx="100">
                  <c:v>109</c:v>
                </c:pt>
                <c:pt idx="101">
                  <c:v>24</c:v>
                </c:pt>
                <c:pt idx="102">
                  <c:v>10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16</c:v>
                </c:pt>
                <c:pt idx="107">
                  <c:v>6</c:v>
                </c:pt>
                <c:pt idx="108">
                  <c:v>1246</c:v>
                </c:pt>
                <c:pt idx="109">
                  <c:v>1447</c:v>
                </c:pt>
                <c:pt idx="110">
                  <c:v>4845</c:v>
                </c:pt>
                <c:pt idx="111">
                  <c:v>4108</c:v>
                </c:pt>
                <c:pt idx="112">
                  <c:v>1022</c:v>
                </c:pt>
                <c:pt idx="113">
                  <c:v>1129</c:v>
                </c:pt>
                <c:pt idx="114">
                  <c:v>1685</c:v>
                </c:pt>
                <c:pt idx="115">
                  <c:v>166</c:v>
                </c:pt>
                <c:pt idx="116">
                  <c:v>174</c:v>
                </c:pt>
                <c:pt idx="117">
                  <c:v>120</c:v>
                </c:pt>
                <c:pt idx="118">
                  <c:v>27</c:v>
                </c:pt>
                <c:pt idx="119">
                  <c:v>14</c:v>
                </c:pt>
                <c:pt idx="120">
                  <c:v>10</c:v>
                </c:pt>
                <c:pt idx="121">
                  <c:v>19</c:v>
                </c:pt>
                <c:pt idx="122">
                  <c:v>22</c:v>
                </c:pt>
                <c:pt idx="123">
                  <c:v>12</c:v>
                </c:pt>
                <c:pt idx="124">
                  <c:v>131</c:v>
                </c:pt>
                <c:pt idx="125">
                  <c:v>168</c:v>
                </c:pt>
                <c:pt idx="126">
                  <c:v>12</c:v>
                </c:pt>
              </c:numCache>
            </c:numRef>
          </c:xVal>
          <c:yVal>
            <c:numRef>
              <c:f>'4.4.3. Scatter LSTM vs FFN'!$V$11:$ER$11</c:f>
              <c:numCache>
                <c:formatCode>General</c:formatCode>
                <c:ptCount val="127"/>
                <c:pt idx="0">
                  <c:v>0.69497990937380583</c:v>
                </c:pt>
                <c:pt idx="1">
                  <c:v>0.71631699999999998</c:v>
                </c:pt>
                <c:pt idx="2">
                  <c:v>0.87336449560750506</c:v>
                </c:pt>
                <c:pt idx="3">
                  <c:v>0.74881548319505986</c:v>
                </c:pt>
                <c:pt idx="4">
                  <c:v>0.69242854281906252</c:v>
                </c:pt>
                <c:pt idx="5">
                  <c:v>0.59163965751697334</c:v>
                </c:pt>
                <c:pt idx="6">
                  <c:v>0.58072965348827421</c:v>
                </c:pt>
                <c:pt idx="7">
                  <c:v>0.59729726050265619</c:v>
                </c:pt>
                <c:pt idx="8">
                  <c:v>0.74608328034542259</c:v>
                </c:pt>
                <c:pt idx="9">
                  <c:v>0.49922360248447212</c:v>
                </c:pt>
                <c:pt idx="10">
                  <c:v>0.596536580545171</c:v>
                </c:pt>
                <c:pt idx="11">
                  <c:v>0.89559299665952652</c:v>
                </c:pt>
                <c:pt idx="12">
                  <c:v>0.88577306402827805</c:v>
                </c:pt>
                <c:pt idx="13">
                  <c:v>0.77629557244616776</c:v>
                </c:pt>
                <c:pt idx="14">
                  <c:v>0.74079110706832896</c:v>
                </c:pt>
                <c:pt idx="15">
                  <c:v>0.8532394168581966</c:v>
                </c:pt>
                <c:pt idx="16">
                  <c:v>0.69896708683473385</c:v>
                </c:pt>
                <c:pt idx="17">
                  <c:v>0.83864446452852137</c:v>
                </c:pt>
                <c:pt idx="18">
                  <c:v>0.99949281939031553</c:v>
                </c:pt>
                <c:pt idx="19">
                  <c:v>0.86529400000000001</c:v>
                </c:pt>
                <c:pt idx="20">
                  <c:v>0.88265331403827851</c:v>
                </c:pt>
                <c:pt idx="21">
                  <c:v>0.71383477057383204</c:v>
                </c:pt>
                <c:pt idx="22">
                  <c:v>0.99993750781152346</c:v>
                </c:pt>
                <c:pt idx="23">
                  <c:v>0.97240236674966352</c:v>
                </c:pt>
                <c:pt idx="24">
                  <c:v>0.75337967017379404</c:v>
                </c:pt>
                <c:pt idx="25">
                  <c:v>0.90840427198663043</c:v>
                </c:pt>
                <c:pt idx="26">
                  <c:v>0.86409255509398719</c:v>
                </c:pt>
                <c:pt idx="27">
                  <c:v>0.94608888449369088</c:v>
                </c:pt>
                <c:pt idx="28">
                  <c:v>0.89155068418159866</c:v>
                </c:pt>
                <c:pt idx="29">
                  <c:v>0.82114693413124829</c:v>
                </c:pt>
                <c:pt idx="30">
                  <c:v>0.84764992475612766</c:v>
                </c:pt>
                <c:pt idx="31">
                  <c:v>0.93905327129603366</c:v>
                </c:pt>
                <c:pt idx="32">
                  <c:v>0.84731103190147972</c:v>
                </c:pt>
                <c:pt idx="33">
                  <c:v>0.93674731134692124</c:v>
                </c:pt>
                <c:pt idx="34">
                  <c:v>0.6763234801466157</c:v>
                </c:pt>
                <c:pt idx="35">
                  <c:v>0.9027617485706122</c:v>
                </c:pt>
                <c:pt idx="36">
                  <c:v>0.67425256650703491</c:v>
                </c:pt>
                <c:pt idx="37">
                  <c:v>0.89081425349774657</c:v>
                </c:pt>
                <c:pt idx="38">
                  <c:v>0.6838261134294813</c:v>
                </c:pt>
                <c:pt idx="39">
                  <c:v>0.81774302500942553</c:v>
                </c:pt>
                <c:pt idx="40">
                  <c:v>0.81350486585538873</c:v>
                </c:pt>
                <c:pt idx="41">
                  <c:v>0.84491745806397311</c:v>
                </c:pt>
                <c:pt idx="42">
                  <c:v>0.87789883923596668</c:v>
                </c:pt>
                <c:pt idx="43">
                  <c:v>0.79827208575799347</c:v>
                </c:pt>
                <c:pt idx="44">
                  <c:v>0.49022794515981172</c:v>
                </c:pt>
                <c:pt idx="45">
                  <c:v>0.96230778847355913</c:v>
                </c:pt>
                <c:pt idx="46">
                  <c:v>0.5</c:v>
                </c:pt>
                <c:pt idx="47">
                  <c:v>0.52919978507772392</c:v>
                </c:pt>
                <c:pt idx="48">
                  <c:v>0.63849017624652993</c:v>
                </c:pt>
                <c:pt idx="49">
                  <c:v>0.62581889414715652</c:v>
                </c:pt>
                <c:pt idx="50">
                  <c:v>0.5</c:v>
                </c:pt>
                <c:pt idx="51">
                  <c:v>0.8830942189012585</c:v>
                </c:pt>
                <c:pt idx="52">
                  <c:v>0.5</c:v>
                </c:pt>
                <c:pt idx="53">
                  <c:v>0.49906277335777072</c:v>
                </c:pt>
                <c:pt idx="54">
                  <c:v>0.48547977167618023</c:v>
                </c:pt>
                <c:pt idx="55">
                  <c:v>0.82500177958521725</c:v>
                </c:pt>
                <c:pt idx="56">
                  <c:v>0.49995835068721373</c:v>
                </c:pt>
                <c:pt idx="57">
                  <c:v>0.82708367307466202</c:v>
                </c:pt>
                <c:pt idx="58">
                  <c:v>0.5</c:v>
                </c:pt>
                <c:pt idx="59">
                  <c:v>0.5</c:v>
                </c:pt>
                <c:pt idx="60">
                  <c:v>0.93071897652470159</c:v>
                </c:pt>
                <c:pt idx="61">
                  <c:v>0.81909732412203129</c:v>
                </c:pt>
                <c:pt idx="62">
                  <c:v>0.9912187115305704</c:v>
                </c:pt>
                <c:pt idx="63">
                  <c:v>0.91024251295644265</c:v>
                </c:pt>
                <c:pt idx="64">
                  <c:v>0.7230708515182469</c:v>
                </c:pt>
                <c:pt idx="65">
                  <c:v>0.83884953908650584</c:v>
                </c:pt>
                <c:pt idx="66">
                  <c:v>0.52772793946376073</c:v>
                </c:pt>
                <c:pt idx="67">
                  <c:v>0.95222979288035281</c:v>
                </c:pt>
                <c:pt idx="68">
                  <c:v>0.97419441947992225</c:v>
                </c:pt>
                <c:pt idx="69">
                  <c:v>0.47265880812049771</c:v>
                </c:pt>
                <c:pt idx="70">
                  <c:v>0.49734086074292261</c:v>
                </c:pt>
                <c:pt idx="71">
                  <c:v>0.49991822716493578</c:v>
                </c:pt>
                <c:pt idx="72">
                  <c:v>0.60359601067565671</c:v>
                </c:pt>
                <c:pt idx="73">
                  <c:v>0.60242576505989898</c:v>
                </c:pt>
                <c:pt idx="74">
                  <c:v>0.5</c:v>
                </c:pt>
                <c:pt idx="75">
                  <c:v>0.69727694090382386</c:v>
                </c:pt>
                <c:pt idx="76">
                  <c:v>0.49187261569082769</c:v>
                </c:pt>
                <c:pt idx="77">
                  <c:v>0.9032492532359776</c:v>
                </c:pt>
                <c:pt idx="78">
                  <c:v>0.47540168958091772</c:v>
                </c:pt>
                <c:pt idx="79">
                  <c:v>0.93213965980304392</c:v>
                </c:pt>
                <c:pt idx="80">
                  <c:v>0.68284927391086625</c:v>
                </c:pt>
                <c:pt idx="81">
                  <c:v>0.5</c:v>
                </c:pt>
                <c:pt idx="82">
                  <c:v>0.49950314673733021</c:v>
                </c:pt>
                <c:pt idx="83">
                  <c:v>0.57362509498480241</c:v>
                </c:pt>
                <c:pt idx="84">
                  <c:v>0.94698275862068959</c:v>
                </c:pt>
                <c:pt idx="85">
                  <c:v>0.57113787312586051</c:v>
                </c:pt>
                <c:pt idx="86">
                  <c:v>0.54762850532419016</c:v>
                </c:pt>
                <c:pt idx="87">
                  <c:v>0.86974553532789012</c:v>
                </c:pt>
                <c:pt idx="88">
                  <c:v>0.6993400808081226</c:v>
                </c:pt>
                <c:pt idx="89">
                  <c:v>0.49528457974851092</c:v>
                </c:pt>
                <c:pt idx="90">
                  <c:v>0.69444653869931694</c:v>
                </c:pt>
                <c:pt idx="91">
                  <c:v>0.5</c:v>
                </c:pt>
                <c:pt idx="92">
                  <c:v>0.81104668130777713</c:v>
                </c:pt>
                <c:pt idx="93">
                  <c:v>0.56013021112420958</c:v>
                </c:pt>
                <c:pt idx="94">
                  <c:v>0.59319182148523464</c:v>
                </c:pt>
                <c:pt idx="95">
                  <c:v>0.4995028997514499</c:v>
                </c:pt>
                <c:pt idx="96">
                  <c:v>0.69760717765066371</c:v>
                </c:pt>
                <c:pt idx="97">
                  <c:v>0.8473047361022088</c:v>
                </c:pt>
                <c:pt idx="98">
                  <c:v>0.49909060846560838</c:v>
                </c:pt>
                <c:pt idx="99">
                  <c:v>0.82757818950577533</c:v>
                </c:pt>
                <c:pt idx="100">
                  <c:v>0.79643279530877986</c:v>
                </c:pt>
                <c:pt idx="101">
                  <c:v>0.75718641114982577</c:v>
                </c:pt>
                <c:pt idx="102">
                  <c:v>0.61250620758152619</c:v>
                </c:pt>
                <c:pt idx="103">
                  <c:v>0.49892561983471068</c:v>
                </c:pt>
                <c:pt idx="104">
                  <c:v>0.48022505378123448</c:v>
                </c:pt>
                <c:pt idx="105">
                  <c:v>0.5</c:v>
                </c:pt>
                <c:pt idx="106">
                  <c:v>0.83554799999999996</c:v>
                </c:pt>
                <c:pt idx="107">
                  <c:v>0.91617000000000004</c:v>
                </c:pt>
                <c:pt idx="108">
                  <c:v>0.93885110137319427</c:v>
                </c:pt>
                <c:pt idx="109">
                  <c:v>0.94041762777108517</c:v>
                </c:pt>
                <c:pt idx="110">
                  <c:v>0.55147887222486347</c:v>
                </c:pt>
                <c:pt idx="111">
                  <c:v>0.5289749598370993</c:v>
                </c:pt>
                <c:pt idx="112">
                  <c:v>0.76812917961672211</c:v>
                </c:pt>
                <c:pt idx="113">
                  <c:v>0.77045894357226352</c:v>
                </c:pt>
                <c:pt idx="114">
                  <c:v>0.50147085104990008</c:v>
                </c:pt>
                <c:pt idx="115">
                  <c:v>0.58759050637456045</c:v>
                </c:pt>
                <c:pt idx="116">
                  <c:v>0.79329380356591594</c:v>
                </c:pt>
                <c:pt idx="117">
                  <c:v>0.59440846286701199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0.49997287914949012</c:v>
                </c:pt>
                <c:pt idx="122">
                  <c:v>0.49997287473552859</c:v>
                </c:pt>
                <c:pt idx="123">
                  <c:v>0.5</c:v>
                </c:pt>
                <c:pt idx="124">
                  <c:v>0.69602456878810759</c:v>
                </c:pt>
                <c:pt idx="125">
                  <c:v>0.720863702291766</c:v>
                </c:pt>
                <c:pt idx="12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9-6E4D-A915-80DDA64F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67504"/>
        <c:axId val="1583269232"/>
      </c:scatterChart>
      <c:valAx>
        <c:axId val="1583267504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Number of Deviating Prefixes (Log-Scale)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_);\(#,##0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9232"/>
        <c:crosses val="autoZero"/>
        <c:crossBetween val="midCat"/>
        <c:majorUnit val="10"/>
      </c:valAx>
      <c:valAx>
        <c:axId val="158326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rgbClr val="C00000"/>
                </a:solidFill>
              </a:ln>
              <a:effectLst/>
            </c:spPr>
          </c:marker>
          <c:xVal>
            <c:numRef>
              <c:f>'4.4.3. Scatter LSTM vs FFN'!$V$54:$ER$54</c:f>
              <c:numCache>
                <c:formatCode>General</c:formatCode>
                <c:ptCount val="127"/>
                <c:pt idx="0">
                  <c:v>2000</c:v>
                </c:pt>
                <c:pt idx="1">
                  <c:v>2513</c:v>
                </c:pt>
                <c:pt idx="2">
                  <c:v>540</c:v>
                </c:pt>
                <c:pt idx="3">
                  <c:v>1535</c:v>
                </c:pt>
                <c:pt idx="4">
                  <c:v>1833</c:v>
                </c:pt>
                <c:pt idx="5">
                  <c:v>2047</c:v>
                </c:pt>
                <c:pt idx="6">
                  <c:v>2175</c:v>
                </c:pt>
                <c:pt idx="7">
                  <c:v>452</c:v>
                </c:pt>
                <c:pt idx="8">
                  <c:v>2071</c:v>
                </c:pt>
                <c:pt idx="9">
                  <c:v>61</c:v>
                </c:pt>
                <c:pt idx="10">
                  <c:v>246</c:v>
                </c:pt>
                <c:pt idx="11">
                  <c:v>977</c:v>
                </c:pt>
                <c:pt idx="12">
                  <c:v>262</c:v>
                </c:pt>
                <c:pt idx="13">
                  <c:v>68</c:v>
                </c:pt>
                <c:pt idx="14">
                  <c:v>100</c:v>
                </c:pt>
                <c:pt idx="15">
                  <c:v>80</c:v>
                </c:pt>
                <c:pt idx="16">
                  <c:v>21</c:v>
                </c:pt>
                <c:pt idx="17">
                  <c:v>754</c:v>
                </c:pt>
                <c:pt idx="18">
                  <c:v>58</c:v>
                </c:pt>
                <c:pt idx="19">
                  <c:v>79</c:v>
                </c:pt>
                <c:pt idx="20">
                  <c:v>95</c:v>
                </c:pt>
                <c:pt idx="21">
                  <c:v>3</c:v>
                </c:pt>
                <c:pt idx="22">
                  <c:v>12</c:v>
                </c:pt>
                <c:pt idx="23">
                  <c:v>609</c:v>
                </c:pt>
                <c:pt idx="24">
                  <c:v>170</c:v>
                </c:pt>
                <c:pt idx="25">
                  <c:v>80</c:v>
                </c:pt>
                <c:pt idx="26">
                  <c:v>417</c:v>
                </c:pt>
                <c:pt idx="27">
                  <c:v>2499</c:v>
                </c:pt>
                <c:pt idx="28">
                  <c:v>1066</c:v>
                </c:pt>
                <c:pt idx="29">
                  <c:v>1600</c:v>
                </c:pt>
                <c:pt idx="30">
                  <c:v>1301</c:v>
                </c:pt>
                <c:pt idx="31">
                  <c:v>1090</c:v>
                </c:pt>
                <c:pt idx="32">
                  <c:v>1862</c:v>
                </c:pt>
                <c:pt idx="33">
                  <c:v>228</c:v>
                </c:pt>
                <c:pt idx="34">
                  <c:v>439</c:v>
                </c:pt>
                <c:pt idx="35">
                  <c:v>124</c:v>
                </c:pt>
                <c:pt idx="36">
                  <c:v>3035</c:v>
                </c:pt>
                <c:pt idx="37">
                  <c:v>104</c:v>
                </c:pt>
                <c:pt idx="38">
                  <c:v>238</c:v>
                </c:pt>
                <c:pt idx="39">
                  <c:v>144</c:v>
                </c:pt>
                <c:pt idx="40">
                  <c:v>134</c:v>
                </c:pt>
                <c:pt idx="41">
                  <c:v>240</c:v>
                </c:pt>
                <c:pt idx="42">
                  <c:v>251</c:v>
                </c:pt>
                <c:pt idx="43">
                  <c:v>57</c:v>
                </c:pt>
                <c:pt idx="44">
                  <c:v>18</c:v>
                </c:pt>
                <c:pt idx="45">
                  <c:v>18</c:v>
                </c:pt>
                <c:pt idx="46">
                  <c:v>12</c:v>
                </c:pt>
                <c:pt idx="47">
                  <c:v>27</c:v>
                </c:pt>
                <c:pt idx="48">
                  <c:v>31</c:v>
                </c:pt>
                <c:pt idx="49">
                  <c:v>22</c:v>
                </c:pt>
                <c:pt idx="50">
                  <c:v>13</c:v>
                </c:pt>
                <c:pt idx="51">
                  <c:v>248</c:v>
                </c:pt>
                <c:pt idx="52">
                  <c:v>12</c:v>
                </c:pt>
                <c:pt idx="53">
                  <c:v>8</c:v>
                </c:pt>
                <c:pt idx="54">
                  <c:v>14</c:v>
                </c:pt>
                <c:pt idx="55">
                  <c:v>81</c:v>
                </c:pt>
                <c:pt idx="56">
                  <c:v>5</c:v>
                </c:pt>
                <c:pt idx="57">
                  <c:v>44</c:v>
                </c:pt>
                <c:pt idx="58">
                  <c:v>20</c:v>
                </c:pt>
                <c:pt idx="59">
                  <c:v>6</c:v>
                </c:pt>
                <c:pt idx="60">
                  <c:v>53</c:v>
                </c:pt>
                <c:pt idx="61">
                  <c:v>31</c:v>
                </c:pt>
                <c:pt idx="62">
                  <c:v>47</c:v>
                </c:pt>
                <c:pt idx="63">
                  <c:v>157</c:v>
                </c:pt>
                <c:pt idx="64">
                  <c:v>484</c:v>
                </c:pt>
                <c:pt idx="65">
                  <c:v>416</c:v>
                </c:pt>
                <c:pt idx="66">
                  <c:v>13</c:v>
                </c:pt>
                <c:pt idx="67">
                  <c:v>85</c:v>
                </c:pt>
                <c:pt idx="68">
                  <c:v>78</c:v>
                </c:pt>
                <c:pt idx="69">
                  <c:v>16</c:v>
                </c:pt>
                <c:pt idx="70">
                  <c:v>10</c:v>
                </c:pt>
                <c:pt idx="71">
                  <c:v>3</c:v>
                </c:pt>
                <c:pt idx="72">
                  <c:v>28</c:v>
                </c:pt>
                <c:pt idx="73">
                  <c:v>176</c:v>
                </c:pt>
                <c:pt idx="74">
                  <c:v>12</c:v>
                </c:pt>
                <c:pt idx="75">
                  <c:v>10</c:v>
                </c:pt>
                <c:pt idx="76">
                  <c:v>22</c:v>
                </c:pt>
                <c:pt idx="77">
                  <c:v>25</c:v>
                </c:pt>
                <c:pt idx="78">
                  <c:v>14</c:v>
                </c:pt>
                <c:pt idx="79">
                  <c:v>461</c:v>
                </c:pt>
                <c:pt idx="80">
                  <c:v>60</c:v>
                </c:pt>
                <c:pt idx="81">
                  <c:v>10</c:v>
                </c:pt>
                <c:pt idx="82">
                  <c:v>13</c:v>
                </c:pt>
                <c:pt idx="83">
                  <c:v>35</c:v>
                </c:pt>
                <c:pt idx="84">
                  <c:v>247</c:v>
                </c:pt>
                <c:pt idx="85">
                  <c:v>157</c:v>
                </c:pt>
                <c:pt idx="86">
                  <c:v>70</c:v>
                </c:pt>
                <c:pt idx="87">
                  <c:v>23</c:v>
                </c:pt>
                <c:pt idx="88">
                  <c:v>338</c:v>
                </c:pt>
                <c:pt idx="89">
                  <c:v>7</c:v>
                </c:pt>
                <c:pt idx="90">
                  <c:v>22</c:v>
                </c:pt>
                <c:pt idx="91">
                  <c:v>6</c:v>
                </c:pt>
                <c:pt idx="92">
                  <c:v>92</c:v>
                </c:pt>
                <c:pt idx="93">
                  <c:v>31</c:v>
                </c:pt>
                <c:pt idx="94">
                  <c:v>39</c:v>
                </c:pt>
                <c:pt idx="95">
                  <c:v>16</c:v>
                </c:pt>
                <c:pt idx="96">
                  <c:v>124</c:v>
                </c:pt>
                <c:pt idx="97">
                  <c:v>62</c:v>
                </c:pt>
                <c:pt idx="98">
                  <c:v>3</c:v>
                </c:pt>
                <c:pt idx="99">
                  <c:v>307</c:v>
                </c:pt>
                <c:pt idx="100">
                  <c:v>109</c:v>
                </c:pt>
                <c:pt idx="101">
                  <c:v>24</c:v>
                </c:pt>
                <c:pt idx="102">
                  <c:v>10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16</c:v>
                </c:pt>
                <c:pt idx="107">
                  <c:v>6</c:v>
                </c:pt>
                <c:pt idx="108">
                  <c:v>1246</c:v>
                </c:pt>
                <c:pt idx="109">
                  <c:v>1447</c:v>
                </c:pt>
                <c:pt idx="110">
                  <c:v>4845</c:v>
                </c:pt>
                <c:pt idx="111">
                  <c:v>4108</c:v>
                </c:pt>
                <c:pt idx="112">
                  <c:v>1022</c:v>
                </c:pt>
                <c:pt idx="113">
                  <c:v>1129</c:v>
                </c:pt>
                <c:pt idx="114">
                  <c:v>1685</c:v>
                </c:pt>
                <c:pt idx="115">
                  <c:v>166</c:v>
                </c:pt>
                <c:pt idx="116">
                  <c:v>174</c:v>
                </c:pt>
                <c:pt idx="117">
                  <c:v>120</c:v>
                </c:pt>
                <c:pt idx="118">
                  <c:v>27</c:v>
                </c:pt>
                <c:pt idx="119">
                  <c:v>14</c:v>
                </c:pt>
                <c:pt idx="120">
                  <c:v>10</c:v>
                </c:pt>
                <c:pt idx="121">
                  <c:v>19</c:v>
                </c:pt>
                <c:pt idx="122">
                  <c:v>22</c:v>
                </c:pt>
                <c:pt idx="123">
                  <c:v>12</c:v>
                </c:pt>
                <c:pt idx="124">
                  <c:v>131</c:v>
                </c:pt>
                <c:pt idx="125">
                  <c:v>168</c:v>
                </c:pt>
                <c:pt idx="126">
                  <c:v>12</c:v>
                </c:pt>
              </c:numCache>
            </c:numRef>
          </c:xVal>
          <c:yVal>
            <c:numRef>
              <c:f>'4.4.3. Scatter LSTM vs FFN'!$V$56:$ER$56</c:f>
              <c:numCache>
                <c:formatCode>General</c:formatCode>
                <c:ptCount val="1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0.49107444948039092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0.47350714886459211</c:v>
                </c:pt>
                <c:pt idx="96">
                  <c:v>#N/A</c:v>
                </c:pt>
                <c:pt idx="97">
                  <c:v>#N/A</c:v>
                </c:pt>
                <c:pt idx="98">
                  <c:v>0.48288016112789528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0.48330536912751682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0.4714548677392964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0.48856176915906752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3-E64E-88FD-55D9A4B7D6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'4.4.3. Scatter LSTM vs FFN'!$V$54:$ER$54</c:f>
              <c:numCache>
                <c:formatCode>General</c:formatCode>
                <c:ptCount val="127"/>
                <c:pt idx="0">
                  <c:v>2000</c:v>
                </c:pt>
                <c:pt idx="1">
                  <c:v>2513</c:v>
                </c:pt>
                <c:pt idx="2">
                  <c:v>540</c:v>
                </c:pt>
                <c:pt idx="3">
                  <c:v>1535</c:v>
                </c:pt>
                <c:pt idx="4">
                  <c:v>1833</c:v>
                </c:pt>
                <c:pt idx="5">
                  <c:v>2047</c:v>
                </c:pt>
                <c:pt idx="6">
                  <c:v>2175</c:v>
                </c:pt>
                <c:pt idx="7">
                  <c:v>452</c:v>
                </c:pt>
                <c:pt idx="8">
                  <c:v>2071</c:v>
                </c:pt>
                <c:pt idx="9">
                  <c:v>61</c:v>
                </c:pt>
                <c:pt idx="10">
                  <c:v>246</c:v>
                </c:pt>
                <c:pt idx="11">
                  <c:v>977</c:v>
                </c:pt>
                <c:pt idx="12">
                  <c:v>262</c:v>
                </c:pt>
                <c:pt idx="13">
                  <c:v>68</c:v>
                </c:pt>
                <c:pt idx="14">
                  <c:v>100</c:v>
                </c:pt>
                <c:pt idx="15">
                  <c:v>80</c:v>
                </c:pt>
                <c:pt idx="16">
                  <c:v>21</c:v>
                </c:pt>
                <c:pt idx="17">
                  <c:v>754</c:v>
                </c:pt>
                <c:pt idx="18">
                  <c:v>58</c:v>
                </c:pt>
                <c:pt idx="19">
                  <c:v>79</c:v>
                </c:pt>
                <c:pt idx="20">
                  <c:v>95</c:v>
                </c:pt>
                <c:pt idx="21">
                  <c:v>3</c:v>
                </c:pt>
                <c:pt idx="22">
                  <c:v>12</c:v>
                </c:pt>
                <c:pt idx="23">
                  <c:v>609</c:v>
                </c:pt>
                <c:pt idx="24">
                  <c:v>170</c:v>
                </c:pt>
                <c:pt idx="25">
                  <c:v>80</c:v>
                </c:pt>
                <c:pt idx="26">
                  <c:v>417</c:v>
                </c:pt>
                <c:pt idx="27">
                  <c:v>2499</c:v>
                </c:pt>
                <c:pt idx="28">
                  <c:v>1066</c:v>
                </c:pt>
                <c:pt idx="29">
                  <c:v>1600</c:v>
                </c:pt>
                <c:pt idx="30">
                  <c:v>1301</c:v>
                </c:pt>
                <c:pt idx="31">
                  <c:v>1090</c:v>
                </c:pt>
                <c:pt idx="32">
                  <c:v>1862</c:v>
                </c:pt>
                <c:pt idx="33">
                  <c:v>228</c:v>
                </c:pt>
                <c:pt idx="34">
                  <c:v>439</c:v>
                </c:pt>
                <c:pt idx="35">
                  <c:v>124</c:v>
                </c:pt>
                <c:pt idx="36">
                  <c:v>3035</c:v>
                </c:pt>
                <c:pt idx="37">
                  <c:v>104</c:v>
                </c:pt>
                <c:pt idx="38">
                  <c:v>238</c:v>
                </c:pt>
                <c:pt idx="39">
                  <c:v>144</c:v>
                </c:pt>
                <c:pt idx="40">
                  <c:v>134</c:v>
                </c:pt>
                <c:pt idx="41">
                  <c:v>240</c:v>
                </c:pt>
                <c:pt idx="42">
                  <c:v>251</c:v>
                </c:pt>
                <c:pt idx="43">
                  <c:v>57</c:v>
                </c:pt>
                <c:pt idx="44">
                  <c:v>18</c:v>
                </c:pt>
                <c:pt idx="45">
                  <c:v>18</c:v>
                </c:pt>
                <c:pt idx="46">
                  <c:v>12</c:v>
                </c:pt>
                <c:pt idx="47">
                  <c:v>27</c:v>
                </c:pt>
                <c:pt idx="48">
                  <c:v>31</c:v>
                </c:pt>
                <c:pt idx="49">
                  <c:v>22</c:v>
                </c:pt>
                <c:pt idx="50">
                  <c:v>13</c:v>
                </c:pt>
                <c:pt idx="51">
                  <c:v>248</c:v>
                </c:pt>
                <c:pt idx="52">
                  <c:v>12</c:v>
                </c:pt>
                <c:pt idx="53">
                  <c:v>8</c:v>
                </c:pt>
                <c:pt idx="54">
                  <c:v>14</c:v>
                </c:pt>
                <c:pt idx="55">
                  <c:v>81</c:v>
                </c:pt>
                <c:pt idx="56">
                  <c:v>5</c:v>
                </c:pt>
                <c:pt idx="57">
                  <c:v>44</c:v>
                </c:pt>
                <c:pt idx="58">
                  <c:v>20</c:v>
                </c:pt>
                <c:pt idx="59">
                  <c:v>6</c:v>
                </c:pt>
                <c:pt idx="60">
                  <c:v>53</c:v>
                </c:pt>
                <c:pt idx="61">
                  <c:v>31</c:v>
                </c:pt>
                <c:pt idx="62">
                  <c:v>47</c:v>
                </c:pt>
                <c:pt idx="63">
                  <c:v>157</c:v>
                </c:pt>
                <c:pt idx="64">
                  <c:v>484</c:v>
                </c:pt>
                <c:pt idx="65">
                  <c:v>416</c:v>
                </c:pt>
                <c:pt idx="66">
                  <c:v>13</c:v>
                </c:pt>
                <c:pt idx="67">
                  <c:v>85</c:v>
                </c:pt>
                <c:pt idx="68">
                  <c:v>78</c:v>
                </c:pt>
                <c:pt idx="69">
                  <c:v>16</c:v>
                </c:pt>
                <c:pt idx="70">
                  <c:v>10</c:v>
                </c:pt>
                <c:pt idx="71">
                  <c:v>3</c:v>
                </c:pt>
                <c:pt idx="72">
                  <c:v>28</c:v>
                </c:pt>
                <c:pt idx="73">
                  <c:v>176</c:v>
                </c:pt>
                <c:pt idx="74">
                  <c:v>12</c:v>
                </c:pt>
                <c:pt idx="75">
                  <c:v>10</c:v>
                </c:pt>
                <c:pt idx="76">
                  <c:v>22</c:v>
                </c:pt>
                <c:pt idx="77">
                  <c:v>25</c:v>
                </c:pt>
                <c:pt idx="78">
                  <c:v>14</c:v>
                </c:pt>
                <c:pt idx="79">
                  <c:v>461</c:v>
                </c:pt>
                <c:pt idx="80">
                  <c:v>60</c:v>
                </c:pt>
                <c:pt idx="81">
                  <c:v>10</c:v>
                </c:pt>
                <c:pt idx="82">
                  <c:v>13</c:v>
                </c:pt>
                <c:pt idx="83">
                  <c:v>35</c:v>
                </c:pt>
                <c:pt idx="84">
                  <c:v>247</c:v>
                </c:pt>
                <c:pt idx="85">
                  <c:v>157</c:v>
                </c:pt>
                <c:pt idx="86">
                  <c:v>70</c:v>
                </c:pt>
                <c:pt idx="87">
                  <c:v>23</c:v>
                </c:pt>
                <c:pt idx="88">
                  <c:v>338</c:v>
                </c:pt>
                <c:pt idx="89">
                  <c:v>7</c:v>
                </c:pt>
                <c:pt idx="90">
                  <c:v>22</c:v>
                </c:pt>
                <c:pt idx="91">
                  <c:v>6</c:v>
                </c:pt>
                <c:pt idx="92">
                  <c:v>92</c:v>
                </c:pt>
                <c:pt idx="93">
                  <c:v>31</c:v>
                </c:pt>
                <c:pt idx="94">
                  <c:v>39</c:v>
                </c:pt>
                <c:pt idx="95">
                  <c:v>16</c:v>
                </c:pt>
                <c:pt idx="96">
                  <c:v>124</c:v>
                </c:pt>
                <c:pt idx="97">
                  <c:v>62</c:v>
                </c:pt>
                <c:pt idx="98">
                  <c:v>3</c:v>
                </c:pt>
                <c:pt idx="99">
                  <c:v>307</c:v>
                </c:pt>
                <c:pt idx="100">
                  <c:v>109</c:v>
                </c:pt>
                <c:pt idx="101">
                  <c:v>24</c:v>
                </c:pt>
                <c:pt idx="102">
                  <c:v>10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16</c:v>
                </c:pt>
                <c:pt idx="107">
                  <c:v>6</c:v>
                </c:pt>
                <c:pt idx="108">
                  <c:v>1246</c:v>
                </c:pt>
                <c:pt idx="109">
                  <c:v>1447</c:v>
                </c:pt>
                <c:pt idx="110">
                  <c:v>4845</c:v>
                </c:pt>
                <c:pt idx="111">
                  <c:v>4108</c:v>
                </c:pt>
                <c:pt idx="112">
                  <c:v>1022</c:v>
                </c:pt>
                <c:pt idx="113">
                  <c:v>1129</c:v>
                </c:pt>
                <c:pt idx="114">
                  <c:v>1685</c:v>
                </c:pt>
                <c:pt idx="115">
                  <c:v>166</c:v>
                </c:pt>
                <c:pt idx="116">
                  <c:v>174</c:v>
                </c:pt>
                <c:pt idx="117">
                  <c:v>120</c:v>
                </c:pt>
                <c:pt idx="118">
                  <c:v>27</c:v>
                </c:pt>
                <c:pt idx="119">
                  <c:v>14</c:v>
                </c:pt>
                <c:pt idx="120">
                  <c:v>10</c:v>
                </c:pt>
                <c:pt idx="121">
                  <c:v>19</c:v>
                </c:pt>
                <c:pt idx="122">
                  <c:v>22</c:v>
                </c:pt>
                <c:pt idx="123">
                  <c:v>12</c:v>
                </c:pt>
                <c:pt idx="124">
                  <c:v>131</c:v>
                </c:pt>
                <c:pt idx="125">
                  <c:v>168</c:v>
                </c:pt>
                <c:pt idx="126">
                  <c:v>12</c:v>
                </c:pt>
              </c:numCache>
            </c:numRef>
          </c:xVal>
          <c:yVal>
            <c:numRef>
              <c:f>'4.4.3. Scatter LSTM vs FFN'!$V$57:$ER$57</c:f>
              <c:numCache>
                <c:formatCode>General</c:formatCode>
                <c:ptCount val="127"/>
                <c:pt idx="0">
                  <c:v>0.66365422831249654</c:v>
                </c:pt>
                <c:pt idx="1">
                  <c:v>0.68498533529935512</c:v>
                </c:pt>
                <c:pt idx="2">
                  <c:v>0.84845536996773274</c:v>
                </c:pt>
                <c:pt idx="3">
                  <c:v>0.72569139851188391</c:v>
                </c:pt>
                <c:pt idx="4">
                  <c:v>0.68177585798108276</c:v>
                </c:pt>
                <c:pt idx="5">
                  <c:v>0.70128351261582667</c:v>
                </c:pt>
                <c:pt idx="6">
                  <c:v>0.69187739463601527</c:v>
                </c:pt>
                <c:pt idx="7">
                  <c:v>#N/A</c:v>
                </c:pt>
                <c:pt idx="8">
                  <c:v>0.73529234714069625</c:v>
                </c:pt>
                <c:pt idx="9">
                  <c:v>0.5447820677629569</c:v>
                </c:pt>
                <c:pt idx="10">
                  <c:v>0.760028225096956</c:v>
                </c:pt>
                <c:pt idx="11">
                  <c:v>0.88788646849696617</c:v>
                </c:pt>
                <c:pt idx="12">
                  <c:v>0.85217777891313551</c:v>
                </c:pt>
                <c:pt idx="13">
                  <c:v>0.72924593960227102</c:v>
                </c:pt>
                <c:pt idx="14">
                  <c:v>0.79288378190379372</c:v>
                </c:pt>
                <c:pt idx="15">
                  <c:v>0.74529738361216535</c:v>
                </c:pt>
                <c:pt idx="16">
                  <c:v>0.65955349531116791</c:v>
                </c:pt>
                <c:pt idx="17">
                  <c:v>0.84335733862611673</c:v>
                </c:pt>
                <c:pt idx="18">
                  <c:v>0.99949281939031553</c:v>
                </c:pt>
                <c:pt idx="19">
                  <c:v>0.8923160971253441</c:v>
                </c:pt>
                <c:pt idx="20">
                  <c:v>0.85552330328335002</c:v>
                </c:pt>
                <c:pt idx="21">
                  <c:v>0.82633343979559248</c:v>
                </c:pt>
                <c:pt idx="22">
                  <c:v>0.9994493158808827</c:v>
                </c:pt>
                <c:pt idx="23">
                  <c:v>0.88195761962565022</c:v>
                </c:pt>
                <c:pt idx="24">
                  <c:v>0.66595151430012067</c:v>
                </c:pt>
                <c:pt idx="25">
                  <c:v>0.60443731679340673</c:v>
                </c:pt>
                <c:pt idx="26">
                  <c:v>0.67592148158897247</c:v>
                </c:pt>
                <c:pt idx="27">
                  <c:v>0.730082260176798</c:v>
                </c:pt>
                <c:pt idx="28">
                  <c:v>0.81010247364785681</c:v>
                </c:pt>
                <c:pt idx="29">
                  <c:v>0.8285984831282075</c:v>
                </c:pt>
                <c:pt idx="30">
                  <c:v>0.82236020476573024</c:v>
                </c:pt>
                <c:pt idx="31">
                  <c:v>0.74719708868610124</c:v>
                </c:pt>
                <c:pt idx="32">
                  <c:v>0.80865116092616973</c:v>
                </c:pt>
                <c:pt idx="33">
                  <c:v>0.78145834317742535</c:v>
                </c:pt>
                <c:pt idx="34">
                  <c:v>0.62037530390073914</c:v>
                </c:pt>
                <c:pt idx="35">
                  <c:v>0.61189975217788273</c:v>
                </c:pt>
                <c:pt idx="36">
                  <c:v>0.69006425073200273</c:v>
                </c:pt>
                <c:pt idx="37">
                  <c:v>0.75996479333976685</c:v>
                </c:pt>
                <c:pt idx="38">
                  <c:v>0.65763328983276303</c:v>
                </c:pt>
                <c:pt idx="39">
                  <c:v>0.64374911253106148</c:v>
                </c:pt>
                <c:pt idx="40">
                  <c:v>0.73930327074442581</c:v>
                </c:pt>
                <c:pt idx="41">
                  <c:v>0.53595480987210742</c:v>
                </c:pt>
                <c:pt idx="42">
                  <c:v>0.52547632134931688</c:v>
                </c:pt>
                <c:pt idx="43">
                  <c:v>0.71937977742931303</c:v>
                </c:pt>
                <c:pt idx="44">
                  <c:v>0.76825134528197969</c:v>
                </c:pt>
                <c:pt idx="45">
                  <c:v>0.92006694631583408</c:v>
                </c:pt>
                <c:pt idx="46">
                  <c:v>0.56785593256237554</c:v>
                </c:pt>
                <c:pt idx="47">
                  <c:v>0.65695763158886256</c:v>
                </c:pt>
                <c:pt idx="48">
                  <c:v>0.57095392955411994</c:v>
                </c:pt>
                <c:pt idx="49">
                  <c:v>0.6514454842102424</c:v>
                </c:pt>
                <c:pt idx="50">
                  <c:v>0.76916396743982962</c:v>
                </c:pt>
                <c:pt idx="51">
                  <c:v>0.76081097541618292</c:v>
                </c:pt>
                <c:pt idx="52">
                  <c:v>0.64921951116194343</c:v>
                </c:pt>
                <c:pt idx="53">
                  <c:v>0.87742577612129902</c:v>
                </c:pt>
                <c:pt idx="54">
                  <c:v>0.74369080400641507</c:v>
                </c:pt>
                <c:pt idx="55">
                  <c:v>0.55205137161972917</c:v>
                </c:pt>
                <c:pt idx="56">
                  <c:v>0.90011772677225399</c:v>
                </c:pt>
                <c:pt idx="57">
                  <c:v>0.71749493878337967</c:v>
                </c:pt>
                <c:pt idx="58">
                  <c:v>0.93624856985465499</c:v>
                </c:pt>
                <c:pt idx="59">
                  <c:v>0.72497141405158172</c:v>
                </c:pt>
                <c:pt idx="60">
                  <c:v>0.66377479329560485</c:v>
                </c:pt>
                <c:pt idx="61">
                  <c:v>0.81457892134700749</c:v>
                </c:pt>
                <c:pt idx="62">
                  <c:v>0.62802015034180503</c:v>
                </c:pt>
                <c:pt idx="63">
                  <c:v>0.87505611161662111</c:v>
                </c:pt>
                <c:pt idx="64">
                  <c:v>0.87397081127928922</c:v>
                </c:pt>
                <c:pt idx="65">
                  <c:v>0.76488610619238584</c:v>
                </c:pt>
                <c:pt idx="66">
                  <c:v>0.65670739768456432</c:v>
                </c:pt>
                <c:pt idx="67">
                  <c:v>0.78749679175201814</c:v>
                </c:pt>
                <c:pt idx="68">
                  <c:v>0.81703923579026427</c:v>
                </c:pt>
                <c:pt idx="69">
                  <c:v>0.61147265880812052</c:v>
                </c:pt>
                <c:pt idx="70">
                  <c:v>0.56633992357534479</c:v>
                </c:pt>
                <c:pt idx="71">
                  <c:v>0.87322540473225407</c:v>
                </c:pt>
                <c:pt idx="72">
                  <c:v>0.97390199934447741</c:v>
                </c:pt>
                <c:pt idx="73">
                  <c:v>0.90389722636913639</c:v>
                </c:pt>
                <c:pt idx="74">
                  <c:v>0.52250378214826021</c:v>
                </c:pt>
                <c:pt idx="75">
                  <c:v>0.68530499075785589</c:v>
                </c:pt>
                <c:pt idx="76">
                  <c:v>0.56463056223116848</c:v>
                </c:pt>
                <c:pt idx="77">
                  <c:v>0.79822102425875985</c:v>
                </c:pt>
                <c:pt idx="78">
                  <c:v>0.53109010545533153</c:v>
                </c:pt>
                <c:pt idx="79">
                  <c:v>0.84934963518043782</c:v>
                </c:pt>
                <c:pt idx="80">
                  <c:v>0.81075241484494165</c:v>
                </c:pt>
                <c:pt idx="81">
                  <c:v>0.6955469668963199</c:v>
                </c:pt>
                <c:pt idx="82">
                  <c:v>0.63770627489524601</c:v>
                </c:pt>
                <c:pt idx="83">
                  <c:v>0.66484258232486382</c:v>
                </c:pt>
                <c:pt idx="84">
                  <c:v>0.85749575940335476</c:v>
                </c:pt>
                <c:pt idx="85">
                  <c:v>0.78782587892382594</c:v>
                </c:pt>
                <c:pt idx="86">
                  <c:v>0.9289460921017535</c:v>
                </c:pt>
                <c:pt idx="87">
                  <c:v>0.81794851142970115</c:v>
                </c:pt>
                <c:pt idx="88">
                  <c:v>0.69046798493507744</c:v>
                </c:pt>
                <c:pt idx="89">
                  <c:v>0.58457699505734428</c:v>
                </c:pt>
                <c:pt idx="90">
                  <c:v>0.6855913912657472</c:v>
                </c:pt>
                <c:pt idx="91">
                  <c:v>0.89298908480268702</c:v>
                </c:pt>
                <c:pt idx="92">
                  <c:v>0.8094279449132139</c:v>
                </c:pt>
                <c:pt idx="93">
                  <c:v>0.50822771038459447</c:v>
                </c:pt>
                <c:pt idx="94">
                  <c:v>0.60620112747772326</c:v>
                </c:pt>
                <c:pt idx="95">
                  <c:v>#N/A</c:v>
                </c:pt>
                <c:pt idx="96">
                  <c:v>0.64258595058221468</c:v>
                </c:pt>
                <c:pt idx="97">
                  <c:v>0.66642788006715192</c:v>
                </c:pt>
                <c:pt idx="98">
                  <c:v>#N/A</c:v>
                </c:pt>
                <c:pt idx="99">
                  <c:v>0.67155131589408323</c:v>
                </c:pt>
                <c:pt idx="100">
                  <c:v>0.78106755629691416</c:v>
                </c:pt>
                <c:pt idx="101">
                  <c:v>0.68099418898433561</c:v>
                </c:pt>
                <c:pt idx="102">
                  <c:v>0.67647454209376578</c:v>
                </c:pt>
                <c:pt idx="103">
                  <c:v>#N/A</c:v>
                </c:pt>
                <c:pt idx="104">
                  <c:v>0.64197673441962044</c:v>
                </c:pt>
                <c:pt idx="105">
                  <c:v>0.79511380816395094</c:v>
                </c:pt>
                <c:pt idx="106">
                  <c:v>0.8298727922624054</c:v>
                </c:pt>
                <c:pt idx="107">
                  <c:v>0.9802686817800168</c:v>
                </c:pt>
                <c:pt idx="108">
                  <c:v>0.88678714066429265</c:v>
                </c:pt>
                <c:pt idx="109">
                  <c:v>0.90765780939056462</c:v>
                </c:pt>
                <c:pt idx="110">
                  <c:v>0.59422748100748479</c:v>
                </c:pt>
                <c:pt idx="111">
                  <c:v>0.55551397382541456</c:v>
                </c:pt>
                <c:pt idx="112">
                  <c:v>0.70670325965903791</c:v>
                </c:pt>
                <c:pt idx="113">
                  <c:v>0.69904722414242104</c:v>
                </c:pt>
                <c:pt idx="114">
                  <c:v>0.54893974863266148</c:v>
                </c:pt>
                <c:pt idx="115">
                  <c:v>0.59520190225607994</c:v>
                </c:pt>
                <c:pt idx="116">
                  <c:v>0.68392109262364609</c:v>
                </c:pt>
                <c:pt idx="117">
                  <c:v>#N/A</c:v>
                </c:pt>
                <c:pt idx="118">
                  <c:v>0.72175393322560677</c:v>
                </c:pt>
                <c:pt idx="119">
                  <c:v>0.74135854113892186</c:v>
                </c:pt>
                <c:pt idx="120">
                  <c:v>0.7881539712659259</c:v>
                </c:pt>
                <c:pt idx="121">
                  <c:v>0.50493028514005778</c:v>
                </c:pt>
                <c:pt idx="122">
                  <c:v>#N/A</c:v>
                </c:pt>
                <c:pt idx="123">
                  <c:v>0.59570704332266988</c:v>
                </c:pt>
                <c:pt idx="124">
                  <c:v>0.70072578239692329</c:v>
                </c:pt>
                <c:pt idx="125">
                  <c:v>0.65847485984058418</c:v>
                </c:pt>
                <c:pt idx="126">
                  <c:v>0.56577924777241595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3-E64E-88FD-55D9A4B7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67504"/>
        <c:axId val="1583269232"/>
      </c:scatterChart>
      <c:valAx>
        <c:axId val="1583267504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Deviating Prefixes (Log-Scale)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_);\(#,##0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9232"/>
        <c:crosses val="autoZero"/>
        <c:crossBetween val="midCat"/>
        <c:majorUnit val="10"/>
      </c:valAx>
      <c:valAx>
        <c:axId val="158326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 b="1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rgbClr val="C00000"/>
                </a:solidFill>
              </a:ln>
              <a:effectLst/>
            </c:spPr>
          </c:marker>
          <c:xVal>
            <c:numRef>
              <c:f>'4.4.3. Scatter LSTM vs FFN'!$V$10:$ER$10</c:f>
              <c:numCache>
                <c:formatCode>General</c:formatCode>
                <c:ptCount val="127"/>
                <c:pt idx="0">
                  <c:v>2000</c:v>
                </c:pt>
                <c:pt idx="1">
                  <c:v>2513</c:v>
                </c:pt>
                <c:pt idx="2">
                  <c:v>540</c:v>
                </c:pt>
                <c:pt idx="3">
                  <c:v>1535</c:v>
                </c:pt>
                <c:pt idx="4">
                  <c:v>1833</c:v>
                </c:pt>
                <c:pt idx="5">
                  <c:v>2047</c:v>
                </c:pt>
                <c:pt idx="6">
                  <c:v>2175</c:v>
                </c:pt>
                <c:pt idx="7">
                  <c:v>452</c:v>
                </c:pt>
                <c:pt idx="8">
                  <c:v>2071</c:v>
                </c:pt>
                <c:pt idx="9">
                  <c:v>61</c:v>
                </c:pt>
                <c:pt idx="10">
                  <c:v>246</c:v>
                </c:pt>
                <c:pt idx="11">
                  <c:v>977</c:v>
                </c:pt>
                <c:pt idx="12">
                  <c:v>262</c:v>
                </c:pt>
                <c:pt idx="13">
                  <c:v>68</c:v>
                </c:pt>
                <c:pt idx="14">
                  <c:v>100</c:v>
                </c:pt>
                <c:pt idx="15">
                  <c:v>80</c:v>
                </c:pt>
                <c:pt idx="16">
                  <c:v>21</c:v>
                </c:pt>
                <c:pt idx="17">
                  <c:v>754</c:v>
                </c:pt>
                <c:pt idx="18">
                  <c:v>58</c:v>
                </c:pt>
                <c:pt idx="19">
                  <c:v>79</c:v>
                </c:pt>
                <c:pt idx="20">
                  <c:v>95</c:v>
                </c:pt>
                <c:pt idx="21">
                  <c:v>3</c:v>
                </c:pt>
                <c:pt idx="22">
                  <c:v>12</c:v>
                </c:pt>
                <c:pt idx="23">
                  <c:v>629</c:v>
                </c:pt>
                <c:pt idx="24">
                  <c:v>170</c:v>
                </c:pt>
                <c:pt idx="25">
                  <c:v>80</c:v>
                </c:pt>
                <c:pt idx="26">
                  <c:v>417</c:v>
                </c:pt>
                <c:pt idx="27">
                  <c:v>2587</c:v>
                </c:pt>
                <c:pt idx="28">
                  <c:v>1074</c:v>
                </c:pt>
                <c:pt idx="29">
                  <c:v>1638</c:v>
                </c:pt>
                <c:pt idx="30">
                  <c:v>1332</c:v>
                </c:pt>
                <c:pt idx="31">
                  <c:v>1132</c:v>
                </c:pt>
                <c:pt idx="32">
                  <c:v>1882</c:v>
                </c:pt>
                <c:pt idx="33">
                  <c:v>235</c:v>
                </c:pt>
                <c:pt idx="34">
                  <c:v>467</c:v>
                </c:pt>
                <c:pt idx="35">
                  <c:v>136</c:v>
                </c:pt>
                <c:pt idx="36">
                  <c:v>3082</c:v>
                </c:pt>
                <c:pt idx="37">
                  <c:v>104</c:v>
                </c:pt>
                <c:pt idx="38">
                  <c:v>258</c:v>
                </c:pt>
                <c:pt idx="39">
                  <c:v>144</c:v>
                </c:pt>
                <c:pt idx="40">
                  <c:v>134</c:v>
                </c:pt>
                <c:pt idx="41">
                  <c:v>248</c:v>
                </c:pt>
                <c:pt idx="42">
                  <c:v>257</c:v>
                </c:pt>
                <c:pt idx="43">
                  <c:v>66</c:v>
                </c:pt>
                <c:pt idx="44">
                  <c:v>18</c:v>
                </c:pt>
                <c:pt idx="45">
                  <c:v>18</c:v>
                </c:pt>
                <c:pt idx="46">
                  <c:v>12</c:v>
                </c:pt>
                <c:pt idx="47">
                  <c:v>27</c:v>
                </c:pt>
                <c:pt idx="48">
                  <c:v>31</c:v>
                </c:pt>
                <c:pt idx="49">
                  <c:v>22</c:v>
                </c:pt>
                <c:pt idx="50">
                  <c:v>13</c:v>
                </c:pt>
                <c:pt idx="51">
                  <c:v>256</c:v>
                </c:pt>
                <c:pt idx="52">
                  <c:v>12</c:v>
                </c:pt>
                <c:pt idx="53">
                  <c:v>8</c:v>
                </c:pt>
                <c:pt idx="54">
                  <c:v>14</c:v>
                </c:pt>
                <c:pt idx="55">
                  <c:v>81</c:v>
                </c:pt>
                <c:pt idx="56">
                  <c:v>5</c:v>
                </c:pt>
                <c:pt idx="57">
                  <c:v>44</c:v>
                </c:pt>
                <c:pt idx="58">
                  <c:v>20</c:v>
                </c:pt>
                <c:pt idx="59">
                  <c:v>6</c:v>
                </c:pt>
                <c:pt idx="60">
                  <c:v>53</c:v>
                </c:pt>
                <c:pt idx="61">
                  <c:v>31</c:v>
                </c:pt>
                <c:pt idx="62">
                  <c:v>47</c:v>
                </c:pt>
                <c:pt idx="63">
                  <c:v>157</c:v>
                </c:pt>
                <c:pt idx="64">
                  <c:v>484</c:v>
                </c:pt>
                <c:pt idx="65">
                  <c:v>416</c:v>
                </c:pt>
                <c:pt idx="66">
                  <c:v>13</c:v>
                </c:pt>
                <c:pt idx="67">
                  <c:v>85</c:v>
                </c:pt>
                <c:pt idx="68">
                  <c:v>78</c:v>
                </c:pt>
                <c:pt idx="69">
                  <c:v>16</c:v>
                </c:pt>
                <c:pt idx="70">
                  <c:v>10</c:v>
                </c:pt>
                <c:pt idx="71">
                  <c:v>3</c:v>
                </c:pt>
                <c:pt idx="72">
                  <c:v>28</c:v>
                </c:pt>
                <c:pt idx="73">
                  <c:v>180</c:v>
                </c:pt>
                <c:pt idx="74">
                  <c:v>12</c:v>
                </c:pt>
                <c:pt idx="75">
                  <c:v>10</c:v>
                </c:pt>
                <c:pt idx="76">
                  <c:v>22</c:v>
                </c:pt>
                <c:pt idx="77">
                  <c:v>25</c:v>
                </c:pt>
                <c:pt idx="78">
                  <c:v>14</c:v>
                </c:pt>
                <c:pt idx="79">
                  <c:v>466</c:v>
                </c:pt>
                <c:pt idx="80">
                  <c:v>60</c:v>
                </c:pt>
                <c:pt idx="81">
                  <c:v>10</c:v>
                </c:pt>
                <c:pt idx="82">
                  <c:v>13</c:v>
                </c:pt>
                <c:pt idx="83">
                  <c:v>35</c:v>
                </c:pt>
                <c:pt idx="84">
                  <c:v>251</c:v>
                </c:pt>
                <c:pt idx="85">
                  <c:v>157</c:v>
                </c:pt>
                <c:pt idx="86">
                  <c:v>72</c:v>
                </c:pt>
                <c:pt idx="87">
                  <c:v>23</c:v>
                </c:pt>
                <c:pt idx="88">
                  <c:v>338</c:v>
                </c:pt>
                <c:pt idx="89">
                  <c:v>7</c:v>
                </c:pt>
                <c:pt idx="90">
                  <c:v>22</c:v>
                </c:pt>
                <c:pt idx="91">
                  <c:v>6</c:v>
                </c:pt>
                <c:pt idx="92">
                  <c:v>92</c:v>
                </c:pt>
                <c:pt idx="93">
                  <c:v>31</c:v>
                </c:pt>
                <c:pt idx="94">
                  <c:v>39</c:v>
                </c:pt>
                <c:pt idx="95">
                  <c:v>16</c:v>
                </c:pt>
                <c:pt idx="96">
                  <c:v>124</c:v>
                </c:pt>
                <c:pt idx="97">
                  <c:v>62</c:v>
                </c:pt>
                <c:pt idx="98">
                  <c:v>3</c:v>
                </c:pt>
                <c:pt idx="99">
                  <c:v>307</c:v>
                </c:pt>
                <c:pt idx="100">
                  <c:v>109</c:v>
                </c:pt>
                <c:pt idx="101">
                  <c:v>24</c:v>
                </c:pt>
                <c:pt idx="102">
                  <c:v>10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16</c:v>
                </c:pt>
                <c:pt idx="107">
                  <c:v>6</c:v>
                </c:pt>
                <c:pt idx="108">
                  <c:v>1246</c:v>
                </c:pt>
                <c:pt idx="109">
                  <c:v>1447</c:v>
                </c:pt>
                <c:pt idx="110">
                  <c:v>4845</c:v>
                </c:pt>
                <c:pt idx="111">
                  <c:v>4108</c:v>
                </c:pt>
                <c:pt idx="112">
                  <c:v>1022</c:v>
                </c:pt>
                <c:pt idx="113">
                  <c:v>1129</c:v>
                </c:pt>
                <c:pt idx="114">
                  <c:v>1685</c:v>
                </c:pt>
                <c:pt idx="115">
                  <c:v>166</c:v>
                </c:pt>
                <c:pt idx="116">
                  <c:v>174</c:v>
                </c:pt>
                <c:pt idx="117">
                  <c:v>120</c:v>
                </c:pt>
                <c:pt idx="118">
                  <c:v>27</c:v>
                </c:pt>
                <c:pt idx="119">
                  <c:v>14</c:v>
                </c:pt>
                <c:pt idx="120">
                  <c:v>10</c:v>
                </c:pt>
                <c:pt idx="121">
                  <c:v>19</c:v>
                </c:pt>
                <c:pt idx="122">
                  <c:v>22</c:v>
                </c:pt>
                <c:pt idx="123">
                  <c:v>12</c:v>
                </c:pt>
                <c:pt idx="124">
                  <c:v>131</c:v>
                </c:pt>
                <c:pt idx="125">
                  <c:v>168</c:v>
                </c:pt>
                <c:pt idx="126">
                  <c:v>12</c:v>
                </c:pt>
              </c:numCache>
            </c:numRef>
          </c:xVal>
          <c:yVal>
            <c:numRef>
              <c:f>'4.4.3. Scatter LSTM vs FFN'!$V$12:$ER$12</c:f>
              <c:numCache>
                <c:formatCode>General</c:formatCode>
                <c:ptCount val="1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0.49922360248447212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0.49022794515981172</c:v>
                </c:pt>
                <c:pt idx="45">
                  <c:v>#N/A</c:v>
                </c:pt>
                <c:pt idx="46">
                  <c:v>0.5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0.5</c:v>
                </c:pt>
                <c:pt idx="51">
                  <c:v>#N/A</c:v>
                </c:pt>
                <c:pt idx="52">
                  <c:v>0.5</c:v>
                </c:pt>
                <c:pt idx="53">
                  <c:v>0.49906277335777072</c:v>
                </c:pt>
                <c:pt idx="54">
                  <c:v>0.48547977167618023</c:v>
                </c:pt>
                <c:pt idx="55">
                  <c:v>#N/A</c:v>
                </c:pt>
                <c:pt idx="56">
                  <c:v>0.49995835068721373</c:v>
                </c:pt>
                <c:pt idx="57">
                  <c:v>#N/A</c:v>
                </c:pt>
                <c:pt idx="58">
                  <c:v>0.5</c:v>
                </c:pt>
                <c:pt idx="59">
                  <c:v>0.5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0.47265880812049771</c:v>
                </c:pt>
                <c:pt idx="70">
                  <c:v>0.49734086074292261</c:v>
                </c:pt>
                <c:pt idx="71">
                  <c:v>0.49991822716493578</c:v>
                </c:pt>
                <c:pt idx="72">
                  <c:v>#N/A</c:v>
                </c:pt>
                <c:pt idx="73">
                  <c:v>#N/A</c:v>
                </c:pt>
                <c:pt idx="74">
                  <c:v>0.5</c:v>
                </c:pt>
                <c:pt idx="75">
                  <c:v>#N/A</c:v>
                </c:pt>
                <c:pt idx="76">
                  <c:v>0.49187261569082769</c:v>
                </c:pt>
                <c:pt idx="77">
                  <c:v>#N/A</c:v>
                </c:pt>
                <c:pt idx="78">
                  <c:v>0.47540168958091772</c:v>
                </c:pt>
                <c:pt idx="79">
                  <c:v>#N/A</c:v>
                </c:pt>
                <c:pt idx="80">
                  <c:v>#N/A</c:v>
                </c:pt>
                <c:pt idx="81">
                  <c:v>0.5</c:v>
                </c:pt>
                <c:pt idx="82">
                  <c:v>0.49950314673733021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0.49528457974851092</c:v>
                </c:pt>
                <c:pt idx="90">
                  <c:v>#N/A</c:v>
                </c:pt>
                <c:pt idx="91">
                  <c:v>0.5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0.4995028997514499</c:v>
                </c:pt>
                <c:pt idx="96">
                  <c:v>#N/A</c:v>
                </c:pt>
                <c:pt idx="97">
                  <c:v>#N/A</c:v>
                </c:pt>
                <c:pt idx="98">
                  <c:v>0.49909060846560838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0.49892561983471068</c:v>
                </c:pt>
                <c:pt idx="104">
                  <c:v>0.48022505378123448</c:v>
                </c:pt>
                <c:pt idx="105">
                  <c:v>0.5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0.49997287914949012</c:v>
                </c:pt>
                <c:pt idx="122">
                  <c:v>0.49997287473552859</c:v>
                </c:pt>
                <c:pt idx="123">
                  <c:v>0.5</c:v>
                </c:pt>
                <c:pt idx="124">
                  <c:v>#N/A</c:v>
                </c:pt>
                <c:pt idx="125">
                  <c:v>#N/A</c:v>
                </c:pt>
                <c:pt idx="12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A-3041-9C69-37913CD562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'4.4.3. Scatter LSTM vs FFN'!$V$10:$ER$10</c:f>
              <c:numCache>
                <c:formatCode>General</c:formatCode>
                <c:ptCount val="127"/>
                <c:pt idx="0">
                  <c:v>2000</c:v>
                </c:pt>
                <c:pt idx="1">
                  <c:v>2513</c:v>
                </c:pt>
                <c:pt idx="2">
                  <c:v>540</c:v>
                </c:pt>
                <c:pt idx="3">
                  <c:v>1535</c:v>
                </c:pt>
                <c:pt idx="4">
                  <c:v>1833</c:v>
                </c:pt>
                <c:pt idx="5">
                  <c:v>2047</c:v>
                </c:pt>
                <c:pt idx="6">
                  <c:v>2175</c:v>
                </c:pt>
                <c:pt idx="7">
                  <c:v>452</c:v>
                </c:pt>
                <c:pt idx="8">
                  <c:v>2071</c:v>
                </c:pt>
                <c:pt idx="9">
                  <c:v>61</c:v>
                </c:pt>
                <c:pt idx="10">
                  <c:v>246</c:v>
                </c:pt>
                <c:pt idx="11">
                  <c:v>977</c:v>
                </c:pt>
                <c:pt idx="12">
                  <c:v>262</c:v>
                </c:pt>
                <c:pt idx="13">
                  <c:v>68</c:v>
                </c:pt>
                <c:pt idx="14">
                  <c:v>100</c:v>
                </c:pt>
                <c:pt idx="15">
                  <c:v>80</c:v>
                </c:pt>
                <c:pt idx="16">
                  <c:v>21</c:v>
                </c:pt>
                <c:pt idx="17">
                  <c:v>754</c:v>
                </c:pt>
                <c:pt idx="18">
                  <c:v>58</c:v>
                </c:pt>
                <c:pt idx="19">
                  <c:v>79</c:v>
                </c:pt>
                <c:pt idx="20">
                  <c:v>95</c:v>
                </c:pt>
                <c:pt idx="21">
                  <c:v>3</c:v>
                </c:pt>
                <c:pt idx="22">
                  <c:v>12</c:v>
                </c:pt>
                <c:pt idx="23">
                  <c:v>629</c:v>
                </c:pt>
                <c:pt idx="24">
                  <c:v>170</c:v>
                </c:pt>
                <c:pt idx="25">
                  <c:v>80</c:v>
                </c:pt>
                <c:pt idx="26">
                  <c:v>417</c:v>
                </c:pt>
                <c:pt idx="27">
                  <c:v>2587</c:v>
                </c:pt>
                <c:pt idx="28">
                  <c:v>1074</c:v>
                </c:pt>
                <c:pt idx="29">
                  <c:v>1638</c:v>
                </c:pt>
                <c:pt idx="30">
                  <c:v>1332</c:v>
                </c:pt>
                <c:pt idx="31">
                  <c:v>1132</c:v>
                </c:pt>
                <c:pt idx="32">
                  <c:v>1882</c:v>
                </c:pt>
                <c:pt idx="33">
                  <c:v>235</c:v>
                </c:pt>
                <c:pt idx="34">
                  <c:v>467</c:v>
                </c:pt>
                <c:pt idx="35">
                  <c:v>136</c:v>
                </c:pt>
                <c:pt idx="36">
                  <c:v>3082</c:v>
                </c:pt>
                <c:pt idx="37">
                  <c:v>104</c:v>
                </c:pt>
                <c:pt idx="38">
                  <c:v>258</c:v>
                </c:pt>
                <c:pt idx="39">
                  <c:v>144</c:v>
                </c:pt>
                <c:pt idx="40">
                  <c:v>134</c:v>
                </c:pt>
                <c:pt idx="41">
                  <c:v>248</c:v>
                </c:pt>
                <c:pt idx="42">
                  <c:v>257</c:v>
                </c:pt>
                <c:pt idx="43">
                  <c:v>66</c:v>
                </c:pt>
                <c:pt idx="44">
                  <c:v>18</c:v>
                </c:pt>
                <c:pt idx="45">
                  <c:v>18</c:v>
                </c:pt>
                <c:pt idx="46">
                  <c:v>12</c:v>
                </c:pt>
                <c:pt idx="47">
                  <c:v>27</c:v>
                </c:pt>
                <c:pt idx="48">
                  <c:v>31</c:v>
                </c:pt>
                <c:pt idx="49">
                  <c:v>22</c:v>
                </c:pt>
                <c:pt idx="50">
                  <c:v>13</c:v>
                </c:pt>
                <c:pt idx="51">
                  <c:v>256</c:v>
                </c:pt>
                <c:pt idx="52">
                  <c:v>12</c:v>
                </c:pt>
                <c:pt idx="53">
                  <c:v>8</c:v>
                </c:pt>
                <c:pt idx="54">
                  <c:v>14</c:v>
                </c:pt>
                <c:pt idx="55">
                  <c:v>81</c:v>
                </c:pt>
                <c:pt idx="56">
                  <c:v>5</c:v>
                </c:pt>
                <c:pt idx="57">
                  <c:v>44</c:v>
                </c:pt>
                <c:pt idx="58">
                  <c:v>20</c:v>
                </c:pt>
                <c:pt idx="59">
                  <c:v>6</c:v>
                </c:pt>
                <c:pt idx="60">
                  <c:v>53</c:v>
                </c:pt>
                <c:pt idx="61">
                  <c:v>31</c:v>
                </c:pt>
                <c:pt idx="62">
                  <c:v>47</c:v>
                </c:pt>
                <c:pt idx="63">
                  <c:v>157</c:v>
                </c:pt>
                <c:pt idx="64">
                  <c:v>484</c:v>
                </c:pt>
                <c:pt idx="65">
                  <c:v>416</c:v>
                </c:pt>
                <c:pt idx="66">
                  <c:v>13</c:v>
                </c:pt>
                <c:pt idx="67">
                  <c:v>85</c:v>
                </c:pt>
                <c:pt idx="68">
                  <c:v>78</c:v>
                </c:pt>
                <c:pt idx="69">
                  <c:v>16</c:v>
                </c:pt>
                <c:pt idx="70">
                  <c:v>10</c:v>
                </c:pt>
                <c:pt idx="71">
                  <c:v>3</c:v>
                </c:pt>
                <c:pt idx="72">
                  <c:v>28</c:v>
                </c:pt>
                <c:pt idx="73">
                  <c:v>180</c:v>
                </c:pt>
                <c:pt idx="74">
                  <c:v>12</c:v>
                </c:pt>
                <c:pt idx="75">
                  <c:v>10</c:v>
                </c:pt>
                <c:pt idx="76">
                  <c:v>22</c:v>
                </c:pt>
                <c:pt idx="77">
                  <c:v>25</c:v>
                </c:pt>
                <c:pt idx="78">
                  <c:v>14</c:v>
                </c:pt>
                <c:pt idx="79">
                  <c:v>466</c:v>
                </c:pt>
                <c:pt idx="80">
                  <c:v>60</c:v>
                </c:pt>
                <c:pt idx="81">
                  <c:v>10</c:v>
                </c:pt>
                <c:pt idx="82">
                  <c:v>13</c:v>
                </c:pt>
                <c:pt idx="83">
                  <c:v>35</c:v>
                </c:pt>
                <c:pt idx="84">
                  <c:v>251</c:v>
                </c:pt>
                <c:pt idx="85">
                  <c:v>157</c:v>
                </c:pt>
                <c:pt idx="86">
                  <c:v>72</c:v>
                </c:pt>
                <c:pt idx="87">
                  <c:v>23</c:v>
                </c:pt>
                <c:pt idx="88">
                  <c:v>338</c:v>
                </c:pt>
                <c:pt idx="89">
                  <c:v>7</c:v>
                </c:pt>
                <c:pt idx="90">
                  <c:v>22</c:v>
                </c:pt>
                <c:pt idx="91">
                  <c:v>6</c:v>
                </c:pt>
                <c:pt idx="92">
                  <c:v>92</c:v>
                </c:pt>
                <c:pt idx="93">
                  <c:v>31</c:v>
                </c:pt>
                <c:pt idx="94">
                  <c:v>39</c:v>
                </c:pt>
                <c:pt idx="95">
                  <c:v>16</c:v>
                </c:pt>
                <c:pt idx="96">
                  <c:v>124</c:v>
                </c:pt>
                <c:pt idx="97">
                  <c:v>62</c:v>
                </c:pt>
                <c:pt idx="98">
                  <c:v>3</c:v>
                </c:pt>
                <c:pt idx="99">
                  <c:v>307</c:v>
                </c:pt>
                <c:pt idx="100">
                  <c:v>109</c:v>
                </c:pt>
                <c:pt idx="101">
                  <c:v>24</c:v>
                </c:pt>
                <c:pt idx="102">
                  <c:v>10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16</c:v>
                </c:pt>
                <c:pt idx="107">
                  <c:v>6</c:v>
                </c:pt>
                <c:pt idx="108">
                  <c:v>1246</c:v>
                </c:pt>
                <c:pt idx="109">
                  <c:v>1447</c:v>
                </c:pt>
                <c:pt idx="110">
                  <c:v>4845</c:v>
                </c:pt>
                <c:pt idx="111">
                  <c:v>4108</c:v>
                </c:pt>
                <c:pt idx="112">
                  <c:v>1022</c:v>
                </c:pt>
                <c:pt idx="113">
                  <c:v>1129</c:v>
                </c:pt>
                <c:pt idx="114">
                  <c:v>1685</c:v>
                </c:pt>
                <c:pt idx="115">
                  <c:v>166</c:v>
                </c:pt>
                <c:pt idx="116">
                  <c:v>174</c:v>
                </c:pt>
                <c:pt idx="117">
                  <c:v>120</c:v>
                </c:pt>
                <c:pt idx="118">
                  <c:v>27</c:v>
                </c:pt>
                <c:pt idx="119">
                  <c:v>14</c:v>
                </c:pt>
                <c:pt idx="120">
                  <c:v>10</c:v>
                </c:pt>
                <c:pt idx="121">
                  <c:v>19</c:v>
                </c:pt>
                <c:pt idx="122">
                  <c:v>22</c:v>
                </c:pt>
                <c:pt idx="123">
                  <c:v>12</c:v>
                </c:pt>
                <c:pt idx="124">
                  <c:v>131</c:v>
                </c:pt>
                <c:pt idx="125">
                  <c:v>168</c:v>
                </c:pt>
                <c:pt idx="126">
                  <c:v>12</c:v>
                </c:pt>
              </c:numCache>
            </c:numRef>
          </c:xVal>
          <c:yVal>
            <c:numRef>
              <c:f>'4.4.3. Scatter LSTM vs FFN'!$V$13:$ER$13</c:f>
              <c:numCache>
                <c:formatCode>General</c:formatCode>
                <c:ptCount val="127"/>
                <c:pt idx="0">
                  <c:v>0.69497990937380583</c:v>
                </c:pt>
                <c:pt idx="1">
                  <c:v>0.71631699999999998</c:v>
                </c:pt>
                <c:pt idx="2">
                  <c:v>0.87336449560750506</c:v>
                </c:pt>
                <c:pt idx="3">
                  <c:v>0.74881548319505986</c:v>
                </c:pt>
                <c:pt idx="4">
                  <c:v>0.69242854281906252</c:v>
                </c:pt>
                <c:pt idx="5">
                  <c:v>0.59163965751697334</c:v>
                </c:pt>
                <c:pt idx="6">
                  <c:v>0.58072965348827421</c:v>
                </c:pt>
                <c:pt idx="7">
                  <c:v>0.59729726050265619</c:v>
                </c:pt>
                <c:pt idx="8">
                  <c:v>0.74608328034542259</c:v>
                </c:pt>
                <c:pt idx="9">
                  <c:v>#N/A</c:v>
                </c:pt>
                <c:pt idx="10">
                  <c:v>0.596536580545171</c:v>
                </c:pt>
                <c:pt idx="11">
                  <c:v>0.89559299665952652</c:v>
                </c:pt>
                <c:pt idx="12">
                  <c:v>0.88577306402827805</c:v>
                </c:pt>
                <c:pt idx="13">
                  <c:v>0.77629557244616776</c:v>
                </c:pt>
                <c:pt idx="14">
                  <c:v>0.74079110706832896</c:v>
                </c:pt>
                <c:pt idx="15">
                  <c:v>0.8532394168581966</c:v>
                </c:pt>
                <c:pt idx="16">
                  <c:v>0.69896708683473385</c:v>
                </c:pt>
                <c:pt idx="17">
                  <c:v>0.83864446452852137</c:v>
                </c:pt>
                <c:pt idx="18">
                  <c:v>0.99949281939031553</c:v>
                </c:pt>
                <c:pt idx="19">
                  <c:v>0.86529400000000001</c:v>
                </c:pt>
                <c:pt idx="20">
                  <c:v>0.88265331403827851</c:v>
                </c:pt>
                <c:pt idx="21">
                  <c:v>0.71383477057383204</c:v>
                </c:pt>
                <c:pt idx="22">
                  <c:v>0.99993750781152346</c:v>
                </c:pt>
                <c:pt idx="23">
                  <c:v>0.97240236674966352</c:v>
                </c:pt>
                <c:pt idx="24">
                  <c:v>0.75337967017379404</c:v>
                </c:pt>
                <c:pt idx="25">
                  <c:v>0.90840427198663043</c:v>
                </c:pt>
                <c:pt idx="26">
                  <c:v>0.86409255509398719</c:v>
                </c:pt>
                <c:pt idx="27">
                  <c:v>0.94608888449369088</c:v>
                </c:pt>
                <c:pt idx="28">
                  <c:v>0.89155068418159866</c:v>
                </c:pt>
                <c:pt idx="29">
                  <c:v>0.82114693413124829</c:v>
                </c:pt>
                <c:pt idx="30">
                  <c:v>0.84764992475612766</c:v>
                </c:pt>
                <c:pt idx="31">
                  <c:v>0.93905327129603366</c:v>
                </c:pt>
                <c:pt idx="32">
                  <c:v>0.84731103190147972</c:v>
                </c:pt>
                <c:pt idx="33">
                  <c:v>0.93674731134692124</c:v>
                </c:pt>
                <c:pt idx="34">
                  <c:v>0.6763234801466157</c:v>
                </c:pt>
                <c:pt idx="35">
                  <c:v>0.9027617485706122</c:v>
                </c:pt>
                <c:pt idx="36">
                  <c:v>0.67425256650703491</c:v>
                </c:pt>
                <c:pt idx="37">
                  <c:v>0.89081425349774657</c:v>
                </c:pt>
                <c:pt idx="38">
                  <c:v>0.6838261134294813</c:v>
                </c:pt>
                <c:pt idx="39">
                  <c:v>0.81774302500942553</c:v>
                </c:pt>
                <c:pt idx="40">
                  <c:v>0.81350486585538873</c:v>
                </c:pt>
                <c:pt idx="41">
                  <c:v>0.84491745806397311</c:v>
                </c:pt>
                <c:pt idx="42">
                  <c:v>0.87789883923596668</c:v>
                </c:pt>
                <c:pt idx="43">
                  <c:v>0.79827208575799347</c:v>
                </c:pt>
                <c:pt idx="44">
                  <c:v>#N/A</c:v>
                </c:pt>
                <c:pt idx="45">
                  <c:v>0.96230778847355913</c:v>
                </c:pt>
                <c:pt idx="46">
                  <c:v>#N/A</c:v>
                </c:pt>
                <c:pt idx="47">
                  <c:v>0.52919978507772392</c:v>
                </c:pt>
                <c:pt idx="48">
                  <c:v>0.63849017624652993</c:v>
                </c:pt>
                <c:pt idx="49">
                  <c:v>0.62581889414715652</c:v>
                </c:pt>
                <c:pt idx="50">
                  <c:v>#N/A</c:v>
                </c:pt>
                <c:pt idx="51">
                  <c:v>0.8830942189012585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0.82500177958521725</c:v>
                </c:pt>
                <c:pt idx="56">
                  <c:v>#N/A</c:v>
                </c:pt>
                <c:pt idx="57">
                  <c:v>0.82708367307466202</c:v>
                </c:pt>
                <c:pt idx="58">
                  <c:v>#N/A</c:v>
                </c:pt>
                <c:pt idx="59">
                  <c:v>#N/A</c:v>
                </c:pt>
                <c:pt idx="60">
                  <c:v>0.93071897652470159</c:v>
                </c:pt>
                <c:pt idx="61">
                  <c:v>0.81909732412203129</c:v>
                </c:pt>
                <c:pt idx="62">
                  <c:v>0.9912187115305704</c:v>
                </c:pt>
                <c:pt idx="63">
                  <c:v>0.91024251295644265</c:v>
                </c:pt>
                <c:pt idx="64">
                  <c:v>0.7230708515182469</c:v>
                </c:pt>
                <c:pt idx="65">
                  <c:v>0.83884953908650584</c:v>
                </c:pt>
                <c:pt idx="66">
                  <c:v>0.52772793946376073</c:v>
                </c:pt>
                <c:pt idx="67">
                  <c:v>0.95222979288035281</c:v>
                </c:pt>
                <c:pt idx="68">
                  <c:v>0.97419441947992225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0.60359601067565671</c:v>
                </c:pt>
                <c:pt idx="73">
                  <c:v>0.60242576505989898</c:v>
                </c:pt>
                <c:pt idx="74">
                  <c:v>#N/A</c:v>
                </c:pt>
                <c:pt idx="75">
                  <c:v>0.69727694090382386</c:v>
                </c:pt>
                <c:pt idx="76">
                  <c:v>#N/A</c:v>
                </c:pt>
                <c:pt idx="77">
                  <c:v>0.9032492532359776</c:v>
                </c:pt>
                <c:pt idx="78">
                  <c:v>#N/A</c:v>
                </c:pt>
                <c:pt idx="79">
                  <c:v>0.93213965980304392</c:v>
                </c:pt>
                <c:pt idx="80">
                  <c:v>0.68284927391086625</c:v>
                </c:pt>
                <c:pt idx="81">
                  <c:v>#N/A</c:v>
                </c:pt>
                <c:pt idx="82">
                  <c:v>#N/A</c:v>
                </c:pt>
                <c:pt idx="83">
                  <c:v>0.57362509498480241</c:v>
                </c:pt>
                <c:pt idx="84">
                  <c:v>0.94698275862068959</c:v>
                </c:pt>
                <c:pt idx="85">
                  <c:v>0.57113787312586051</c:v>
                </c:pt>
                <c:pt idx="86">
                  <c:v>0.54762850532419016</c:v>
                </c:pt>
                <c:pt idx="87">
                  <c:v>0.86974553532789012</c:v>
                </c:pt>
                <c:pt idx="88">
                  <c:v>0.6993400808081226</c:v>
                </c:pt>
                <c:pt idx="89">
                  <c:v>#N/A</c:v>
                </c:pt>
                <c:pt idx="90">
                  <c:v>0.69444653869931694</c:v>
                </c:pt>
                <c:pt idx="91">
                  <c:v>#N/A</c:v>
                </c:pt>
                <c:pt idx="92">
                  <c:v>0.81104668130777713</c:v>
                </c:pt>
                <c:pt idx="93">
                  <c:v>0.56013021112420958</c:v>
                </c:pt>
                <c:pt idx="94">
                  <c:v>0.59319182148523464</c:v>
                </c:pt>
                <c:pt idx="95">
                  <c:v>#N/A</c:v>
                </c:pt>
                <c:pt idx="96">
                  <c:v>0.69760717765066371</c:v>
                </c:pt>
                <c:pt idx="97">
                  <c:v>0.8473047361022088</c:v>
                </c:pt>
                <c:pt idx="98">
                  <c:v>#N/A</c:v>
                </c:pt>
                <c:pt idx="99">
                  <c:v>0.82757818950577533</c:v>
                </c:pt>
                <c:pt idx="100">
                  <c:v>0.79643279530877986</c:v>
                </c:pt>
                <c:pt idx="101">
                  <c:v>0.75718641114982577</c:v>
                </c:pt>
                <c:pt idx="102">
                  <c:v>0.61250620758152619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0.83554799999999996</c:v>
                </c:pt>
                <c:pt idx="107">
                  <c:v>0.91617000000000004</c:v>
                </c:pt>
                <c:pt idx="108">
                  <c:v>0.93885110137319427</c:v>
                </c:pt>
                <c:pt idx="109">
                  <c:v>0.94041762777108517</c:v>
                </c:pt>
                <c:pt idx="110">
                  <c:v>0.55147887222486347</c:v>
                </c:pt>
                <c:pt idx="111">
                  <c:v>0.5289749598370993</c:v>
                </c:pt>
                <c:pt idx="112">
                  <c:v>0.76812917961672211</c:v>
                </c:pt>
                <c:pt idx="113">
                  <c:v>0.77045894357226352</c:v>
                </c:pt>
                <c:pt idx="114">
                  <c:v>0.50147085104990008</c:v>
                </c:pt>
                <c:pt idx="115">
                  <c:v>0.58759050637456045</c:v>
                </c:pt>
                <c:pt idx="116">
                  <c:v>0.79329380356591594</c:v>
                </c:pt>
                <c:pt idx="117">
                  <c:v>0.59440846286701199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0.69602456878810759</c:v>
                </c:pt>
                <c:pt idx="125">
                  <c:v>0.720863702291766</c:v>
                </c:pt>
                <c:pt idx="1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A-3041-9C69-37913CD5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67504"/>
        <c:axId val="1583269232"/>
      </c:scatterChart>
      <c:valAx>
        <c:axId val="1583267504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 b="1"/>
                  <a:t>Number of Deviating Prefixes (Log-Scale)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_);\(#,##0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9232"/>
        <c:crosses val="autoZero"/>
        <c:crossBetween val="midCat"/>
        <c:majorUnit val="10"/>
      </c:valAx>
      <c:valAx>
        <c:axId val="158326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 b="1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211666</xdr:colOff>
      <xdr:row>59</xdr:row>
      <xdr:rowOff>120953</xdr:rowOff>
    </xdr:from>
    <xdr:to>
      <xdr:col>27</xdr:col>
      <xdr:colOff>744763</xdr:colOff>
      <xdr:row>87</xdr:row>
      <xdr:rowOff>101903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FE89AE-4D24-B64C-8253-25A2CDA99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30239</xdr:colOff>
      <xdr:row>59</xdr:row>
      <xdr:rowOff>136072</xdr:rowOff>
    </xdr:from>
    <xdr:to>
      <xdr:col>15</xdr:col>
      <xdr:colOff>563336</xdr:colOff>
      <xdr:row>87</xdr:row>
      <xdr:rowOff>117022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1CCC0E-C97C-E343-B154-2CB95217D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423333</xdr:colOff>
      <xdr:row>59</xdr:row>
      <xdr:rowOff>151190</xdr:rowOff>
    </xdr:from>
    <xdr:to>
      <xdr:col>40</xdr:col>
      <xdr:colOff>124882</xdr:colOff>
      <xdr:row>87</xdr:row>
      <xdr:rowOff>132140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6C541F-E19C-DE45-8397-16CA3E416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801309</xdr:colOff>
      <xdr:row>20</xdr:row>
      <xdr:rowOff>57148</xdr:rowOff>
    </xdr:from>
    <xdr:to>
      <xdr:col>34</xdr:col>
      <xdr:colOff>529167</xdr:colOff>
      <xdr:row>58</xdr:row>
      <xdr:rowOff>90715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60E9F-674C-9D8B-C76E-F888894D4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5</xdr:row>
      <xdr:rowOff>88900</xdr:rowOff>
    </xdr:from>
    <xdr:to>
      <xdr:col>16</xdr:col>
      <xdr:colOff>660400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39D6A-7475-9749-B02E-17B4524A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44</xdr:row>
      <xdr:rowOff>88900</xdr:rowOff>
    </xdr:from>
    <xdr:to>
      <xdr:col>16</xdr:col>
      <xdr:colOff>698500</xdr:colOff>
      <xdr:row>81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B7409-9F11-D945-A552-71FB3D46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5</xdr:row>
      <xdr:rowOff>152400</xdr:rowOff>
    </xdr:from>
    <xdr:to>
      <xdr:col>16</xdr:col>
      <xdr:colOff>647700</xdr:colOff>
      <xdr:row>43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AB5AB-75A4-D74D-9522-D66863F9F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0DEA-E284-104E-8A17-2FA9B73EB29A}">
  <dimension ref="B2:R10"/>
  <sheetViews>
    <sheetView zoomScale="150" workbookViewId="0">
      <selection activeCell="N1" sqref="N1:N1048576"/>
    </sheetView>
  </sheetViews>
  <sheetFormatPr baseColWidth="10" defaultRowHeight="16" x14ac:dyDescent="0.2"/>
  <cols>
    <col min="3" max="3" width="22.6640625" bestFit="1" customWidth="1"/>
    <col min="4" max="5" width="8.1640625" customWidth="1"/>
    <col min="6" max="6" width="10.1640625" customWidth="1"/>
    <col min="7" max="8" width="8.1640625" customWidth="1"/>
    <col min="9" max="9" width="18.6640625" bestFit="1" customWidth="1"/>
    <col min="10" max="10" width="15.5" bestFit="1" customWidth="1"/>
    <col min="11" max="13" width="15.5" customWidth="1"/>
  </cols>
  <sheetData>
    <row r="2" spans="2:18" ht="17" thickBot="1" x14ac:dyDescent="0.25">
      <c r="B2" s="88" t="s">
        <v>1</v>
      </c>
      <c r="C2" s="88"/>
      <c r="D2" s="86" t="s">
        <v>278</v>
      </c>
      <c r="E2" s="86" t="s">
        <v>279</v>
      </c>
      <c r="F2" s="86" t="s">
        <v>280</v>
      </c>
      <c r="G2" s="87" t="s">
        <v>277</v>
      </c>
      <c r="H2" s="87"/>
      <c r="I2" s="87"/>
      <c r="J2" s="87" t="s">
        <v>2</v>
      </c>
      <c r="K2" s="87" t="s">
        <v>294</v>
      </c>
      <c r="L2" s="87"/>
      <c r="M2" s="87"/>
    </row>
    <row r="3" spans="2:18" ht="18" thickTop="1" thickBot="1" x14ac:dyDescent="0.25">
      <c r="B3" s="89"/>
      <c r="C3" s="89"/>
      <c r="D3" s="86"/>
      <c r="E3" s="86"/>
      <c r="F3" s="86"/>
      <c r="G3" s="22" t="s">
        <v>274</v>
      </c>
      <c r="H3" s="22" t="s">
        <v>275</v>
      </c>
      <c r="I3" s="18" t="s">
        <v>276</v>
      </c>
      <c r="J3" s="87"/>
      <c r="K3" s="22" t="s">
        <v>274</v>
      </c>
      <c r="L3" s="22" t="s">
        <v>275</v>
      </c>
      <c r="M3" s="18" t="s">
        <v>276</v>
      </c>
    </row>
    <row r="4" spans="2:18" ht="17" thickTop="1" x14ac:dyDescent="0.2">
      <c r="B4" s="84" t="s">
        <v>3</v>
      </c>
      <c r="C4" t="s">
        <v>4</v>
      </c>
      <c r="D4" s="23">
        <v>13087</v>
      </c>
      <c r="E4" s="23">
        <v>60849</v>
      </c>
      <c r="F4" s="23">
        <v>1</v>
      </c>
      <c r="G4" s="23">
        <v>3</v>
      </c>
      <c r="H4" s="24">
        <v>4.6500000000000004</v>
      </c>
      <c r="I4" s="25">
        <v>8</v>
      </c>
      <c r="J4" s="25">
        <v>3</v>
      </c>
      <c r="K4" s="25">
        <f>+MIN('deviation frequency'!$C$5:$E$5)</f>
        <v>399</v>
      </c>
      <c r="L4" s="35">
        <f>+AVERAGE('deviation frequency'!$C$5:$E$5)</f>
        <v>927</v>
      </c>
      <c r="M4" s="25">
        <f>+MAX('deviation frequency'!$C$5:$E$5)</f>
        <v>1191</v>
      </c>
    </row>
    <row r="5" spans="2:18" x14ac:dyDescent="0.2">
      <c r="B5" s="84"/>
      <c r="C5" t="s">
        <v>5</v>
      </c>
      <c r="D5" s="23">
        <v>5015</v>
      </c>
      <c r="E5" s="23">
        <v>31244</v>
      </c>
      <c r="F5" s="23">
        <v>1</v>
      </c>
      <c r="G5" s="23">
        <v>3</v>
      </c>
      <c r="H5" s="24">
        <v>6.23</v>
      </c>
      <c r="I5" s="25">
        <v>30</v>
      </c>
      <c r="J5" s="25">
        <v>8</v>
      </c>
      <c r="K5" s="25">
        <f>+MIN('deviation frequency'!$C$10:$J$10)</f>
        <v>20</v>
      </c>
      <c r="L5" s="35">
        <f>+AVERAGE('deviation frequency'!$C$10:$J$10)</f>
        <v>984.125</v>
      </c>
      <c r="M5" s="25">
        <f>+MAX('deviation frequency'!$C$10:$J$10)</f>
        <v>1761</v>
      </c>
      <c r="R5" s="85"/>
    </row>
    <row r="6" spans="2:18" x14ac:dyDescent="0.2">
      <c r="B6" s="84" t="s">
        <v>6</v>
      </c>
      <c r="C6" t="s">
        <v>7</v>
      </c>
      <c r="D6" s="23">
        <v>10500</v>
      </c>
      <c r="E6" s="23">
        <v>56437</v>
      </c>
      <c r="F6" s="23">
        <v>4</v>
      </c>
      <c r="G6" s="23">
        <v>1</v>
      </c>
      <c r="H6" s="24">
        <v>5.37</v>
      </c>
      <c r="I6" s="25">
        <v>24</v>
      </c>
      <c r="J6" s="25">
        <v>19</v>
      </c>
      <c r="K6" s="25">
        <f>+MIN('deviation frequency'!$C$15:$U$15)</f>
        <v>0</v>
      </c>
      <c r="L6" s="35">
        <f>+AVERAGE('deviation frequency'!$C$15:$U$15)</f>
        <v>244.94736842105263</v>
      </c>
      <c r="M6" s="25">
        <f>+MAX('deviation frequency'!$C$15:$U$15)</f>
        <v>2154</v>
      </c>
      <c r="R6" s="85"/>
    </row>
    <row r="7" spans="2:18" x14ac:dyDescent="0.2">
      <c r="B7" s="84"/>
      <c r="C7" t="s">
        <v>8</v>
      </c>
      <c r="D7" s="23">
        <v>6449</v>
      </c>
      <c r="E7" s="23">
        <v>72151</v>
      </c>
      <c r="F7" s="23">
        <v>17</v>
      </c>
      <c r="G7" s="23">
        <v>3</v>
      </c>
      <c r="H7" s="24">
        <v>11.19</v>
      </c>
      <c r="I7" s="25">
        <v>27</v>
      </c>
      <c r="J7" s="25">
        <v>46</v>
      </c>
      <c r="K7" s="25">
        <f>+MIN('deviation frequency'!$C$20:$AV$20)</f>
        <v>1</v>
      </c>
      <c r="L7" s="35">
        <f>+AVERAGE('deviation frequency'!$C$20:$AV$20)</f>
        <v>291.6521739130435</v>
      </c>
      <c r="M7" s="25">
        <f>+MAX('deviation frequency'!$C$20:$AV$20)</f>
        <v>1701</v>
      </c>
    </row>
    <row r="8" spans="2:18" x14ac:dyDescent="0.2">
      <c r="B8" s="84"/>
      <c r="C8" t="s">
        <v>9</v>
      </c>
      <c r="D8" s="23">
        <v>6886</v>
      </c>
      <c r="E8" s="23">
        <v>36796</v>
      </c>
      <c r="F8" s="23">
        <v>8</v>
      </c>
      <c r="G8" s="23">
        <v>1</v>
      </c>
      <c r="H8" s="24">
        <v>5.34</v>
      </c>
      <c r="I8" s="25">
        <v>20</v>
      </c>
      <c r="J8" s="25">
        <v>23</v>
      </c>
      <c r="K8" s="25">
        <f>+MIN('deviation frequency'!$C$30:$Y$30)</f>
        <v>1</v>
      </c>
      <c r="L8" s="35">
        <f>+AVERAGE('deviation frequency'!$C$30:$Y$30)</f>
        <v>116</v>
      </c>
      <c r="M8" s="25">
        <f>+MAX('deviation frequency'!$C$30:$Y$30)</f>
        <v>1027</v>
      </c>
    </row>
    <row r="9" spans="2:18" x14ac:dyDescent="0.2">
      <c r="B9" s="84"/>
      <c r="C9" t="s">
        <v>10</v>
      </c>
      <c r="D9" s="23">
        <v>2099</v>
      </c>
      <c r="E9" s="23">
        <v>18246</v>
      </c>
      <c r="F9" s="23">
        <v>16</v>
      </c>
      <c r="G9" s="23">
        <v>1</v>
      </c>
      <c r="H9" s="24">
        <v>8.69</v>
      </c>
      <c r="I9" s="25">
        <v>21</v>
      </c>
      <c r="J9" s="25">
        <v>41</v>
      </c>
      <c r="K9" s="25">
        <f>+MIN('deviation frequency'!$C$25:$AQ$25)</f>
        <v>1</v>
      </c>
      <c r="L9" s="35">
        <f>+AVERAGE('deviation frequency'!$C$25:$AQ$25)</f>
        <v>64.195121951219505</v>
      </c>
      <c r="M9" s="25">
        <f>+MAX('deviation frequency'!$C$25:$AQ$25)</f>
        <v>530</v>
      </c>
    </row>
    <row r="10" spans="2:18" x14ac:dyDescent="0.2">
      <c r="B10" t="s">
        <v>11</v>
      </c>
      <c r="C10" t="s">
        <v>12</v>
      </c>
      <c r="D10" s="23">
        <v>6555</v>
      </c>
      <c r="E10" s="23">
        <v>55809</v>
      </c>
      <c r="F10" s="23">
        <v>1</v>
      </c>
      <c r="G10" s="23">
        <v>11</v>
      </c>
      <c r="H10" s="24">
        <v>16.600000000000001</v>
      </c>
      <c r="I10" s="25">
        <v>49</v>
      </c>
      <c r="J10" s="25">
        <v>43</v>
      </c>
      <c r="K10" s="25">
        <f>+MIN('deviation frequency'!$C$35:$Y$35)</f>
        <v>1</v>
      </c>
      <c r="L10" s="35">
        <f>+AVERAGE('deviation frequency'!$C$35:$Y$35)</f>
        <v>182.04347826086956</v>
      </c>
      <c r="M10" s="25">
        <f>+MAX('deviation frequency'!$C$35:$Y$35)</f>
        <v>1011</v>
      </c>
    </row>
  </sheetData>
  <mergeCells count="10">
    <mergeCell ref="B4:B5"/>
    <mergeCell ref="B6:B9"/>
    <mergeCell ref="R5:R6"/>
    <mergeCell ref="D2:D3"/>
    <mergeCell ref="G2:I2"/>
    <mergeCell ref="J2:J3"/>
    <mergeCell ref="B2:C3"/>
    <mergeCell ref="E2:E3"/>
    <mergeCell ref="F2:F3"/>
    <mergeCell ref="K2:M2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85DA-BEF5-624B-8349-4FA44ADD396B}">
  <dimension ref="B2:J10"/>
  <sheetViews>
    <sheetView zoomScale="143" zoomScaleNormal="143" workbookViewId="0">
      <selection activeCell="B2" sqref="B2:B10"/>
    </sheetView>
  </sheetViews>
  <sheetFormatPr baseColWidth="10" defaultRowHeight="16" x14ac:dyDescent="0.2"/>
  <cols>
    <col min="3" max="3" width="25.6640625" bestFit="1" customWidth="1"/>
  </cols>
  <sheetData>
    <row r="2" spans="2:10" x14ac:dyDescent="0.2">
      <c r="B2" s="84" t="s">
        <v>13</v>
      </c>
      <c r="C2" s="84" t="s">
        <v>267</v>
      </c>
      <c r="D2" s="84" t="s">
        <v>272</v>
      </c>
      <c r="E2" s="135" t="s">
        <v>19</v>
      </c>
      <c r="F2" s="135"/>
      <c r="G2" s="135"/>
      <c r="H2" s="135" t="s">
        <v>121</v>
      </c>
      <c r="I2" s="135"/>
      <c r="J2" s="135"/>
    </row>
    <row r="3" spans="2:10" x14ac:dyDescent="0.2">
      <c r="B3" s="84"/>
      <c r="C3" s="84"/>
      <c r="D3" s="84"/>
      <c r="E3" s="1" t="s">
        <v>265</v>
      </c>
      <c r="F3" s="21" t="s">
        <v>271</v>
      </c>
      <c r="G3" s="21" t="s">
        <v>270</v>
      </c>
      <c r="H3" s="1" t="s">
        <v>265</v>
      </c>
      <c r="I3" s="21" t="s">
        <v>271</v>
      </c>
      <c r="J3" s="21" t="s">
        <v>270</v>
      </c>
    </row>
    <row r="4" spans="2:10" x14ac:dyDescent="0.2">
      <c r="B4" t="s">
        <v>268</v>
      </c>
      <c r="C4" s="19">
        <f>+'Earliness BPDP'!D2</f>
        <v>0.16110448532605992</v>
      </c>
      <c r="D4" s="20">
        <f t="shared" ref="D4:D10" si="0">1/C4</f>
        <v>6.2071518243337334</v>
      </c>
      <c r="E4" s="19">
        <f>+'Earliness BPDP'!E2</f>
        <v>0.25042388888888917</v>
      </c>
      <c r="F4" s="20">
        <f t="shared" ref="F4:F10" si="1">+E4*D4</f>
        <v>1.5544190987734166</v>
      </c>
      <c r="G4" s="20">
        <f t="shared" ref="G4:G10" si="2">+D4-F4</f>
        <v>4.652732725560317</v>
      </c>
      <c r="H4" s="19">
        <f>+'Earliness MPPN'!E2</f>
        <v>0.45495712267958055</v>
      </c>
      <c r="I4" s="20">
        <f>+H4*D4</f>
        <v>2.8239879340341845</v>
      </c>
      <c r="J4" s="20">
        <f>+D4-I4</f>
        <v>3.3831638902995489</v>
      </c>
    </row>
    <row r="5" spans="2:10" x14ac:dyDescent="0.2">
      <c r="B5" t="s">
        <v>269</v>
      </c>
      <c r="C5" s="19">
        <f>+'Earliness BPDP'!D8</f>
        <v>0.17787203961183295</v>
      </c>
      <c r="D5" s="20">
        <f t="shared" si="0"/>
        <v>5.6220190772101253</v>
      </c>
      <c r="E5" s="19">
        <f>+'Earliness BPDP'!E8</f>
        <v>0.36050393883224602</v>
      </c>
      <c r="F5" s="20">
        <f t="shared" si="1"/>
        <v>2.0267600215242791</v>
      </c>
      <c r="G5" s="20">
        <f t="shared" si="2"/>
        <v>3.5952590556858461</v>
      </c>
      <c r="H5" s="19">
        <f>+'Earliness MPPN'!E8</f>
        <v>0.44046883996774722</v>
      </c>
      <c r="I5" s="20">
        <f t="shared" ref="I5:I10" si="3">+H5*D5</f>
        <v>2.4763242212152887</v>
      </c>
      <c r="J5" s="20">
        <f t="shared" ref="J5:J10" si="4">+D5-I5</f>
        <v>3.1456948559948366</v>
      </c>
    </row>
    <row r="6" spans="2:10" x14ac:dyDescent="0.2">
      <c r="B6" t="s">
        <v>53</v>
      </c>
      <c r="C6" s="19">
        <f>+'Earliness BPDP'!D20</f>
        <v>0.375182394470846</v>
      </c>
      <c r="D6" s="20">
        <f t="shared" si="0"/>
        <v>2.6653702698667172</v>
      </c>
      <c r="E6" s="19">
        <f>+'Earliness BPDP'!E20</f>
        <v>0.4601119090909091</v>
      </c>
      <c r="F6" s="20">
        <f t="shared" si="1"/>
        <v>1.2263686033025269</v>
      </c>
      <c r="G6" s="20">
        <f t="shared" si="2"/>
        <v>1.4390016665641903</v>
      </c>
      <c r="H6" s="19">
        <f>+'Earliness MPPN'!E20</f>
        <v>0.55028271240538185</v>
      </c>
      <c r="I6" s="20">
        <f t="shared" si="3"/>
        <v>1.4667071816669217</v>
      </c>
      <c r="J6" s="20">
        <f t="shared" si="4"/>
        <v>1.1986630881997955</v>
      </c>
    </row>
    <row r="7" spans="2:10" x14ac:dyDescent="0.2">
      <c r="B7" t="s">
        <v>54</v>
      </c>
      <c r="C7" s="19">
        <f>+'Earliness BPDP'!D26</f>
        <v>0.19286455924371837</v>
      </c>
      <c r="D7" s="20">
        <f t="shared" si="0"/>
        <v>5.1849857948049634</v>
      </c>
      <c r="E7" s="19">
        <f>+'Earliness BPDP'!E26</f>
        <v>0.3488589495847309</v>
      </c>
      <c r="F7" s="20">
        <f t="shared" si="1"/>
        <v>1.8088286979874106</v>
      </c>
      <c r="G7" s="20">
        <f t="shared" si="2"/>
        <v>3.3761570968175527</v>
      </c>
      <c r="H7" s="19">
        <f>+'Earliness MPPN'!E26</f>
        <v>0.45875309374999995</v>
      </c>
      <c r="I7" s="20">
        <f t="shared" si="3"/>
        <v>2.3786282744165792</v>
      </c>
      <c r="J7" s="20">
        <f t="shared" si="4"/>
        <v>2.8063575203883842</v>
      </c>
    </row>
    <row r="8" spans="2:10" x14ac:dyDescent="0.2">
      <c r="B8" t="s">
        <v>55</v>
      </c>
      <c r="C8" s="19">
        <f>+'Earliness BPDP'!D32</f>
        <v>0.35131760883340063</v>
      </c>
      <c r="D8" s="20">
        <f t="shared" si="0"/>
        <v>2.8464272067678023</v>
      </c>
      <c r="E8" s="19">
        <f>+'Earliness BPDP'!E32</f>
        <v>0.46405827022045848</v>
      </c>
      <c r="F8" s="20">
        <f t="shared" si="1"/>
        <v>1.3209080858811175</v>
      </c>
      <c r="G8" s="20">
        <f t="shared" si="2"/>
        <v>1.5255191208866847</v>
      </c>
      <c r="H8" s="19">
        <f>+'Earliness MPPN'!E32</f>
        <v>0.45137197977981514</v>
      </c>
      <c r="I8" s="20">
        <f t="shared" si="3"/>
        <v>1.2847974836179121</v>
      </c>
      <c r="J8" s="20">
        <f t="shared" si="4"/>
        <v>1.5616297231498901</v>
      </c>
    </row>
    <row r="9" spans="2:10" x14ac:dyDescent="0.2">
      <c r="B9" t="s">
        <v>198</v>
      </c>
      <c r="C9" s="19">
        <f>+'Earliness BPDP'!D38</f>
        <v>0.21528105666761943</v>
      </c>
      <c r="D9" s="20">
        <f t="shared" si="0"/>
        <v>4.6450905410778329</v>
      </c>
      <c r="E9" s="19">
        <f>+'Earliness BPDP'!E38</f>
        <v>0.37253382162700838</v>
      </c>
      <c r="F9" s="20">
        <f t="shared" si="1"/>
        <v>1.7304533310711931</v>
      </c>
      <c r="G9" s="20">
        <f t="shared" si="2"/>
        <v>2.9146372100066396</v>
      </c>
      <c r="H9" s="19">
        <f>+'Earliness MPPN'!E38</f>
        <v>0.55466539180577978</v>
      </c>
      <c r="I9" s="20">
        <f t="shared" si="3"/>
        <v>2.576470964940258</v>
      </c>
      <c r="J9" s="20">
        <f t="shared" si="4"/>
        <v>2.068619576137575</v>
      </c>
    </row>
    <row r="10" spans="2:10" x14ac:dyDescent="0.2">
      <c r="B10" t="s">
        <v>11</v>
      </c>
      <c r="C10" s="19">
        <f>+'Earliness BPDP'!D49</f>
        <v>0.1189244210755348</v>
      </c>
      <c r="D10" s="20">
        <f t="shared" si="0"/>
        <v>8.4087018541368419</v>
      </c>
      <c r="E10" s="19">
        <f>+'Earliness BPDP'!E49</f>
        <v>0.36269042000337143</v>
      </c>
      <c r="F10" s="20">
        <f t="shared" si="1"/>
        <v>3.0497556071600194</v>
      </c>
      <c r="G10" s="20">
        <f t="shared" si="2"/>
        <v>5.3589462469768225</v>
      </c>
      <c r="H10" s="19">
        <f>+'Earliness MPPN'!E49</f>
        <v>0.45362946656295899</v>
      </c>
      <c r="I10" s="20">
        <f t="shared" si="3"/>
        <v>3.81443493657906</v>
      </c>
      <c r="J10" s="20">
        <f t="shared" si="4"/>
        <v>4.5942669175577819</v>
      </c>
    </row>
  </sheetData>
  <mergeCells count="5">
    <mergeCell ref="E2:G2"/>
    <mergeCell ref="H2:J2"/>
    <mergeCell ref="B2:B3"/>
    <mergeCell ref="C2:C3"/>
    <mergeCell ref="D2:D3"/>
  </mergeCells>
  <pageMargins left="0.7" right="0.7" top="0.75" bottom="0.75" header="0.3" footer="0.3"/>
  <pageSetup paperSize="9" orientation="portrait" horizontalDpi="0" verticalDpi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7CAE-B5D2-CA42-90D0-1DA8709DB594}">
  <dimension ref="A1:Q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</v>
      </c>
      <c r="C2">
        <v>0.13386927647675639</v>
      </c>
      <c r="D2">
        <v>0.19254445964432279</v>
      </c>
      <c r="E2">
        <v>0.25136798905608748</v>
      </c>
      <c r="F2">
        <v>0.42084942084942079</v>
      </c>
      <c r="G2">
        <v>2.5000000000000001E-2</v>
      </c>
      <c r="H2">
        <v>0</v>
      </c>
      <c r="J2">
        <v>0.79371052277919629</v>
      </c>
      <c r="K2">
        <v>0.80676972281449888</v>
      </c>
      <c r="L2">
        <v>0.80056444026340545</v>
      </c>
      <c r="M2">
        <v>0.80647762397527212</v>
      </c>
      <c r="N2">
        <v>0.96605976647536118</v>
      </c>
      <c r="O2">
        <v>0.78636127017178548</v>
      </c>
      <c r="P2">
        <v>0.99411310557807375</v>
      </c>
      <c r="Q2">
        <v>0.97626628075253252</v>
      </c>
    </row>
    <row r="3" spans="1:17" x14ac:dyDescent="0.2">
      <c r="A3" s="8" t="s">
        <v>26</v>
      </c>
      <c r="B3">
        <v>0</v>
      </c>
      <c r="C3">
        <v>0.2089470812875068</v>
      </c>
      <c r="D3">
        <v>0.27503663898387892</v>
      </c>
      <c r="E3">
        <v>0.33793103448275857</v>
      </c>
      <c r="F3">
        <v>0.24115044247787609</v>
      </c>
      <c r="G3">
        <v>9.1743119266055051E-3</v>
      </c>
      <c r="H3">
        <v>0</v>
      </c>
      <c r="I3">
        <v>0</v>
      </c>
      <c r="J3">
        <v>0.66885617214043036</v>
      </c>
      <c r="K3">
        <v>0.70956399437412099</v>
      </c>
      <c r="L3">
        <v>0.7161577302236114</v>
      </c>
      <c r="M3">
        <v>0.73272283272283267</v>
      </c>
      <c r="N3">
        <v>0.98486835468576617</v>
      </c>
      <c r="O3">
        <v>0.91065830721003138</v>
      </c>
      <c r="P3">
        <v>0.99970885093167705</v>
      </c>
      <c r="Q3">
        <v>1</v>
      </c>
    </row>
    <row r="4" spans="1:17" x14ac:dyDescent="0.2">
      <c r="A4" s="8" t="s">
        <v>122</v>
      </c>
      <c r="B4">
        <v>0.33442808607021518</v>
      </c>
      <c r="C4">
        <v>0.45925553783081391</v>
      </c>
      <c r="D4">
        <v>0.49559718460374508</v>
      </c>
      <c r="E4">
        <v>0.53532693360279571</v>
      </c>
      <c r="F4">
        <v>0.61300939858182113</v>
      </c>
      <c r="G4">
        <v>0.45991630956831842</v>
      </c>
      <c r="H4">
        <v>0.49985442546583853</v>
      </c>
      <c r="I4">
        <v>0.5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 s="14"/>
      <c r="C5" s="14" t="s">
        <v>260</v>
      </c>
      <c r="D5" s="14" t="s">
        <v>261</v>
      </c>
      <c r="E5" s="14"/>
      <c r="F5" s="14"/>
    </row>
    <row r="6" spans="1:17" x14ac:dyDescent="0.2">
      <c r="B6" s="14" t="s">
        <v>16</v>
      </c>
      <c r="C6" s="14">
        <f>+AVERAGE(B2:I2)</f>
        <v>0.14623302086094106</v>
      </c>
      <c r="D6" s="14">
        <f>+AVERAGE(J2:Q2)</f>
        <v>0.86629034160126572</v>
      </c>
      <c r="E6" s="14"/>
      <c r="F6" s="14"/>
    </row>
    <row r="7" spans="1:17" x14ac:dyDescent="0.2">
      <c r="B7" s="14" t="s">
        <v>26</v>
      </c>
      <c r="C7" s="14">
        <f>+AVERAGE(B3:I3)</f>
        <v>0.13402993864482823</v>
      </c>
      <c r="D7" s="14">
        <f>+AVERAGE(J3:Q3)</f>
        <v>0.84031703028605875</v>
      </c>
      <c r="E7" s="14"/>
      <c r="F7" s="14"/>
    </row>
    <row r="8" spans="1:17" x14ac:dyDescent="0.2">
      <c r="B8" s="14" t="s">
        <v>196</v>
      </c>
      <c r="C8" s="141">
        <f>+AVERAGE(B4:I4)</f>
        <v>0.48717348446544351</v>
      </c>
      <c r="D8" s="141"/>
      <c r="E8" s="141"/>
      <c r="F8" s="141"/>
    </row>
    <row r="9" spans="1:17" x14ac:dyDescent="0.2">
      <c r="C9" s="118" t="s">
        <v>264</v>
      </c>
      <c r="D9" s="118"/>
      <c r="E9" s="118"/>
      <c r="F9" s="118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904B-0E9F-F746-BB28-59B19493EE8A}">
  <dimension ref="A1:Q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0.26887661141804792</v>
      </c>
      <c r="C2">
        <v>0.27181440443213289</v>
      </c>
      <c r="D2">
        <v>0.30727091633466141</v>
      </c>
      <c r="E2">
        <v>0.32158590308370039</v>
      </c>
      <c r="F2">
        <v>4.2481751824817518E-2</v>
      </c>
      <c r="G2">
        <v>0.34274193548387089</v>
      </c>
      <c r="H2">
        <v>7.4391988555078687E-3</v>
      </c>
      <c r="I2">
        <v>5.2766155276615517E-2</v>
      </c>
      <c r="J2">
        <v>0.95965680905439943</v>
      </c>
      <c r="K2">
        <v>0.94268903900631951</v>
      </c>
      <c r="L2">
        <v>0.95484911310757892</v>
      </c>
      <c r="M2">
        <v>0.9379341250280081</v>
      </c>
      <c r="N2">
        <v>0.95419630156472257</v>
      </c>
      <c r="O2">
        <v>0.95905479731106136</v>
      </c>
      <c r="P2">
        <v>0.99490538573508003</v>
      </c>
      <c r="Q2">
        <v>0.99686623783605477</v>
      </c>
    </row>
    <row r="3" spans="1:17" x14ac:dyDescent="0.2">
      <c r="A3" s="8" t="s">
        <v>26</v>
      </c>
      <c r="B3">
        <v>0.85602605863192183</v>
      </c>
      <c r="C3">
        <v>0.85651936715766508</v>
      </c>
      <c r="D3">
        <v>0.90425012212994627</v>
      </c>
      <c r="E3">
        <v>0.87264367816091959</v>
      </c>
      <c r="F3">
        <v>0.64380530973451322</v>
      </c>
      <c r="G3">
        <v>0.90294543698696283</v>
      </c>
      <c r="H3">
        <v>0.42622950819672129</v>
      </c>
      <c r="I3">
        <v>0.92276422764227639</v>
      </c>
      <c r="J3">
        <v>0.595356738391846</v>
      </c>
      <c r="K3">
        <v>0.50703234880450065</v>
      </c>
      <c r="L3">
        <v>0.49831690310170712</v>
      </c>
      <c r="M3">
        <v>0.51111111111111107</v>
      </c>
      <c r="N3">
        <v>0.33834358922626862</v>
      </c>
      <c r="O3">
        <v>0.56763925729442966</v>
      </c>
      <c r="P3">
        <v>0.66333462732919257</v>
      </c>
      <c r="Q3">
        <v>0.5972922225516355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0.72569139851188391</v>
      </c>
      <c r="C5">
        <v>0.68177585798108276</v>
      </c>
      <c r="D5">
        <v>0.70128351261582667</v>
      </c>
      <c r="E5">
        <v>0.69187739463601527</v>
      </c>
      <c r="F5">
        <v>0.49107444948039092</v>
      </c>
      <c r="G5">
        <v>0.73529234714069625</v>
      </c>
      <c r="H5">
        <v>0.5447820677629569</v>
      </c>
      <c r="I5">
        <v>0.760028225096956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141" t="s">
        <v>15</v>
      </c>
      <c r="D7" s="141"/>
      <c r="E7" s="141"/>
      <c r="F7" s="141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0.20187210958866927</v>
      </c>
      <c r="D9" s="14">
        <f>+AVERAGE(J2:Q2)</f>
        <v>0.96251897608040304</v>
      </c>
      <c r="E9" s="14"/>
      <c r="F9" s="14"/>
    </row>
    <row r="10" spans="1:17" x14ac:dyDescent="0.2">
      <c r="B10" s="14" t="s">
        <v>26</v>
      </c>
      <c r="C10" s="14">
        <f>+AVERAGE(B3:I3)</f>
        <v>0.79814796358011586</v>
      </c>
      <c r="D10" s="14">
        <f>+AVERAGE(J3:Q3)</f>
        <v>0.53480334972633636</v>
      </c>
      <c r="E10" s="14"/>
      <c r="F10" s="14"/>
    </row>
    <row r="11" spans="1:17" x14ac:dyDescent="0.2">
      <c r="B11" s="14" t="s">
        <v>196</v>
      </c>
      <c r="C11" s="141">
        <f>+AVERAGE(B5:I5)</f>
        <v>0.66647565665322606</v>
      </c>
      <c r="D11" s="141"/>
      <c r="E11" s="141"/>
      <c r="F11" s="141"/>
    </row>
    <row r="12" spans="1:17" x14ac:dyDescent="0.2">
      <c r="C12" s="118" t="s">
        <v>264</v>
      </c>
      <c r="D12" s="118"/>
      <c r="E12" s="118"/>
      <c r="F12" s="118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52AF-E385-C74B-A454-886674730A1A}">
  <dimension ref="A1:Q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0.23157024793388431</v>
      </c>
      <c r="C2">
        <v>0.2363145172757003</v>
      </c>
      <c r="D2">
        <v>0.27526788300028959</v>
      </c>
      <c r="E2">
        <v>0.27578103400608239</v>
      </c>
      <c r="F2">
        <v>4.6293744833287409E-2</v>
      </c>
      <c r="G2">
        <v>0.32916592248615822</v>
      </c>
      <c r="H2">
        <v>1.058901389808074E-2</v>
      </c>
      <c r="I2">
        <v>3.3633633633633628E-2</v>
      </c>
      <c r="J2">
        <v>0.96894553881807644</v>
      </c>
      <c r="K2">
        <v>0.94867947178871548</v>
      </c>
      <c r="L2">
        <v>0.95779126915293433</v>
      </c>
      <c r="M2">
        <v>0.94251038007026511</v>
      </c>
      <c r="N2">
        <v>0.96266495011264885</v>
      </c>
      <c r="O2">
        <v>0.95216114141838015</v>
      </c>
      <c r="P2">
        <v>0.99491755138920257</v>
      </c>
      <c r="Q2">
        <v>0.99406207827260462</v>
      </c>
    </row>
    <row r="3" spans="1:17" x14ac:dyDescent="0.2">
      <c r="A3" s="8" t="s">
        <v>26</v>
      </c>
      <c r="B3">
        <v>0.91270358306188926</v>
      </c>
      <c r="C3">
        <v>0.90671031096563015</v>
      </c>
      <c r="D3">
        <v>0.92867611138251094</v>
      </c>
      <c r="E3">
        <v>0.91724137931034477</v>
      </c>
      <c r="F3">
        <v>0.74336283185840712</v>
      </c>
      <c r="G3">
        <v>0.88990825688073394</v>
      </c>
      <c r="H3">
        <v>0.26229508196721307</v>
      </c>
      <c r="I3">
        <v>0.91056910569105687</v>
      </c>
      <c r="J3">
        <v>0.47349943374858439</v>
      </c>
      <c r="K3">
        <v>0.3704875761837787</v>
      </c>
      <c r="L3">
        <v>0.39829285886030302</v>
      </c>
      <c r="M3">
        <v>0.36031746031746031</v>
      </c>
      <c r="N3">
        <v>0.30172500756582271</v>
      </c>
      <c r="O3">
        <v>0.547142512659754</v>
      </c>
      <c r="P3">
        <v>0.8549107142857143</v>
      </c>
      <c r="Q3">
        <v>0.36396877161774882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0.69310150840523688</v>
      </c>
      <c r="C5">
        <v>0.63859894357470437</v>
      </c>
      <c r="D5">
        <v>0.66348448512140701</v>
      </c>
      <c r="E5">
        <v>0.63877941981390263</v>
      </c>
      <c r="F5">
        <v>0.522543919712115</v>
      </c>
      <c r="G5">
        <v>0.71852538477024397</v>
      </c>
      <c r="H5">
        <v>0.55860289812646369</v>
      </c>
      <c r="I5">
        <v>0.63726893865440271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141" t="s">
        <v>15</v>
      </c>
      <c r="D7" s="141"/>
      <c r="E7" s="141"/>
      <c r="F7" s="141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0.17982699963338958</v>
      </c>
      <c r="D9" s="14">
        <f>+AVERAGE(J2:Q2)</f>
        <v>0.96521654762785358</v>
      </c>
      <c r="E9" s="14"/>
      <c r="F9" s="14"/>
    </row>
    <row r="10" spans="1:17" x14ac:dyDescent="0.2">
      <c r="B10" s="14" t="s">
        <v>26</v>
      </c>
      <c r="C10" s="14">
        <f>+AVERAGE(B3:I3)</f>
        <v>0.80893333263972322</v>
      </c>
      <c r="D10" s="14">
        <f>+AVERAGE(J3:Q3)</f>
        <v>0.45879304190489578</v>
      </c>
      <c r="E10" s="14"/>
      <c r="F10" s="14"/>
    </row>
    <row r="11" spans="1:17" x14ac:dyDescent="0.2">
      <c r="B11" s="14" t="s">
        <v>196</v>
      </c>
      <c r="C11" s="141">
        <f>+AVERAGE(B5:I5)</f>
        <v>0.6338631872723095</v>
      </c>
      <c r="D11" s="141"/>
      <c r="E11" s="141"/>
      <c r="F11" s="141"/>
    </row>
    <row r="12" spans="1:17" x14ac:dyDescent="0.2">
      <c r="C12" s="118" t="s">
        <v>264</v>
      </c>
      <c r="D12" s="118"/>
      <c r="E12" s="118"/>
      <c r="F12" s="118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D4A6-4127-0B43-B454-7E6B7AC357A0}">
  <dimension ref="A1:AM15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0.95573440643863183</v>
      </c>
      <c r="C2">
        <v>0.38823529411764712</v>
      </c>
      <c r="D2">
        <v>0</v>
      </c>
      <c r="E2">
        <v>0.6607142857142857</v>
      </c>
      <c r="F2">
        <v>0.8214285714285714</v>
      </c>
      <c r="H2">
        <v>0.79381443298969068</v>
      </c>
      <c r="J2">
        <v>0.95081967213114749</v>
      </c>
      <c r="K2">
        <v>0.921875</v>
      </c>
      <c r="L2">
        <v>0.89393939393939392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0</v>
      </c>
      <c r="U2">
        <v>0.99848271986513071</v>
      </c>
      <c r="V2">
        <v>0.99120535232545592</v>
      </c>
      <c r="W2">
        <v>0.99638066851181606</v>
      </c>
      <c r="X2">
        <v>0.99663695083542414</v>
      </c>
      <c r="Y2">
        <v>0.99696178242097966</v>
      </c>
      <c r="Z2">
        <v>0.9988823247644899</v>
      </c>
      <c r="AA2">
        <v>0.97576218683767191</v>
      </c>
      <c r="AB2">
        <v>1</v>
      </c>
      <c r="AC2">
        <v>1</v>
      </c>
      <c r="AD2">
        <v>0.99893190921228303</v>
      </c>
      <c r="AE2">
        <v>0.99807723121294667</v>
      </c>
      <c r="AM2">
        <v>0.99984032361081543</v>
      </c>
    </row>
    <row r="3" spans="1:39" x14ac:dyDescent="0.2">
      <c r="A3" s="8" t="s">
        <v>26</v>
      </c>
      <c r="B3">
        <v>0.97236438075742071</v>
      </c>
      <c r="C3">
        <v>0.37786259541984729</v>
      </c>
      <c r="D3">
        <v>0</v>
      </c>
      <c r="E3">
        <v>0.37</v>
      </c>
      <c r="F3">
        <v>0.28749999999999998</v>
      </c>
      <c r="G3">
        <v>0</v>
      </c>
      <c r="H3">
        <v>0.40848806366047752</v>
      </c>
      <c r="J3">
        <v>1</v>
      </c>
      <c r="K3">
        <v>0.74683544303797467</v>
      </c>
      <c r="L3">
        <v>0.62105263157894741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0</v>
      </c>
      <c r="U3">
        <v>0.99752975522119924</v>
      </c>
      <c r="V3">
        <v>0.99157985642575697</v>
      </c>
      <c r="W3">
        <v>0.99994658404999737</v>
      </c>
      <c r="X3">
        <v>0.9989833591952485</v>
      </c>
      <c r="Y3">
        <v>0.99973274894435837</v>
      </c>
      <c r="Z3">
        <v>1</v>
      </c>
      <c r="AA3">
        <v>0.99556418075963404</v>
      </c>
      <c r="AB3">
        <v>1</v>
      </c>
      <c r="AC3">
        <v>0.99983983770220486</v>
      </c>
      <c r="AD3">
        <v>0.99973276322822024</v>
      </c>
      <c r="AE3">
        <v>0.99962554830426875</v>
      </c>
      <c r="AM3">
        <v>0.99994676887043543</v>
      </c>
    </row>
    <row r="4" spans="1:39" x14ac:dyDescent="0.2">
      <c r="A4" s="8" t="s">
        <v>122</v>
      </c>
      <c r="B4">
        <v>0.98494706798931009</v>
      </c>
      <c r="C4">
        <v>0.68472122592280216</v>
      </c>
      <c r="D4">
        <v>0.49997329202499868</v>
      </c>
      <c r="E4">
        <v>0.68449167959762436</v>
      </c>
      <c r="F4">
        <v>0.64361637447217923</v>
      </c>
      <c r="G4">
        <v>0.5</v>
      </c>
      <c r="H4">
        <v>0.70202612221005567</v>
      </c>
      <c r="I4" t="s">
        <v>282</v>
      </c>
      <c r="J4">
        <v>0.99991991885110254</v>
      </c>
      <c r="K4">
        <v>0.87328410313309746</v>
      </c>
      <c r="L4">
        <v>0.81033908994160797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0.49997338443521783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11" spans="1:39" x14ac:dyDescent="0.2">
      <c r="B11" s="14"/>
      <c r="C11" s="14" t="s">
        <v>260</v>
      </c>
      <c r="D11" s="14" t="s">
        <v>261</v>
      </c>
      <c r="E11" s="14"/>
      <c r="F11" s="14"/>
    </row>
    <row r="12" spans="1:39" x14ac:dyDescent="0.2">
      <c r="B12" s="14" t="s">
        <v>16</v>
      </c>
      <c r="C12" s="14">
        <f>+AVERAGE(B2:T2)</f>
        <v>0.63865610567593678</v>
      </c>
      <c r="D12" s="14">
        <f>+AVERAGE(U2:AM2)</f>
        <v>0.99593012079975107</v>
      </c>
      <c r="E12" s="14"/>
      <c r="F12" s="14"/>
    </row>
    <row r="13" spans="1:39" x14ac:dyDescent="0.2">
      <c r="B13" s="14" t="s">
        <v>26</v>
      </c>
      <c r="C13" s="14">
        <f>+AVERAGE(B3:T3)</f>
        <v>0.4349184649504243</v>
      </c>
      <c r="D13" s="14">
        <f>+AVERAGE(U3:AM3)</f>
        <v>0.99854011689177702</v>
      </c>
      <c r="E13" s="14"/>
      <c r="F13" s="14"/>
    </row>
    <row r="14" spans="1:39" x14ac:dyDescent="0.2">
      <c r="B14" s="14" t="s">
        <v>196</v>
      </c>
      <c r="C14" s="141">
        <f>+AVERAGE(B4:T4)</f>
        <v>0.71666293259799962</v>
      </c>
      <c r="D14" s="141"/>
      <c r="E14" s="141"/>
      <c r="F14" s="141"/>
    </row>
    <row r="15" spans="1:39" x14ac:dyDescent="0.2">
      <c r="C15" s="118" t="s">
        <v>264</v>
      </c>
      <c r="D15" s="118"/>
      <c r="E15" s="118"/>
      <c r="F15" s="118"/>
    </row>
  </sheetData>
  <mergeCells count="3">
    <mergeCell ref="C14:D14"/>
    <mergeCell ref="E14:F14"/>
    <mergeCell ref="C15:F15"/>
  </mergeCells>
  <pageMargins left="0.7" right="0.7" top="0.75" bottom="0.75" header="0.3" footer="0.3"/>
  <pageSetup paperSize="9" orientation="portrait" horizontalDpi="0" verticalDpi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A1D6-D81B-7447-8513-92E18DFAC75D}">
  <dimension ref="A1:AM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J2">
        <v>0.95833333333333337</v>
      </c>
      <c r="K2">
        <v>0.94339622641509435</v>
      </c>
      <c r="L2">
        <v>0.27570093457943923</v>
      </c>
      <c r="U2">
        <v>0.94800149023364733</v>
      </c>
      <c r="V2">
        <v>0.98605567087125445</v>
      </c>
      <c r="W2">
        <v>0.99638086114215763</v>
      </c>
      <c r="X2">
        <v>0.99467773697376127</v>
      </c>
      <c r="Y2">
        <v>0.99574218957900895</v>
      </c>
      <c r="Z2">
        <v>0.9988823247644899</v>
      </c>
      <c r="AA2">
        <v>0.95987013678215982</v>
      </c>
      <c r="AB2">
        <v>1</v>
      </c>
      <c r="AC2">
        <v>0.99935969265247315</v>
      </c>
      <c r="AD2">
        <v>0.99845217762596072</v>
      </c>
      <c r="AE2">
        <v>0.99806191117092868</v>
      </c>
      <c r="AF2">
        <v>0.99994677736973758</v>
      </c>
      <c r="AG2">
        <v>0.99994677736973758</v>
      </c>
      <c r="AH2">
        <v>1</v>
      </c>
      <c r="AI2">
        <v>1</v>
      </c>
      <c r="AJ2">
        <v>1</v>
      </c>
      <c r="AK2">
        <v>1</v>
      </c>
      <c r="AL2">
        <v>1</v>
      </c>
      <c r="AM2">
        <v>0.99984033210921286</v>
      </c>
    </row>
    <row r="3" spans="1:39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v>0.7931034482758621</v>
      </c>
      <c r="K3">
        <v>0.63291139240506333</v>
      </c>
      <c r="L3">
        <v>0.62105263157894741</v>
      </c>
      <c r="M3">
        <v>0</v>
      </c>
      <c r="N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0.99989322513480328</v>
      </c>
      <c r="AD3">
        <v>0.99983965793693208</v>
      </c>
      <c r="AE3">
        <v>0.99170856959452236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</row>
    <row r="4" spans="1:39" x14ac:dyDescent="0.2">
      <c r="A4" s="8" t="s">
        <v>122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 t="s">
        <v>282</v>
      </c>
      <c r="J4">
        <v>0.89649833670533263</v>
      </c>
      <c r="K4">
        <v>0.81637552517099765</v>
      </c>
      <c r="L4">
        <v>0.806380600586735</v>
      </c>
      <c r="M4">
        <v>0.5</v>
      </c>
      <c r="N4">
        <v>0.5</v>
      </c>
      <c r="O4" t="s">
        <v>282</v>
      </c>
      <c r="P4" t="s">
        <v>282</v>
      </c>
      <c r="Q4" t="s">
        <v>282</v>
      </c>
      <c r="R4" t="s">
        <v>282</v>
      </c>
      <c r="S4" t="s">
        <v>282</v>
      </c>
      <c r="T4">
        <v>0.5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">
      <c r="B5" s="14"/>
      <c r="C5" s="14" t="s">
        <v>260</v>
      </c>
      <c r="D5" s="14" t="s">
        <v>261</v>
      </c>
      <c r="E5" s="14"/>
      <c r="F5" s="14"/>
    </row>
    <row r="6" spans="1:39" x14ac:dyDescent="0.2">
      <c r="B6" s="14" t="s">
        <v>16</v>
      </c>
      <c r="C6" s="14">
        <f>+AVERAGE(B2:T2)</f>
        <v>0.72581016477595561</v>
      </c>
      <c r="D6" s="14">
        <f>+AVERAGE(U2:AM2)</f>
        <v>0.99343253045497526</v>
      </c>
      <c r="E6" s="14"/>
      <c r="F6" s="14"/>
    </row>
    <row r="7" spans="1:39" x14ac:dyDescent="0.2">
      <c r="B7" s="14" t="s">
        <v>26</v>
      </c>
      <c r="C7" s="14">
        <f>+AVERAGE(B3:T3)</f>
        <v>0.15746672863537484</v>
      </c>
      <c r="D7" s="14">
        <f>+AVERAGE(U3:AM3)</f>
        <v>0.99954955014032942</v>
      </c>
      <c r="E7" s="14"/>
      <c r="F7" s="14"/>
    </row>
    <row r="8" spans="1:39" x14ac:dyDescent="0.2">
      <c r="B8" s="14" t="s">
        <v>196</v>
      </c>
      <c r="C8" s="141">
        <f>+AVERAGE(B4:T4)</f>
        <v>0.57840418942023575</v>
      </c>
      <c r="D8" s="141"/>
      <c r="E8" s="141"/>
      <c r="F8" s="141"/>
    </row>
    <row r="9" spans="1:39" x14ac:dyDescent="0.2">
      <c r="C9" s="118" t="s">
        <v>264</v>
      </c>
      <c r="D9" s="118"/>
      <c r="E9" s="118"/>
      <c r="F9" s="118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F88C-C3DE-C243-B3CD-98BA83D1F531}">
  <dimension ref="A1:AM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0.1106995884773663</v>
      </c>
      <c r="C2">
        <v>3.9149888143176742E-2</v>
      </c>
      <c r="D2">
        <v>0</v>
      </c>
      <c r="E2">
        <v>0.20224719101123589</v>
      </c>
      <c r="F2">
        <v>0.27450980392156871</v>
      </c>
      <c r="G2">
        <v>0</v>
      </c>
      <c r="H2">
        <v>0.1329550060802594</v>
      </c>
      <c r="I2">
        <v>0</v>
      </c>
      <c r="J2">
        <v>1</v>
      </c>
      <c r="K2">
        <v>0.98275862068965514</v>
      </c>
      <c r="L2">
        <v>0.98275862068965514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0.95672107097010817</v>
      </c>
      <c r="V2">
        <v>0.98731489242805248</v>
      </c>
      <c r="W2">
        <v>0.99636246924146787</v>
      </c>
      <c r="X2">
        <v>0.99656117349954332</v>
      </c>
      <c r="Y2">
        <v>0.99721731685128701</v>
      </c>
      <c r="Z2">
        <v>0.99887724550898205</v>
      </c>
      <c r="AA2">
        <v>0.97390025732140673</v>
      </c>
      <c r="AB2">
        <v>1</v>
      </c>
      <c r="AC2">
        <v>1</v>
      </c>
      <c r="AD2">
        <v>0.99882547648283593</v>
      </c>
      <c r="AE2">
        <v>0.99797127756126203</v>
      </c>
      <c r="AF2">
        <v>0.99994677736973758</v>
      </c>
      <c r="AG2">
        <v>0.99994677736973758</v>
      </c>
      <c r="AH2">
        <v>0</v>
      </c>
      <c r="AI2">
        <v>0</v>
      </c>
      <c r="AJ2">
        <v>0</v>
      </c>
      <c r="AK2">
        <v>0</v>
      </c>
      <c r="AL2">
        <v>0</v>
      </c>
      <c r="AM2">
        <v>0.99984032361081543</v>
      </c>
    </row>
    <row r="3" spans="1:39" x14ac:dyDescent="0.2">
      <c r="A3" s="8" t="s">
        <v>26</v>
      </c>
      <c r="B3">
        <v>0.27533265097236442</v>
      </c>
      <c r="C3">
        <v>0.13358778625954201</v>
      </c>
      <c r="D3">
        <v>0</v>
      </c>
      <c r="E3">
        <v>0.36</v>
      </c>
      <c r="F3">
        <v>0.35</v>
      </c>
      <c r="G3">
        <v>0</v>
      </c>
      <c r="H3">
        <v>0.43501326259946949</v>
      </c>
      <c r="I3">
        <v>0</v>
      </c>
      <c r="J3">
        <v>1</v>
      </c>
      <c r="K3">
        <v>0.72151898734177211</v>
      </c>
      <c r="L3">
        <v>0.6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0.87867729620480572</v>
      </c>
      <c r="V3">
        <v>0.95363523506234149</v>
      </c>
      <c r="W3">
        <v>0.99492548474974629</v>
      </c>
      <c r="X3">
        <v>0.99240194766975232</v>
      </c>
      <c r="Y3">
        <v>0.99604468437650329</v>
      </c>
      <c r="Z3">
        <v>0.99547101449275366</v>
      </c>
      <c r="AA3">
        <v>0.8813972830607153</v>
      </c>
      <c r="AB3">
        <v>0.99691308744478158</v>
      </c>
      <c r="AC3">
        <v>1</v>
      </c>
      <c r="AD3">
        <v>0.99994655264564403</v>
      </c>
      <c r="AE3">
        <v>0.99994650690060982</v>
      </c>
      <c r="AF3">
        <v>1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0.99994676887043543</v>
      </c>
    </row>
    <row r="4" spans="1:39" x14ac:dyDescent="0.2">
      <c r="A4" s="8" t="s">
        <v>122</v>
      </c>
      <c r="B4">
        <v>0.57700497358858505</v>
      </c>
      <c r="C4">
        <v>0.54361151066094182</v>
      </c>
      <c r="D4">
        <v>0.49746274237487309</v>
      </c>
      <c r="E4">
        <v>0.6762009738348761</v>
      </c>
      <c r="F4">
        <v>0.67302234218825163</v>
      </c>
      <c r="G4">
        <v>0.49773550724637677</v>
      </c>
      <c r="H4">
        <v>0.65820527283009234</v>
      </c>
      <c r="I4" t="s">
        <v>282</v>
      </c>
      <c r="J4">
        <v>1</v>
      </c>
      <c r="K4">
        <v>0.86073276999370796</v>
      </c>
      <c r="L4">
        <v>0.7999732534503049</v>
      </c>
      <c r="M4">
        <v>0.5</v>
      </c>
      <c r="N4">
        <v>0.5</v>
      </c>
      <c r="O4" t="s">
        <v>282</v>
      </c>
      <c r="P4" t="s">
        <v>282</v>
      </c>
      <c r="Q4" t="s">
        <v>282</v>
      </c>
      <c r="R4" t="s">
        <v>282</v>
      </c>
      <c r="S4" t="s">
        <v>282</v>
      </c>
      <c r="T4">
        <v>0.49997338443521772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283</v>
      </c>
      <c r="AI4" t="s">
        <v>283</v>
      </c>
      <c r="AJ4" t="s">
        <v>283</v>
      </c>
      <c r="AK4" t="s">
        <v>283</v>
      </c>
      <c r="AL4" t="s">
        <v>283</v>
      </c>
      <c r="AM4">
        <v>0</v>
      </c>
    </row>
    <row r="5" spans="1:39" x14ac:dyDescent="0.2">
      <c r="B5" s="14"/>
      <c r="C5" s="14" t="s">
        <v>260</v>
      </c>
      <c r="D5" s="14" t="s">
        <v>261</v>
      </c>
      <c r="E5" s="14"/>
      <c r="F5" s="14"/>
    </row>
    <row r="6" spans="1:39" x14ac:dyDescent="0.2">
      <c r="B6" s="14" t="s">
        <v>16</v>
      </c>
      <c r="C6" s="14">
        <f>+AVERAGE(B2:T2)</f>
        <v>0.19605677468489038</v>
      </c>
      <c r="D6" s="14">
        <f>+AVERAGE(U2:AM2)</f>
        <v>0.73176237148501244</v>
      </c>
      <c r="E6" s="14"/>
      <c r="F6" s="14"/>
    </row>
    <row r="7" spans="1:39" x14ac:dyDescent="0.2">
      <c r="B7" s="14" t="s">
        <v>26</v>
      </c>
      <c r="C7" s="14">
        <f>+AVERAGE(B3:T3)</f>
        <v>0.20397119406174463</v>
      </c>
      <c r="D7" s="14">
        <f>+AVERAGE(U3:AM3)</f>
        <v>0.72048978218305737</v>
      </c>
      <c r="E7" s="14"/>
      <c r="F7" s="14"/>
    </row>
    <row r="8" spans="1:39" x14ac:dyDescent="0.2">
      <c r="B8" s="14" t="s">
        <v>196</v>
      </c>
      <c r="C8" s="141">
        <f>+AVERAGE(B4:T4)</f>
        <v>0.63722482543101744</v>
      </c>
      <c r="D8" s="141"/>
      <c r="E8" s="141"/>
      <c r="F8" s="141"/>
    </row>
    <row r="9" spans="1:39" x14ac:dyDescent="0.2">
      <c r="C9" s="118" t="s">
        <v>264</v>
      </c>
      <c r="D9" s="118"/>
      <c r="E9" s="118"/>
      <c r="F9" s="118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205C-D6C8-6146-B3FC-E60A07E8F83F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0.20671834625322999</v>
      </c>
      <c r="C2">
        <v>8.4365325077399383E-2</v>
      </c>
      <c r="D2">
        <v>2.25609756097561E-2</v>
      </c>
      <c r="E2">
        <v>3.4209221616261783E-2</v>
      </c>
      <c r="F2">
        <v>2.5268817204301078E-2</v>
      </c>
      <c r="G2">
        <v>2.5547445255474449E-2</v>
      </c>
      <c r="H2">
        <v>0.17581217581217581</v>
      </c>
      <c r="I2" t="s">
        <v>263</v>
      </c>
      <c r="J2">
        <v>0.75324675324675328</v>
      </c>
      <c r="K2">
        <v>0.11829944547134939</v>
      </c>
      <c r="L2">
        <v>9.4666666666666663E-2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4.5955882352941181E-4</v>
      </c>
      <c r="U2">
        <v>0.99879816189466242</v>
      </c>
      <c r="V2">
        <v>0.99728478864547976</v>
      </c>
      <c r="W2">
        <v>0.99819231442066592</v>
      </c>
      <c r="X2">
        <v>0.99815168137371812</v>
      </c>
      <c r="Y2">
        <v>0.99805068226120852</v>
      </c>
      <c r="Z2">
        <v>0.99924385633270318</v>
      </c>
      <c r="AA2">
        <v>0.99272775353695619</v>
      </c>
      <c r="AC2">
        <v>1</v>
      </c>
      <c r="AD2">
        <v>0.99917799210872427</v>
      </c>
      <c r="AE2">
        <v>0.99866954930982865</v>
      </c>
      <c r="AM2">
        <v>1</v>
      </c>
    </row>
    <row r="3" spans="1:39" x14ac:dyDescent="0.2">
      <c r="A3" s="8" t="s">
        <v>26</v>
      </c>
      <c r="B3">
        <v>0.98259979529170927</v>
      </c>
      <c r="C3">
        <v>0.83206106870229013</v>
      </c>
      <c r="D3">
        <v>0.54411764705882348</v>
      </c>
      <c r="E3">
        <v>0.69</v>
      </c>
      <c r="F3">
        <v>0.58750000000000002</v>
      </c>
      <c r="G3">
        <v>0.33333333333333331</v>
      </c>
      <c r="H3">
        <v>0.85411140583554379</v>
      </c>
      <c r="I3" t="s">
        <v>263</v>
      </c>
      <c r="J3">
        <v>1</v>
      </c>
      <c r="K3">
        <v>0.810126582278481</v>
      </c>
      <c r="L3">
        <v>0.74736842105263157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1</v>
      </c>
      <c r="U3">
        <v>0.79317314170222319</v>
      </c>
      <c r="V3">
        <v>0.87229448912398122</v>
      </c>
      <c r="W3">
        <v>0.91437423214571867</v>
      </c>
      <c r="X3">
        <v>0.89576756380758737</v>
      </c>
      <c r="Y3">
        <v>0.90309476722433057</v>
      </c>
      <c r="Z3">
        <v>0.98577365728900257</v>
      </c>
      <c r="AA3">
        <v>0.83260327141668977</v>
      </c>
      <c r="AC3">
        <v>0.99898563878063107</v>
      </c>
      <c r="AD3">
        <v>0.97450561197220742</v>
      </c>
      <c r="AE3">
        <v>0.9636781855140687</v>
      </c>
      <c r="AM3">
        <v>0.65266687959118497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0.88788646849696617</v>
      </c>
      <c r="C5">
        <v>0.85217777891313551</v>
      </c>
      <c r="D5">
        <v>0.72924593960227102</v>
      </c>
      <c r="E5">
        <v>0.79288378190379372</v>
      </c>
      <c r="F5">
        <v>0.74529738361216535</v>
      </c>
      <c r="G5">
        <v>0.65955349531116791</v>
      </c>
      <c r="H5">
        <v>0.84335733862611673</v>
      </c>
      <c r="I5" t="s">
        <v>263</v>
      </c>
      <c r="J5">
        <v>0.99949281939031553</v>
      </c>
      <c r="K5">
        <v>0.8923160971253441</v>
      </c>
      <c r="L5">
        <v>0.85552330328335002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0.82633343979559248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141" t="s">
        <v>15</v>
      </c>
      <c r="D7" s="141"/>
      <c r="E7" s="141"/>
      <c r="F7" s="141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0.14010497554880885</v>
      </c>
      <c r="D9" s="14">
        <f>+AVERAGE(U2:AM2)</f>
        <v>0.99820879817126784</v>
      </c>
      <c r="E9" s="14"/>
      <c r="F9" s="14"/>
    </row>
    <row r="10" spans="1:39" x14ac:dyDescent="0.2">
      <c r="B10" s="14" t="s">
        <v>26</v>
      </c>
      <c r="C10" s="14">
        <f>+AVERAGE(B3:T3)</f>
        <v>0.76192893214116486</v>
      </c>
      <c r="D10" s="14">
        <f>+AVERAGE(U3:AM3)</f>
        <v>0.88971976714251144</v>
      </c>
      <c r="E10" s="14"/>
      <c r="F10" s="14"/>
    </row>
    <row r="11" spans="1:39" x14ac:dyDescent="0.2">
      <c r="B11" s="14" t="s">
        <v>196</v>
      </c>
      <c r="C11" s="141">
        <f>+AVERAGE(B5:T5)</f>
        <v>0.82582434964183804</v>
      </c>
      <c r="D11" s="141"/>
      <c r="E11" s="141"/>
      <c r="F11" s="141"/>
    </row>
    <row r="12" spans="1:39" x14ac:dyDescent="0.2">
      <c r="C12" s="118" t="s">
        <v>264</v>
      </c>
      <c r="D12" s="118"/>
      <c r="E12" s="118"/>
      <c r="F12" s="118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D80E-ECB0-6B48-8458-88C5F3CB8CAE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0.11991593522067</v>
      </c>
      <c r="C2">
        <v>4.7646830027226757E-2</v>
      </c>
      <c r="D2">
        <v>1.087378640776699E-2</v>
      </c>
      <c r="E2">
        <v>1.0050251256281411E-2</v>
      </c>
      <c r="F2">
        <v>1.1499059167886259E-2</v>
      </c>
      <c r="G2">
        <v>0</v>
      </c>
      <c r="H2">
        <v>9.5476646530131132E-2</v>
      </c>
      <c r="I2" t="s">
        <v>263</v>
      </c>
      <c r="J2">
        <v>1.657142857142857E-2</v>
      </c>
      <c r="K2">
        <v>1.525569402664375E-2</v>
      </c>
      <c r="L2">
        <v>1.7945690672963401E-2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0</v>
      </c>
      <c r="U2">
        <v>0.99934579439252336</v>
      </c>
      <c r="V2">
        <v>0.99875430497545248</v>
      </c>
      <c r="W2">
        <v>0.9975329961761441</v>
      </c>
      <c r="X2">
        <v>0.99647447668013223</v>
      </c>
      <c r="Y2">
        <v>0.99821505069256034</v>
      </c>
      <c r="Z2">
        <v>0.99888226527570789</v>
      </c>
      <c r="AA2">
        <v>0.99116813864355946</v>
      </c>
      <c r="AC2">
        <v>1</v>
      </c>
      <c r="AD2">
        <v>0.99943402900601341</v>
      </c>
      <c r="AE2">
        <v>0.99869451697127942</v>
      </c>
      <c r="AM2">
        <v>0.99983738074588036</v>
      </c>
    </row>
    <row r="3" spans="1:39" x14ac:dyDescent="0.2">
      <c r="A3" s="8" t="s">
        <v>26</v>
      </c>
      <c r="B3">
        <v>0.99283520982599793</v>
      </c>
      <c r="C3">
        <v>0.93511450381679384</v>
      </c>
      <c r="D3">
        <v>0.41176470588235292</v>
      </c>
      <c r="E3">
        <v>0.52</v>
      </c>
      <c r="F3">
        <v>0.6875</v>
      </c>
      <c r="G3">
        <v>0</v>
      </c>
      <c r="H3">
        <v>0.85941644562334218</v>
      </c>
      <c r="I3" t="s">
        <v>263</v>
      </c>
      <c r="J3">
        <v>1</v>
      </c>
      <c r="K3">
        <v>0.89873417721518989</v>
      </c>
      <c r="L3">
        <v>0.8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0</v>
      </c>
      <c r="U3">
        <v>0.6003256231753874</v>
      </c>
      <c r="V3">
        <v>0.73568305715982085</v>
      </c>
      <c r="W3">
        <v>0.8639495753431975</v>
      </c>
      <c r="X3">
        <v>0.72593504200331749</v>
      </c>
      <c r="Y3">
        <v>0.747287401785237</v>
      </c>
      <c r="Z3">
        <v>0.99994671781756184</v>
      </c>
      <c r="AA3">
        <v>0.65960632104241756</v>
      </c>
      <c r="AC3">
        <v>0.816240456996423</v>
      </c>
      <c r="AD3">
        <v>0.7550507749866382</v>
      </c>
      <c r="AE3">
        <v>0.77752219963624691</v>
      </c>
      <c r="AM3">
        <v>0.9818481848184818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0.79658041650069267</v>
      </c>
      <c r="C5">
        <v>0.83539878048830729</v>
      </c>
      <c r="D5">
        <v>0.63785714061277521</v>
      </c>
      <c r="E5">
        <v>0.62296752100165886</v>
      </c>
      <c r="F5">
        <v>0.71739370089261856</v>
      </c>
      <c r="G5">
        <v>0.49997335890878092</v>
      </c>
      <c r="H5">
        <v>0.75951138333287993</v>
      </c>
      <c r="I5" t="s">
        <v>263</v>
      </c>
      <c r="J5">
        <v>0.90812022849821161</v>
      </c>
      <c r="K5">
        <v>0.8268924761009141</v>
      </c>
      <c r="L5">
        <v>0.78876109981812348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0.4909240924092409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141" t="s">
        <v>15</v>
      </c>
      <c r="D7" s="141"/>
      <c r="E7" s="141"/>
      <c r="F7" s="141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3.1385029261908941E-2</v>
      </c>
      <c r="D9" s="14">
        <f>+AVERAGE(U2:AM2)</f>
        <v>0.99803081395993198</v>
      </c>
      <c r="E9" s="14"/>
      <c r="F9" s="14"/>
    </row>
    <row r="10" spans="1:39" x14ac:dyDescent="0.2">
      <c r="B10" s="14" t="s">
        <v>26</v>
      </c>
      <c r="C10" s="14">
        <f>+AVERAGE(B3:T3)</f>
        <v>0.64594227657851611</v>
      </c>
      <c r="D10" s="14">
        <f>+AVERAGE(U3:AM3)</f>
        <v>0.78758139588770282</v>
      </c>
      <c r="E10" s="14"/>
      <c r="F10" s="14"/>
    </row>
    <row r="11" spans="1:39" x14ac:dyDescent="0.2">
      <c r="B11" s="14" t="s">
        <v>196</v>
      </c>
      <c r="C11" s="141">
        <f>+AVERAGE(B5:T5)</f>
        <v>0.71676183623310941</v>
      </c>
      <c r="D11" s="141"/>
      <c r="E11" s="141"/>
      <c r="F11" s="141"/>
    </row>
    <row r="12" spans="1:39" x14ac:dyDescent="0.2">
      <c r="C12" s="118" t="s">
        <v>264</v>
      </c>
      <c r="D12" s="118"/>
      <c r="E12" s="118"/>
      <c r="F12" s="118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00D7-5621-4849-9B19-2425834060BE}">
  <dimension ref="A1:CO17"/>
  <sheetViews>
    <sheetView topLeftCell="BG1"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0.8</v>
      </c>
      <c r="C2">
        <v>0.7527733755942948</v>
      </c>
      <c r="D2">
        <v>6.25E-2</v>
      </c>
      <c r="E2">
        <v>0.30769230769230771</v>
      </c>
      <c r="F2">
        <v>0.32467532467532467</v>
      </c>
      <c r="G2">
        <v>0.86688931297709926</v>
      </c>
      <c r="H2">
        <v>0.76638176638176636</v>
      </c>
      <c r="I2">
        <v>0.70893970893970892</v>
      </c>
      <c r="J2">
        <v>0.71164021164021163</v>
      </c>
      <c r="K2">
        <v>0.6725067385444744</v>
      </c>
      <c r="L2">
        <v>0.69178082191780821</v>
      </c>
      <c r="M2">
        <v>0.51094890510948909</v>
      </c>
      <c r="N2">
        <v>0.14563106796116501</v>
      </c>
      <c r="O2">
        <v>7.1428571428571425E-2</v>
      </c>
      <c r="P2">
        <v>0.28675730110775433</v>
      </c>
      <c r="Q2">
        <v>0.1333333333333333</v>
      </c>
      <c r="R2">
        <v>0.24060150375939851</v>
      </c>
      <c r="S2">
        <v>0.34693877551020408</v>
      </c>
      <c r="T2">
        <v>0.32407407407407413</v>
      </c>
      <c r="U2">
        <v>0.20338983050847459</v>
      </c>
      <c r="V2">
        <v>0.1</v>
      </c>
      <c r="W2">
        <v>0.47761194029850751</v>
      </c>
      <c r="X2">
        <v>0.47222222222222221</v>
      </c>
      <c r="Y2">
        <v>0.45</v>
      </c>
      <c r="AA2">
        <v>0</v>
      </c>
      <c r="AB2">
        <v>0</v>
      </c>
      <c r="AC2">
        <v>0</v>
      </c>
      <c r="AD2">
        <v>0</v>
      </c>
      <c r="AE2">
        <v>0.5</v>
      </c>
      <c r="AF2">
        <v>0</v>
      </c>
      <c r="AG2" t="s">
        <v>262</v>
      </c>
      <c r="AH2">
        <v>0</v>
      </c>
      <c r="AI2" t="s">
        <v>262</v>
      </c>
      <c r="AJ2">
        <v>5.3571428571428568E-2</v>
      </c>
      <c r="AK2">
        <v>0</v>
      </c>
      <c r="AL2">
        <v>0</v>
      </c>
      <c r="AM2">
        <v>0</v>
      </c>
      <c r="AN2" t="s">
        <v>262</v>
      </c>
      <c r="AO2">
        <v>0</v>
      </c>
      <c r="AP2" t="s">
        <v>262</v>
      </c>
      <c r="AQ2" t="s">
        <v>262</v>
      </c>
      <c r="AR2">
        <v>0</v>
      </c>
      <c r="AS2" t="s">
        <v>263</v>
      </c>
      <c r="AT2" t="s">
        <v>263</v>
      </c>
      <c r="AU2" t="s">
        <v>263</v>
      </c>
      <c r="AV2">
        <v>1</v>
      </c>
      <c r="AW2">
        <v>0.99341430037632572</v>
      </c>
      <c r="AX2">
        <v>0.99295803991832998</v>
      </c>
      <c r="AY2">
        <v>0.9973292158744731</v>
      </c>
      <c r="AZ2">
        <v>0.98362436293758881</v>
      </c>
      <c r="BA2">
        <v>0.96487066015785394</v>
      </c>
      <c r="BB2">
        <v>0.97700853600995152</v>
      </c>
      <c r="BC2">
        <v>0.94488824679187555</v>
      </c>
      <c r="BD2">
        <v>0.95502813385793461</v>
      </c>
      <c r="BE2">
        <v>0.97280109998710951</v>
      </c>
      <c r="BF2">
        <v>0.9613389492352028</v>
      </c>
      <c r="BG2">
        <v>0.99599848363590415</v>
      </c>
      <c r="BH2">
        <v>0.9810973569755771</v>
      </c>
      <c r="BI2">
        <v>0.99460634694986827</v>
      </c>
      <c r="BJ2">
        <v>0.90305842438756678</v>
      </c>
      <c r="BK2">
        <v>0.99599248591108325</v>
      </c>
      <c r="BL2">
        <v>0.9905368059626497</v>
      </c>
      <c r="BM2">
        <v>0.99540076096500396</v>
      </c>
      <c r="BN2">
        <v>0.99585895344459785</v>
      </c>
      <c r="BO2">
        <v>0.99014860577725827</v>
      </c>
      <c r="BP2">
        <v>0.9896717541292076</v>
      </c>
      <c r="BQ2">
        <v>0.99858025722398536</v>
      </c>
      <c r="BR2">
        <v>0.99995829684307103</v>
      </c>
      <c r="BS2">
        <v>1</v>
      </c>
      <c r="BT2">
        <v>0.99950031230480951</v>
      </c>
      <c r="BU2">
        <v>0.99887471867966993</v>
      </c>
      <c r="BV2">
        <v>0.99870827951164631</v>
      </c>
      <c r="BW2">
        <v>0.99908348608565234</v>
      </c>
      <c r="BX2">
        <v>0.99945767802761676</v>
      </c>
      <c r="BY2">
        <v>0.9899929116457491</v>
      </c>
      <c r="BZ2">
        <v>0.99949962471853893</v>
      </c>
      <c r="CB2">
        <v>0.9996667916198092</v>
      </c>
      <c r="CD2">
        <v>0.99954088234066529</v>
      </c>
      <c r="CE2">
        <v>0.99662049399198926</v>
      </c>
      <c r="CF2">
        <v>0.99979171873698247</v>
      </c>
      <c r="CG2">
        <v>0.99816704853155591</v>
      </c>
      <c r="CI2">
        <v>0.99916708312510416</v>
      </c>
      <c r="CL2">
        <v>0.99975004165972337</v>
      </c>
    </row>
    <row r="3" spans="1:93" x14ac:dyDescent="0.2">
      <c r="A3" s="8" t="s">
        <v>26</v>
      </c>
      <c r="B3">
        <v>1</v>
      </c>
      <c r="C3">
        <v>0.75516693163751991</v>
      </c>
      <c r="D3">
        <v>5.8823529411764714E-3</v>
      </c>
      <c r="E3">
        <v>0.2</v>
      </c>
      <c r="F3">
        <v>5.9952038369304558E-2</v>
      </c>
      <c r="G3">
        <v>0.70235794356397374</v>
      </c>
      <c r="H3">
        <v>0.5009310986964618</v>
      </c>
      <c r="I3">
        <v>0.20818070818070819</v>
      </c>
      <c r="J3">
        <v>0.20195195195195201</v>
      </c>
      <c r="K3">
        <v>0.44081272084805662</v>
      </c>
      <c r="L3">
        <v>0.53666312433581298</v>
      </c>
      <c r="M3">
        <v>0.5957446808510638</v>
      </c>
      <c r="N3">
        <v>3.2119914346895068E-2</v>
      </c>
      <c r="O3">
        <v>5.1470588235294122E-2</v>
      </c>
      <c r="P3">
        <v>0.36956521739130432</v>
      </c>
      <c r="Q3">
        <v>7.6923076923076927E-2</v>
      </c>
      <c r="R3">
        <v>0.124031007751938</v>
      </c>
      <c r="S3">
        <v>0.2361111111111111</v>
      </c>
      <c r="T3">
        <v>0.26119402985074619</v>
      </c>
      <c r="U3">
        <v>4.8387096774193547E-2</v>
      </c>
      <c r="V3">
        <v>3.8910505836575883E-2</v>
      </c>
      <c r="W3">
        <v>0.48484848484848492</v>
      </c>
      <c r="X3">
        <v>0.94444444444444442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6.25E-2</v>
      </c>
      <c r="AF3">
        <v>0</v>
      </c>
      <c r="AG3" t="s">
        <v>262</v>
      </c>
      <c r="AH3">
        <v>0</v>
      </c>
      <c r="AI3" t="s">
        <v>262</v>
      </c>
      <c r="AJ3">
        <v>0.2142857142857143</v>
      </c>
      <c r="AK3">
        <v>0</v>
      </c>
      <c r="AL3">
        <v>0</v>
      </c>
      <c r="AM3">
        <v>0</v>
      </c>
      <c r="AN3" t="s">
        <v>262</v>
      </c>
      <c r="AO3">
        <v>0</v>
      </c>
      <c r="AP3" t="s">
        <v>262</v>
      </c>
      <c r="AQ3" t="s">
        <v>262</v>
      </c>
      <c r="AR3">
        <v>0</v>
      </c>
      <c r="AS3" t="s">
        <v>263</v>
      </c>
      <c r="AT3" t="s">
        <v>263</v>
      </c>
      <c r="AU3" t="s">
        <v>263</v>
      </c>
      <c r="AV3">
        <v>0.99987501562304715</v>
      </c>
      <c r="AW3">
        <v>0.99332934234157189</v>
      </c>
      <c r="AX3">
        <v>0.99937093730341786</v>
      </c>
      <c r="AY3">
        <v>0.99849592646751617</v>
      </c>
      <c r="AZ3">
        <v>0.99779642342571406</v>
      </c>
      <c r="BA3">
        <v>0.98697965279074107</v>
      </c>
      <c r="BB3">
        <v>0.99285122706072093</v>
      </c>
      <c r="BC3">
        <v>0.99374357599320728</v>
      </c>
      <c r="BD3">
        <v>0.99519463915707795</v>
      </c>
      <c r="BE3">
        <v>0.98938076301184286</v>
      </c>
      <c r="BF3">
        <v>0.97966836849952554</v>
      </c>
      <c r="BG3">
        <v>0.99436501261564336</v>
      </c>
      <c r="BH3">
        <v>0.99626295226770856</v>
      </c>
      <c r="BI3">
        <v>0.9961891201474099</v>
      </c>
      <c r="BJ3">
        <v>0.86466345005493717</v>
      </c>
      <c r="BK3">
        <v>0.99782526870478028</v>
      </c>
      <c r="BL3">
        <v>0.99574862145893839</v>
      </c>
      <c r="BM3">
        <v>0.99731892254199661</v>
      </c>
      <c r="BN3">
        <v>0.9969431765838952</v>
      </c>
      <c r="BO3">
        <v>0.99802246812807671</v>
      </c>
      <c r="BP3">
        <v>0.9962118023402643</v>
      </c>
      <c r="BQ3">
        <v>0.99853856110902339</v>
      </c>
      <c r="BR3">
        <v>0.99920823436262862</v>
      </c>
      <c r="BS3">
        <v>0.99908321873567529</v>
      </c>
      <c r="BT3">
        <v>1</v>
      </c>
      <c r="BU3">
        <v>0.99912456228114055</v>
      </c>
      <c r="BV3">
        <v>0.99933288859239489</v>
      </c>
      <c r="BW3">
        <v>0.99954153294710957</v>
      </c>
      <c r="BX3">
        <v>0.99816681943171404</v>
      </c>
      <c r="BY3">
        <v>0.9993265709836272</v>
      </c>
      <c r="BZ3">
        <v>0.99862517185351829</v>
      </c>
      <c r="CB3">
        <v>0.99975007289540552</v>
      </c>
      <c r="CD3">
        <v>0.99779175867672176</v>
      </c>
      <c r="CE3">
        <v>0.99803626639926468</v>
      </c>
      <c r="CF3">
        <v>0.99962515618492298</v>
      </c>
      <c r="CG3">
        <v>0.99958282925201281</v>
      </c>
      <c r="CI3">
        <v>0.99987497395290681</v>
      </c>
      <c r="CL3">
        <v>0.99954183847723765</v>
      </c>
    </row>
    <row r="4" spans="1:93" x14ac:dyDescent="0.2">
      <c r="A4" s="8" t="s">
        <v>122</v>
      </c>
      <c r="B4">
        <v>0.99993750781152346</v>
      </c>
      <c r="C4">
        <v>0.87424813698954595</v>
      </c>
      <c r="D4">
        <v>0.50262664512229727</v>
      </c>
      <c r="E4">
        <v>0.59924796323375806</v>
      </c>
      <c r="F4">
        <v>0.52887423089750929</v>
      </c>
      <c r="G4">
        <v>0.84466879817735752</v>
      </c>
      <c r="H4">
        <v>0.74689116287859136</v>
      </c>
      <c r="I4">
        <v>0.60096214208695775</v>
      </c>
      <c r="J4">
        <v>0.59857329555451477</v>
      </c>
      <c r="K4">
        <v>0.71509674192994954</v>
      </c>
      <c r="L4">
        <v>0.75816574641766921</v>
      </c>
      <c r="M4">
        <v>0.79505484673335358</v>
      </c>
      <c r="N4">
        <v>0.51419143330730177</v>
      </c>
      <c r="O4">
        <v>0.5238298541913522</v>
      </c>
      <c r="P4">
        <v>0.61711433372312063</v>
      </c>
      <c r="Q4">
        <v>0.53737417281392852</v>
      </c>
      <c r="R4">
        <v>0.55988981460543819</v>
      </c>
      <c r="S4">
        <v>0.61671501682655383</v>
      </c>
      <c r="T4">
        <v>0.62906860321732072</v>
      </c>
      <c r="U4">
        <v>0.52320478245113511</v>
      </c>
      <c r="V4">
        <v>0.51756115408842007</v>
      </c>
      <c r="W4">
        <v>0.74169352297875413</v>
      </c>
      <c r="X4">
        <v>0.97182633940353635</v>
      </c>
      <c r="Y4">
        <v>0.99954160936783754</v>
      </c>
      <c r="Z4">
        <v>0.5</v>
      </c>
      <c r="AA4">
        <v>0.49956228114057027</v>
      </c>
      <c r="AB4">
        <v>0.49966644429619739</v>
      </c>
      <c r="AC4">
        <v>0.49977076647355478</v>
      </c>
      <c r="AD4">
        <v>0.49908340971585702</v>
      </c>
      <c r="AE4">
        <v>0.5309132854918136</v>
      </c>
      <c r="AF4">
        <v>0.49931258592675909</v>
      </c>
      <c r="AG4" t="s">
        <v>262</v>
      </c>
      <c r="AH4">
        <v>0.49987503644770281</v>
      </c>
      <c r="AI4" t="s">
        <v>262</v>
      </c>
      <c r="AJ4">
        <v>0.60603873648121787</v>
      </c>
      <c r="AK4">
        <v>0.49901813319963229</v>
      </c>
      <c r="AL4">
        <v>0.49981257809246138</v>
      </c>
      <c r="AM4">
        <v>0.4997914146260064</v>
      </c>
      <c r="AN4" t="s">
        <v>262</v>
      </c>
      <c r="AO4">
        <v>0.4999374869764534</v>
      </c>
      <c r="AP4" t="s">
        <v>262</v>
      </c>
      <c r="AQ4" t="s">
        <v>262</v>
      </c>
      <c r="AR4">
        <v>0.49977091923861883</v>
      </c>
      <c r="AS4" t="s">
        <v>263</v>
      </c>
      <c r="AT4" t="s">
        <v>263</v>
      </c>
      <c r="AU4" t="s">
        <v>263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B4">
        <v>0</v>
      </c>
      <c r="CD4">
        <v>0</v>
      </c>
      <c r="CE4">
        <v>0</v>
      </c>
      <c r="CF4">
        <v>0</v>
      </c>
      <c r="CG4">
        <v>0</v>
      </c>
      <c r="CI4">
        <v>0</v>
      </c>
      <c r="CL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0.29681860870939508</v>
      </c>
      <c r="D14" s="14">
        <f>+AVERAGE(AV2:CO2)</f>
        <v>0.98821029337715605</v>
      </c>
      <c r="E14" s="14"/>
      <c r="F14" s="14"/>
    </row>
    <row r="15" spans="1:93" x14ac:dyDescent="0.2">
      <c r="B15" s="14" t="s">
        <v>26</v>
      </c>
      <c r="C15" s="14">
        <f>+AVERAGE(B3:AU3)</f>
        <v>0.24085354587304758</v>
      </c>
      <c r="D15" s="14">
        <f>+AVERAGE(AV3:CO3)</f>
        <v>0.99329966112245638</v>
      </c>
      <c r="E15" s="14"/>
      <c r="F15" s="14"/>
    </row>
    <row r="16" spans="1:93" x14ac:dyDescent="0.2">
      <c r="B16" s="14" t="s">
        <v>196</v>
      </c>
      <c r="C16" s="141">
        <f>+AVERAGE(B4:AU4)</f>
        <v>0.61707660349775184</v>
      </c>
      <c r="D16" s="141"/>
      <c r="E16" s="141"/>
      <c r="F16" s="141"/>
    </row>
    <row r="17" spans="3:6" x14ac:dyDescent="0.2">
      <c r="C17" s="118" t="s">
        <v>264</v>
      </c>
      <c r="D17" s="118"/>
      <c r="E17" s="118"/>
      <c r="F17" s="118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4D8-DA47-6C49-AE95-A48BA8694489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G2">
        <v>0</v>
      </c>
      <c r="J2">
        <v>1</v>
      </c>
      <c r="L2">
        <v>0.56451612903225812</v>
      </c>
      <c r="S2">
        <v>0</v>
      </c>
      <c r="AV2">
        <v>0.99950031230480951</v>
      </c>
      <c r="AW2">
        <v>0.97380803664376436</v>
      </c>
      <c r="AX2">
        <v>0.99292109098480119</v>
      </c>
      <c r="AY2">
        <v>0.99666874869873001</v>
      </c>
      <c r="AZ2">
        <v>0.98263585259212993</v>
      </c>
      <c r="BA2">
        <v>0.89226668887685834</v>
      </c>
      <c r="BB2">
        <v>0.95527795128044968</v>
      </c>
      <c r="BC2">
        <v>0.93179262960649589</v>
      </c>
      <c r="BD2">
        <v>0.94461333444384288</v>
      </c>
      <c r="BE2">
        <v>0.9528627940870289</v>
      </c>
      <c r="BF2">
        <v>0.92289066087755189</v>
      </c>
      <c r="BG2">
        <v>0.99021444930251923</v>
      </c>
      <c r="BH2">
        <v>0.98055382052883611</v>
      </c>
      <c r="BI2">
        <v>0.99433687278784089</v>
      </c>
      <c r="BJ2">
        <v>0.87166354361857168</v>
      </c>
      <c r="BK2">
        <v>0.99566937330834893</v>
      </c>
      <c r="BL2">
        <v>0.98925671455340414</v>
      </c>
      <c r="BM2">
        <v>0.99400349795952359</v>
      </c>
      <c r="BN2">
        <v>0.99442015407037265</v>
      </c>
      <c r="BO2">
        <v>0.98967312096606286</v>
      </c>
      <c r="BP2">
        <v>0.98929835519467002</v>
      </c>
      <c r="BQ2">
        <v>0.99725171767645227</v>
      </c>
      <c r="BR2">
        <v>0.99925046845721421</v>
      </c>
      <c r="BS2">
        <v>0.99925046845721421</v>
      </c>
      <c r="BT2">
        <v>0.99950031230480951</v>
      </c>
      <c r="BU2">
        <v>0.99887570268582138</v>
      </c>
      <c r="BV2">
        <v>0.99870914012075784</v>
      </c>
      <c r="BW2">
        <v>0.99908390589215079</v>
      </c>
      <c r="BX2">
        <v>0.99945867166354363</v>
      </c>
      <c r="BY2">
        <v>0.9893399958359359</v>
      </c>
      <c r="BZ2">
        <v>0.99950031230480951</v>
      </c>
      <c r="CA2">
        <v>1</v>
      </c>
      <c r="CB2">
        <v>0.99966687486987305</v>
      </c>
      <c r="CC2">
        <v>1</v>
      </c>
      <c r="CD2">
        <v>0.99941703102227775</v>
      </c>
      <c r="CE2">
        <v>0.99662710805746413</v>
      </c>
      <c r="CF2">
        <v>0.99979179679367058</v>
      </c>
      <c r="CG2">
        <v>0.99816781178430147</v>
      </c>
      <c r="CH2">
        <v>1</v>
      </c>
      <c r="CI2">
        <v>0.99916718717468245</v>
      </c>
      <c r="CJ2">
        <v>1</v>
      </c>
      <c r="CK2">
        <v>1</v>
      </c>
      <c r="CL2">
        <v>0.9997501561524047</v>
      </c>
      <c r="CM2">
        <v>0.9997501561524047</v>
      </c>
      <c r="CN2">
        <v>0.9995419529460754</v>
      </c>
      <c r="CO2">
        <v>0.99945867166354363</v>
      </c>
    </row>
    <row r="3" spans="1:93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1.5015015015015011E-3</v>
      </c>
      <c r="K3">
        <v>0</v>
      </c>
      <c r="L3">
        <v>1.859723698193411E-2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J3">
        <v>0</v>
      </c>
      <c r="AK3">
        <v>0</v>
      </c>
      <c r="AL3">
        <v>0</v>
      </c>
      <c r="AM3">
        <v>0</v>
      </c>
      <c r="AO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</v>
      </c>
      <c r="AX3">
        <v>1</v>
      </c>
      <c r="AY3">
        <v>1</v>
      </c>
      <c r="AZ3">
        <v>1</v>
      </c>
      <c r="BA3">
        <v>0.99990666417771146</v>
      </c>
      <c r="BB3">
        <v>1</v>
      </c>
      <c r="BC3">
        <v>1</v>
      </c>
      <c r="BD3">
        <v>1</v>
      </c>
      <c r="BE3">
        <v>1</v>
      </c>
      <c r="BF3">
        <v>0.99878010210997159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0.99995810816471875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</row>
    <row r="4" spans="1:93" x14ac:dyDescent="0.2">
      <c r="A4" s="8" t="s">
        <v>122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0.49995333208885567</v>
      </c>
      <c r="H4">
        <v>0.5</v>
      </c>
      <c r="I4">
        <v>0.5</v>
      </c>
      <c r="J4">
        <v>0.50075075075075071</v>
      </c>
      <c r="K4">
        <v>0.5</v>
      </c>
      <c r="L4">
        <v>0.50868866954595282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0.49997905408235938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0.5</v>
      </c>
      <c r="AG4" t="s">
        <v>282</v>
      </c>
      <c r="AH4">
        <v>0.5</v>
      </c>
      <c r="AI4" t="s">
        <v>282</v>
      </c>
      <c r="AJ4">
        <v>0.5</v>
      </c>
      <c r="AK4">
        <v>0.5</v>
      </c>
      <c r="AL4">
        <v>0.5</v>
      </c>
      <c r="AM4">
        <v>0.5</v>
      </c>
      <c r="AN4" t="s">
        <v>282</v>
      </c>
      <c r="AO4">
        <v>0.5</v>
      </c>
      <c r="AP4" t="s">
        <v>282</v>
      </c>
      <c r="AQ4" t="s">
        <v>282</v>
      </c>
      <c r="AR4">
        <v>0.5</v>
      </c>
      <c r="AS4">
        <v>0.5</v>
      </c>
      <c r="AT4">
        <v>0.5</v>
      </c>
      <c r="AU4">
        <v>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0.3911290322580645</v>
      </c>
      <c r="D14" s="14">
        <f>+AVERAGE(AV2:CO2)</f>
        <v>0.98491059662395686</v>
      </c>
      <c r="E14" s="14"/>
      <c r="F14" s="14"/>
    </row>
    <row r="15" spans="1:93" x14ac:dyDescent="0.2">
      <c r="B15" s="14" t="s">
        <v>26</v>
      </c>
      <c r="C15" s="14">
        <f>+AVERAGE(B3:AU3)</f>
        <v>4.9021313374233196E-4</v>
      </c>
      <c r="D15" s="14">
        <f>+AVERAGE(AV3:CO3)</f>
        <v>0.9999705407489653</v>
      </c>
      <c r="E15" s="14"/>
      <c r="F15" s="14"/>
    </row>
    <row r="16" spans="1:93" x14ac:dyDescent="0.2">
      <c r="B16" s="14" t="s">
        <v>196</v>
      </c>
      <c r="C16" s="141">
        <f>+AVERAGE(B4:AU4)</f>
        <v>0.50022858064555897</v>
      </c>
      <c r="D16" s="141"/>
      <c r="E16" s="141"/>
      <c r="F16" s="141"/>
    </row>
    <row r="17" spans="3:6" x14ac:dyDescent="0.2">
      <c r="C17" s="118" t="s">
        <v>264</v>
      </c>
      <c r="D17" s="118"/>
      <c r="E17" s="118"/>
      <c r="F17" s="118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45F5-E981-FE4D-AF1B-E02ED9AC479B}">
  <dimension ref="B2:K26"/>
  <sheetViews>
    <sheetView zoomScale="160" zoomScaleNormal="160" workbookViewId="0">
      <pane xSplit="3" ySplit="3" topLeftCell="D4" activePane="bottomRight" state="frozen"/>
      <selection activeCell="C1" sqref="C1:G1048576"/>
      <selection pane="topRight" activeCell="C1" sqref="C1:G1048576"/>
      <selection pane="bottomLeft" activeCell="C1" sqref="C1:G1048576"/>
      <selection pane="bottomRight" activeCell="D5" sqref="D5"/>
    </sheetView>
  </sheetViews>
  <sheetFormatPr baseColWidth="10" defaultRowHeight="16" x14ac:dyDescent="0.2"/>
  <cols>
    <col min="4" max="9" width="10.83203125" customWidth="1"/>
    <col min="10" max="11" width="13.5" bestFit="1" customWidth="1"/>
  </cols>
  <sheetData>
    <row r="2" spans="2:11" ht="17" thickBot="1" x14ac:dyDescent="0.25"/>
    <row r="3" spans="2:11" ht="36" customHeight="1" thickBot="1" x14ac:dyDescent="0.25">
      <c r="B3" s="58"/>
      <c r="C3" s="59"/>
      <c r="D3" s="136" t="s">
        <v>310</v>
      </c>
      <c r="E3" s="103"/>
      <c r="F3" s="103"/>
      <c r="G3" s="103"/>
      <c r="H3" s="103"/>
      <c r="I3" s="103"/>
      <c r="J3" s="103"/>
      <c r="K3" s="104"/>
    </row>
    <row r="4" spans="2:11" ht="36" customHeight="1" x14ac:dyDescent="0.2">
      <c r="B4" s="98" t="s">
        <v>337</v>
      </c>
      <c r="C4" s="99"/>
      <c r="D4" s="105">
        <v>0.5</v>
      </c>
      <c r="E4" s="106"/>
      <c r="F4" s="105">
        <v>0.6</v>
      </c>
      <c r="G4" s="106"/>
      <c r="H4" s="105">
        <v>0.7</v>
      </c>
      <c r="I4" s="106"/>
      <c r="J4" s="105">
        <v>0.8</v>
      </c>
      <c r="K4" s="106"/>
    </row>
    <row r="5" spans="2:11" ht="43" customHeight="1" thickBot="1" x14ac:dyDescent="0.25">
      <c r="B5" s="60"/>
      <c r="C5" s="61"/>
      <c r="D5" s="9" t="s">
        <v>260</v>
      </c>
      <c r="E5" s="7" t="s">
        <v>261</v>
      </c>
      <c r="F5" s="9" t="s">
        <v>260</v>
      </c>
      <c r="G5" s="7" t="s">
        <v>261</v>
      </c>
      <c r="H5" s="9" t="s">
        <v>260</v>
      </c>
      <c r="I5" s="7" t="s">
        <v>261</v>
      </c>
      <c r="J5" s="6" t="s">
        <v>260</v>
      </c>
      <c r="K5" s="7" t="s">
        <v>261</v>
      </c>
    </row>
    <row r="6" spans="2:11" ht="17" thickTop="1" x14ac:dyDescent="0.2">
      <c r="B6" s="137" t="s">
        <v>14</v>
      </c>
      <c r="C6" s="72" t="s">
        <v>16</v>
      </c>
      <c r="D6" s="28">
        <f>+ROUND('12A BPDP (3)'!C9,4)</f>
        <v>0.16200000000000001</v>
      </c>
      <c r="E6" s="26">
        <f>+ROUND('12A BPDP (3)'!D9,4)</f>
        <v>0.96689999999999998</v>
      </c>
      <c r="F6" s="28">
        <f>+'12A 0.6'!C9</f>
        <v>0.18491811310418629</v>
      </c>
      <c r="G6" s="26">
        <f>+'12A 0.6'!D9</f>
        <v>0.98509660701306778</v>
      </c>
      <c r="H6" s="28">
        <f>+'12A 0.7'!C9</f>
        <v>0.22149477475835341</v>
      </c>
      <c r="I6" s="26">
        <f>+'12A 0.7'!D9</f>
        <v>0.99298614605823421</v>
      </c>
      <c r="J6" s="28">
        <f>+'12A 0.8'!C9</f>
        <v>0.25462318821461905</v>
      </c>
      <c r="K6" s="26">
        <f>+'12A 0.8'!D9</f>
        <v>0.99736722392911459</v>
      </c>
    </row>
    <row r="7" spans="2:11" x14ac:dyDescent="0.2">
      <c r="B7" s="98"/>
      <c r="C7" s="72" t="s">
        <v>17</v>
      </c>
      <c r="D7" s="29">
        <f>+ROUND('12A BPDP (3)'!C10,4)</f>
        <v>0.80840000000000001</v>
      </c>
      <c r="E7" s="27">
        <f>+ROUND('12A BPDP (3)'!D10,4)</f>
        <v>0.65629999999999999</v>
      </c>
      <c r="F7" s="29">
        <f>+'12A 0.6'!C10</f>
        <v>0.91114670001400955</v>
      </c>
      <c r="G7" s="27">
        <f>+'12A 0.6'!D10</f>
        <v>0.64382630273148589</v>
      </c>
      <c r="H7" s="29">
        <f>+'12A 0.7'!C10</f>
        <v>0.95066885297180637</v>
      </c>
      <c r="I7" s="27">
        <f>+'12A 0.7'!D10</f>
        <v>0.71597778947586466</v>
      </c>
      <c r="J7" s="29">
        <f>+'12A 0.8'!C10</f>
        <v>0.95766146654683892</v>
      </c>
      <c r="K7" s="27">
        <f>+'12A 0.8'!D10</f>
        <v>0.81225607973165259</v>
      </c>
    </row>
    <row r="8" spans="2:11" ht="17" thickBot="1" x14ac:dyDescent="0.25">
      <c r="B8" s="98"/>
      <c r="C8" s="72" t="s">
        <v>197</v>
      </c>
      <c r="D8" s="94">
        <f>+ROUND('12A BPDP (3)'!C11,4)</f>
        <v>0.73240000000000005</v>
      </c>
      <c r="E8" s="95" t="e">
        <f>+ROUND('12A BPDP (3)'!#REF!,4) &amp;" ("&amp;ROUND('12A BPDP (3)'!D11,4)&amp;")"</f>
        <v>#REF!</v>
      </c>
      <c r="F8" s="94">
        <f>+'12A 0.6'!C11</f>
        <v>0.77748650137274777</v>
      </c>
      <c r="G8" s="95"/>
      <c r="H8" s="94">
        <f>+'12A 0.7'!C11</f>
        <v>0.83332332122383546</v>
      </c>
      <c r="I8" s="95"/>
      <c r="J8" s="94">
        <f>+'12A 0.8'!C11</f>
        <v>0.88495877313924576</v>
      </c>
      <c r="K8" s="95"/>
    </row>
    <row r="9" spans="2:11" ht="16" customHeight="1" x14ac:dyDescent="0.2">
      <c r="B9" s="96" t="s">
        <v>18</v>
      </c>
      <c r="C9" s="73" t="s">
        <v>16</v>
      </c>
      <c r="D9" s="31">
        <f>+ROUND('12O BPDP (3)'!C9,4)</f>
        <v>0.2019</v>
      </c>
      <c r="E9" s="30">
        <f>+ROUND('12O BPDP (3)'!D9,4)</f>
        <v>0.96250000000000002</v>
      </c>
      <c r="F9" s="31">
        <f>+'12O 0.6'!C9</f>
        <v>0.19200065025501128</v>
      </c>
      <c r="G9" s="30">
        <f>+'12O 0.6'!D9</f>
        <v>0.9772736833801563</v>
      </c>
      <c r="H9" s="31">
        <f>+'12O 0.7'!C9</f>
        <v>0.20130499564836335</v>
      </c>
      <c r="I9" s="30">
        <f>+'12O 0.7'!D9</f>
        <v>0.97981092035198936</v>
      </c>
      <c r="J9" s="31">
        <f>+'12O 0.8'!C9</f>
        <v>0.22011161436958124</v>
      </c>
      <c r="K9" s="30">
        <f>+'12O 0.8'!D9</f>
        <v>0.9829603135874625</v>
      </c>
    </row>
    <row r="10" spans="2:11" ht="16" customHeight="1" x14ac:dyDescent="0.2">
      <c r="B10" s="98"/>
      <c r="C10" s="72" t="s">
        <v>17</v>
      </c>
      <c r="D10" s="29">
        <f>+ROUND('12O BPDP (3)'!C10,4)</f>
        <v>0.79810000000000003</v>
      </c>
      <c r="E10" s="27">
        <f>+ROUND('12O BPDP (3)'!D10,4)</f>
        <v>0.53480000000000005</v>
      </c>
      <c r="F10" s="29">
        <f>+'12O 0.6'!C10</f>
        <v>0.88691709548504227</v>
      </c>
      <c r="G10" s="27">
        <f>+'12O 0.6'!D10</f>
        <v>0.4129711805931976</v>
      </c>
      <c r="H10" s="29">
        <f>+'12O 0.7'!C10</f>
        <v>0.90754269845898339</v>
      </c>
      <c r="I10" s="27">
        <f>+'12O 0.7'!D10</f>
        <v>0.40265465669857264</v>
      </c>
      <c r="J10" s="29">
        <f>+'12O 0.8'!C10</f>
        <v>0.91710222476600478</v>
      </c>
      <c r="K10" s="27">
        <f>+'12O 0.8'!D10</f>
        <v>0.4041665497094647</v>
      </c>
    </row>
    <row r="11" spans="2:11" ht="17" customHeight="1" thickBot="1" x14ac:dyDescent="0.25">
      <c r="B11" s="98"/>
      <c r="C11" s="72" t="s">
        <v>197</v>
      </c>
      <c r="D11" s="111">
        <f>+ROUND('12O BPDP (3)'!C11,4)</f>
        <v>0.66649999999999998</v>
      </c>
      <c r="E11" s="112" t="e">
        <f>+ROUND('12O BPDP (3)'!#REF!,4) &amp;" ("&amp;ROUND('12O BPDP (3)'!D11,4)&amp;")"</f>
        <v>#REF!</v>
      </c>
      <c r="F11" s="111">
        <f>+'12O 0.6'!C11</f>
        <v>0.65744413803912005</v>
      </c>
      <c r="G11" s="112"/>
      <c r="H11" s="111">
        <f>+'12O 0.7'!C11</f>
        <v>0.66009867757877794</v>
      </c>
      <c r="I11" s="112"/>
      <c r="J11" s="111">
        <f>+'12O 0.8'!C11</f>
        <v>0.66813438723773477</v>
      </c>
      <c r="K11" s="112"/>
    </row>
    <row r="12" spans="2:11" ht="16" customHeight="1" x14ac:dyDescent="0.2">
      <c r="B12" s="96" t="s">
        <v>53</v>
      </c>
      <c r="C12" s="73" t="s">
        <v>16</v>
      </c>
      <c r="D12" s="31">
        <f>+ROUND('Dom BPDP (3)'!C9,4)</f>
        <v>0.1401</v>
      </c>
      <c r="E12" s="30">
        <f>+ROUND('Dom BPDP (3)'!D9,4)</f>
        <v>0.99819999999999998</v>
      </c>
      <c r="F12" s="31">
        <f>+'Dom 0.6'!C9</f>
        <v>0.13134477954125964</v>
      </c>
      <c r="G12" s="30">
        <f>+'Dom 0.6'!D9</f>
        <v>0.99884473680853036</v>
      </c>
      <c r="H12" s="31">
        <f>+'Dom 0.7'!C9</f>
        <v>0.16690582632767079</v>
      </c>
      <c r="I12" s="30">
        <f>+'Dom 0.7'!D9</f>
        <v>0.99905312146512204</v>
      </c>
      <c r="J12" s="31">
        <f>+'Dom 0.8'!C9</f>
        <v>0.22546743828976942</v>
      </c>
      <c r="K12" s="30">
        <f>+'Dom 0.8'!D9</f>
        <v>0.99928008918033384</v>
      </c>
    </row>
    <row r="13" spans="2:11" ht="16" customHeight="1" x14ac:dyDescent="0.2">
      <c r="B13" s="98"/>
      <c r="C13" s="72" t="s">
        <v>17</v>
      </c>
      <c r="D13" s="29">
        <f>+ROUND('Dom BPDP (3)'!C10,4)</f>
        <v>0.76190000000000002</v>
      </c>
      <c r="E13" s="27">
        <f>+ROUND('Dom BPDP (3)'!D10,4)</f>
        <v>0.88970000000000005</v>
      </c>
      <c r="F13" s="29">
        <f>+'Dom 0.6'!C10</f>
        <v>0.77272946522864483</v>
      </c>
      <c r="G13" s="27">
        <f>+'Dom 0.6'!D10</f>
        <v>0.93551445737233407</v>
      </c>
      <c r="H13" s="29">
        <f>+'Dom 0.7'!C10</f>
        <v>0.85242942509154662</v>
      </c>
      <c r="I13" s="27">
        <f>+'Dom 0.7'!D10</f>
        <v>0.95167016164313356</v>
      </c>
      <c r="J13" s="29">
        <f>+'Dom 0.8'!C10</f>
        <v>0.89322202587978627</v>
      </c>
      <c r="K13" s="27">
        <f>+'Dom 0.8'!D10</f>
        <v>0.96369183261479507</v>
      </c>
    </row>
    <row r="14" spans="2:11" ht="17" customHeight="1" thickBot="1" x14ac:dyDescent="0.25">
      <c r="B14" s="98"/>
      <c r="C14" s="72" t="s">
        <v>197</v>
      </c>
      <c r="D14" s="111">
        <f>+ROUND('Dom BPDP (3)'!C11,4)</f>
        <v>0.82579999999999998</v>
      </c>
      <c r="E14" s="112">
        <f>+ROUND('Dom BPDP (3)'!D11,4)</f>
        <v>0</v>
      </c>
      <c r="F14" s="111">
        <f>+'Dom 0.6'!C11</f>
        <v>0.83572498079291213</v>
      </c>
      <c r="G14" s="112"/>
      <c r="H14" s="111">
        <f>+'Dom 0.7'!C11</f>
        <v>0.87287192780005329</v>
      </c>
      <c r="I14" s="112"/>
      <c r="J14" s="111">
        <f>+'Dom 0.8'!C11</f>
        <v>0.9074731197225101</v>
      </c>
      <c r="K14" s="112"/>
    </row>
    <row r="15" spans="2:11" ht="16" customHeight="1" x14ac:dyDescent="0.2">
      <c r="B15" s="96" t="s">
        <v>54</v>
      </c>
      <c r="C15" s="73" t="s">
        <v>16</v>
      </c>
      <c r="D15" s="31">
        <f>+ROUND('Int BPDP (3)'!C9,4)</f>
        <v>7.1999999999999995E-2</v>
      </c>
      <c r="E15" s="30">
        <f>+ROUND('Int BPDP (3)'!D9,4)</f>
        <v>0.99380000000000002</v>
      </c>
      <c r="F15" s="31">
        <f>+'Int 0.6'!C9</f>
        <v>7.5049932667256403E-2</v>
      </c>
      <c r="G15" s="30">
        <f>+'Int 0.6'!D9</f>
        <v>0.99429075935908962</v>
      </c>
      <c r="H15" s="31">
        <f>+'Int 0.7'!C9</f>
        <v>8.7653731964506834E-2</v>
      </c>
      <c r="I15" s="30">
        <f>+'Int 0.7'!D9</f>
        <v>0.99497163861153126</v>
      </c>
      <c r="J15" s="31">
        <f>+'Int 0.8'!C9</f>
        <v>0.10735880214611281</v>
      </c>
      <c r="K15" s="30">
        <f>+'Int 0.8'!D9</f>
        <v>0.99566148040079538</v>
      </c>
    </row>
    <row r="16" spans="2:11" ht="16" customHeight="1" x14ac:dyDescent="0.2">
      <c r="B16" s="98"/>
      <c r="C16" s="72" t="s">
        <v>17</v>
      </c>
      <c r="D16" s="29">
        <f>+ROUND('Int BPDP (3)'!C10,4)</f>
        <v>0.63329999999999997</v>
      </c>
      <c r="E16" s="27">
        <f>+ROUND('Int BPDP (3)'!D10,4)</f>
        <v>0.82230000000000003</v>
      </c>
      <c r="F16" s="29">
        <f>+'Int 0.6'!C10</f>
        <v>0.64149861769911176</v>
      </c>
      <c r="G16" s="27">
        <f>+'Int 0.6'!D10</f>
        <v>0.83851585390123218</v>
      </c>
      <c r="H16" s="29">
        <f>+'Int 0.7'!C10</f>
        <v>0.65343573549310652</v>
      </c>
      <c r="I16" s="27">
        <f>+'Int 0.7'!D10</f>
        <v>0.86137718030554622</v>
      </c>
      <c r="J16" s="29">
        <f>+'Int 0.8'!C10</f>
        <v>0.66478636516962109</v>
      </c>
      <c r="K16" s="27">
        <f>+'Int 0.8'!D10</f>
        <v>0.88233241517680427</v>
      </c>
    </row>
    <row r="17" spans="2:11" ht="17" customHeight="1" thickBot="1" x14ac:dyDescent="0.25">
      <c r="B17" s="98"/>
      <c r="C17" s="72" t="s">
        <v>197</v>
      </c>
      <c r="D17" s="111">
        <f>+ROUND('Int BPDP (3)'!C11,4)</f>
        <v>0.72699999999999998</v>
      </c>
      <c r="E17" s="112">
        <f>+ROUND('Int BPDP (3)'!D11,4)</f>
        <v>0</v>
      </c>
      <c r="F17" s="111">
        <f>+'Int 0.6'!C11</f>
        <v>0.73246962249578518</v>
      </c>
      <c r="G17" s="112"/>
      <c r="H17" s="111">
        <f>+'Int 0.7'!C11</f>
        <v>0.74845310861702941</v>
      </c>
      <c r="I17" s="112"/>
      <c r="J17" s="111">
        <f>+'Int 0.8'!C11</f>
        <v>0.7670144200302037</v>
      </c>
      <c r="K17" s="112"/>
    </row>
    <row r="18" spans="2:11" x14ac:dyDescent="0.2">
      <c r="B18" s="96" t="s">
        <v>55</v>
      </c>
      <c r="C18" s="73" t="s">
        <v>16</v>
      </c>
      <c r="D18" s="31">
        <f>+ROUND('RfP BPDP (3)'!C9,4)</f>
        <v>4.02E-2</v>
      </c>
      <c r="E18" s="30">
        <f>+ROUND('RfP BPDP (3)'!D9,4)</f>
        <v>0.99790000000000001</v>
      </c>
      <c r="F18" s="31">
        <f>+'RfP 0.6'!C9</f>
        <v>5.3698810541418535E-2</v>
      </c>
      <c r="G18" s="30">
        <f>+'RfP 0.6'!D9</f>
        <v>0.99826349062442621</v>
      </c>
      <c r="H18" s="31">
        <f>+'RfP 0.7'!C9</f>
        <v>6.8181823363153357E-2</v>
      </c>
      <c r="I18" s="30">
        <f>+'RfP 0.7'!D9</f>
        <v>0.99859743403378554</v>
      </c>
      <c r="J18" s="31">
        <f>+'RfP 0.8'!C9</f>
        <v>0.1001046242771664</v>
      </c>
      <c r="K18" s="30">
        <f>+'RfP 0.8'!D9</f>
        <v>0.99887241675413785</v>
      </c>
    </row>
    <row r="19" spans="2:11" x14ac:dyDescent="0.2">
      <c r="B19" s="98"/>
      <c r="C19" s="72" t="s">
        <v>17</v>
      </c>
      <c r="D19" s="29">
        <f>+ROUND('RfP BPDP (3)'!C10,4)</f>
        <v>0.68879999999999997</v>
      </c>
      <c r="E19" s="27">
        <f>+ROUND('RfP BPDP (3)'!D10,4)</f>
        <v>0.83530000000000004</v>
      </c>
      <c r="F19" s="29">
        <f>+'RfP 0.6'!C10</f>
        <v>0.75448000748895494</v>
      </c>
      <c r="G19" s="27">
        <f>+'RfP 0.6'!D10</f>
        <v>0.90922060111713576</v>
      </c>
      <c r="H19" s="29">
        <f>+'RfP 0.7'!C10</f>
        <v>0.75097488539051027</v>
      </c>
      <c r="I19" s="27">
        <f>+'RfP 0.7'!D10</f>
        <v>0.93371494796366317</v>
      </c>
      <c r="J19" s="29">
        <f>+'RfP 0.8'!C10</f>
        <v>0.76245264541836721</v>
      </c>
      <c r="K19" s="27">
        <f>+'RfP 0.8'!D10</f>
        <v>0.95528307074279062</v>
      </c>
    </row>
    <row r="20" spans="2:11" ht="17" thickBot="1" x14ac:dyDescent="0.25">
      <c r="B20" s="98"/>
      <c r="C20" s="72" t="s">
        <v>197</v>
      </c>
      <c r="D20" s="111">
        <f>+ROUND('RfP BPDP (3)'!C11,4)</f>
        <v>0.76200000000000001</v>
      </c>
      <c r="E20" s="112">
        <f>+ROUND('RfP BPDP (3)'!D11,4)</f>
        <v>0</v>
      </c>
      <c r="F20" s="111">
        <f>+'RfP 0.6'!C11</f>
        <v>0.82508858975642618</v>
      </c>
      <c r="G20" s="112"/>
      <c r="H20" s="111">
        <f>+'RfP 0.7'!C11</f>
        <v>0.83677294888792031</v>
      </c>
      <c r="I20" s="112"/>
      <c r="J20" s="111">
        <f>+'RfP 0.8'!C11</f>
        <v>0.85434565951535391</v>
      </c>
      <c r="K20" s="112"/>
    </row>
    <row r="21" spans="2:11" ht="16" customHeight="1" x14ac:dyDescent="0.2">
      <c r="B21" s="96" t="s">
        <v>198</v>
      </c>
      <c r="C21" s="73" t="s">
        <v>16</v>
      </c>
      <c r="D21" s="31">
        <f>+ROUND('Prep BPDP (3)'!C9,4)</f>
        <v>4.5699999999999998E-2</v>
      </c>
      <c r="E21" s="30">
        <f>+ROUND('Prep BPDP (3)'!D9,4)</f>
        <v>0.99690000000000001</v>
      </c>
      <c r="F21" s="31">
        <f>+'Prep 0.6'!C9</f>
        <v>5.579007442761319E-2</v>
      </c>
      <c r="G21" s="30">
        <f>+'Prep 0.6'!D9</f>
        <v>0.99554558650272063</v>
      </c>
      <c r="H21" s="31">
        <f>+'Prep 0.7'!C9</f>
        <v>7.0419288169076305E-2</v>
      </c>
      <c r="I21" s="30">
        <f>+'Prep 0.7'!D9</f>
        <v>0.99606289969911366</v>
      </c>
      <c r="J21" s="31">
        <f>+'Prep 0.8'!C9</f>
        <v>9.6476946992927887E-2</v>
      </c>
      <c r="K21" s="30">
        <f>+'Prep 0.8'!D9</f>
        <v>0.99654176332467526</v>
      </c>
    </row>
    <row r="22" spans="2:11" ht="16" customHeight="1" x14ac:dyDescent="0.2">
      <c r="B22" s="98"/>
      <c r="C22" s="72" t="s">
        <v>17</v>
      </c>
      <c r="D22" s="29">
        <f>+ROUND('Prep BPDP (3)'!C10,4)</f>
        <v>0.55659999999999998</v>
      </c>
      <c r="E22" s="27">
        <f>+ROUND('Prep BPDP (3)'!D10,4)</f>
        <v>0.85140000000000005</v>
      </c>
      <c r="F22" s="29">
        <f>+'Prep 0.6'!C10</f>
        <v>0.55912611595026307</v>
      </c>
      <c r="G22" s="27">
        <f>+'Prep 0.6'!D10</f>
        <v>0.89427362595365589</v>
      </c>
      <c r="H22" s="29">
        <f>+'Prep 0.7'!C10</f>
        <v>0.55939243508824743</v>
      </c>
      <c r="I22" s="27">
        <f>+'Prep 0.7'!D10</f>
        <v>0.91700360162111483</v>
      </c>
      <c r="J22" s="29">
        <f>+'Prep 0.8'!C10</f>
        <v>0.6153279054339813</v>
      </c>
      <c r="K22" s="27">
        <f>+'Prep 0.8'!D10</f>
        <v>0.93516487393703351</v>
      </c>
    </row>
    <row r="23" spans="2:11" ht="17" customHeight="1" thickBot="1" x14ac:dyDescent="0.25">
      <c r="B23" s="98"/>
      <c r="C23" s="72" t="s">
        <v>197</v>
      </c>
      <c r="D23" s="111">
        <f>+ROUND('Prep BPDP (3)'!C11,4)</f>
        <v>0.70399999999999996</v>
      </c>
      <c r="E23" s="112">
        <f>+ROUND('Prep BPDP (3)'!D11,4)</f>
        <v>0</v>
      </c>
      <c r="F23" s="111">
        <f>+'Prep 0.6'!C11</f>
        <v>0.71975534849566325</v>
      </c>
      <c r="G23" s="112"/>
      <c r="H23" s="111">
        <f>+'Prep 0.7'!C11</f>
        <v>0.73526426914937493</v>
      </c>
      <c r="I23" s="112"/>
      <c r="J23" s="111">
        <f>+'Prep 0.8'!C11</f>
        <v>0.75697725993793641</v>
      </c>
      <c r="K23" s="112"/>
    </row>
    <row r="24" spans="2:11" ht="16" customHeight="1" x14ac:dyDescent="0.2">
      <c r="B24" s="138" t="s">
        <v>11</v>
      </c>
      <c r="C24" s="73" t="s">
        <v>16</v>
      </c>
      <c r="D24" s="31">
        <f>+ROUND('Mobis BPDP (3)'!C9,4)</f>
        <v>9.9299999999999999E-2</v>
      </c>
      <c r="E24" s="30">
        <f>+ROUND('Mobis BPDP (3)'!D9,4)</f>
        <v>0.9748</v>
      </c>
      <c r="F24" s="31">
        <f>+'Mobis 0.6'!C9</f>
        <v>0.10164054008208712</v>
      </c>
      <c r="G24" s="30">
        <f>+'Mobis 0.6'!D9</f>
        <v>0.97497983434325297</v>
      </c>
      <c r="H24" s="31">
        <f>+'Mobis 0.7'!C9</f>
        <v>0.10325878862060338</v>
      </c>
      <c r="I24" s="30">
        <f>+'Mobis 0.7'!D9</f>
        <v>0.97615639266907495</v>
      </c>
      <c r="J24" s="31">
        <f>+'Mobis 0.8'!C9</f>
        <v>0.10598373360919287</v>
      </c>
      <c r="K24" s="30">
        <f>+'Mobis 0.8'!D9</f>
        <v>0.97781933125412746</v>
      </c>
    </row>
    <row r="25" spans="2:11" x14ac:dyDescent="0.2">
      <c r="B25" s="139"/>
      <c r="C25" s="72" t="s">
        <v>17</v>
      </c>
      <c r="D25" s="29">
        <f>+ROUND('Mobis BPDP (3)'!C10,4)</f>
        <v>0.71619999999999995</v>
      </c>
      <c r="E25" s="27">
        <f>+ROUND('Mobis BPDP (3)'!D10,4)</f>
        <v>0.59060000000000001</v>
      </c>
      <c r="F25" s="29">
        <f>+'Mobis 0.6'!C10</f>
        <v>0.73663768666774543</v>
      </c>
      <c r="G25" s="27">
        <f>+'Mobis 0.6'!D10</f>
        <v>0.76307984079487945</v>
      </c>
      <c r="H25" s="29">
        <f>+'Mobis 0.7'!C10</f>
        <v>0.75912400225214194</v>
      </c>
      <c r="I25" s="27">
        <f>+'Mobis 0.7'!D10</f>
        <v>0.7735711628400751</v>
      </c>
      <c r="J25" s="29">
        <f>+'Mobis 0.8'!C10</f>
        <v>0.78801579141159439</v>
      </c>
      <c r="K25" s="27">
        <f>+'Mobis 0.8'!D10</f>
        <v>0.77874301799602974</v>
      </c>
    </row>
    <row r="26" spans="2:11" ht="17" thickBot="1" x14ac:dyDescent="0.25">
      <c r="B26" s="140"/>
      <c r="C26" s="74" t="s">
        <v>197</v>
      </c>
      <c r="D26" s="111">
        <f>+ROUND('Mobis BPDP (3)'!C11,4)</f>
        <v>0.65339999999999998</v>
      </c>
      <c r="E26" s="112"/>
      <c r="F26" s="111">
        <f>+'Mobis 0.6'!C11</f>
        <v>0.7174436961676629</v>
      </c>
      <c r="G26" s="112"/>
      <c r="H26" s="111">
        <f>+'Mobis 0.7'!C11</f>
        <v>0.72133344463723392</v>
      </c>
      <c r="I26" s="112"/>
      <c r="J26" s="111">
        <f>+'Mobis 0.8'!C11</f>
        <v>0.73047863674112445</v>
      </c>
      <c r="K26" s="112"/>
    </row>
  </sheetData>
  <mergeCells count="41">
    <mergeCell ref="B24:B26"/>
    <mergeCell ref="D26:E26"/>
    <mergeCell ref="F26:G26"/>
    <mergeCell ref="H26:I26"/>
    <mergeCell ref="J26:K26"/>
    <mergeCell ref="B18:B20"/>
    <mergeCell ref="D20:E20"/>
    <mergeCell ref="F20:G20"/>
    <mergeCell ref="H20:I20"/>
    <mergeCell ref="J20:K20"/>
    <mergeCell ref="B21:B23"/>
    <mergeCell ref="D23:E23"/>
    <mergeCell ref="F23:G23"/>
    <mergeCell ref="H23:I23"/>
    <mergeCell ref="J23:K23"/>
    <mergeCell ref="B12:B14"/>
    <mergeCell ref="D14:E14"/>
    <mergeCell ref="F14:G14"/>
    <mergeCell ref="H14:I14"/>
    <mergeCell ref="J14:K14"/>
    <mergeCell ref="B15:B17"/>
    <mergeCell ref="D17:E17"/>
    <mergeCell ref="F17:G17"/>
    <mergeCell ref="H17:I17"/>
    <mergeCell ref="J17:K17"/>
    <mergeCell ref="B6:B8"/>
    <mergeCell ref="D8:E8"/>
    <mergeCell ref="F8:G8"/>
    <mergeCell ref="H8:I8"/>
    <mergeCell ref="J8:K8"/>
    <mergeCell ref="B9:B11"/>
    <mergeCell ref="D11:E11"/>
    <mergeCell ref="F11:G11"/>
    <mergeCell ref="H11:I11"/>
    <mergeCell ref="J11:K11"/>
    <mergeCell ref="D3:K3"/>
    <mergeCell ref="B4:C4"/>
    <mergeCell ref="D4:E4"/>
    <mergeCell ref="F4:G4"/>
    <mergeCell ref="H4:I4"/>
    <mergeCell ref="J4:K4"/>
  </mergeCells>
  <pageMargins left="0.7" right="0.7" top="0.75" bottom="0.75" header="0.3" footer="0.3"/>
  <pageSetup paperSize="9" orientation="portrait" horizontalDpi="0" verticalDpi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382-9F85-C340-B6B3-ED35D916D2D0}">
  <dimension ref="A1:CO9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1.1764705882352939E-2</v>
      </c>
      <c r="C2">
        <v>4.4131679389312978E-2</v>
      </c>
      <c r="D2">
        <v>0</v>
      </c>
      <c r="E2">
        <v>0.05</v>
      </c>
      <c r="F2">
        <v>0.17449664429530201</v>
      </c>
      <c r="G2">
        <v>0.55652698221284291</v>
      </c>
      <c r="H2">
        <v>0.18524292023902311</v>
      </c>
      <c r="I2">
        <v>0.32287581699346413</v>
      </c>
      <c r="J2">
        <v>0.29475766567754702</v>
      </c>
      <c r="K2">
        <v>0.48070841239721701</v>
      </c>
      <c r="L2">
        <v>0.43940886699507392</v>
      </c>
      <c r="M2">
        <v>1.822004204625088E-2</v>
      </c>
      <c r="N2">
        <v>6.5868263473053898E-2</v>
      </c>
      <c r="O2">
        <v>0</v>
      </c>
      <c r="P2">
        <v>0.13926499032882009</v>
      </c>
      <c r="Q2">
        <v>0</v>
      </c>
      <c r="R2">
        <v>0.39823008849557517</v>
      </c>
      <c r="S2">
        <v>1</v>
      </c>
      <c r="T2">
        <v>1</v>
      </c>
      <c r="U2">
        <v>0.18965517241379309</v>
      </c>
      <c r="V2">
        <v>0</v>
      </c>
      <c r="W2">
        <v>0</v>
      </c>
      <c r="X2">
        <v>1</v>
      </c>
      <c r="Y2">
        <v>1</v>
      </c>
      <c r="Z2">
        <v>0</v>
      </c>
      <c r="AA2">
        <v>0.5</v>
      </c>
      <c r="AB2">
        <v>0</v>
      </c>
      <c r="AC2">
        <v>0</v>
      </c>
      <c r="AD2">
        <v>0</v>
      </c>
      <c r="AE2">
        <v>0.12333333333333329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0.97760177571507845</v>
      </c>
      <c r="AX2">
        <v>0.99248120300751874</v>
      </c>
      <c r="AY2">
        <v>0.99702118732955736</v>
      </c>
      <c r="AZ2">
        <v>0.98663478372261837</v>
      </c>
      <c r="BA2">
        <v>0.9641994395593777</v>
      </c>
      <c r="BB2">
        <v>0.98209858177129827</v>
      </c>
      <c r="BC2">
        <v>0.9800396235760277</v>
      </c>
      <c r="BD2">
        <v>0.97912496425507578</v>
      </c>
      <c r="BE2">
        <v>0.98341802621021668</v>
      </c>
      <c r="BF2">
        <v>0.97405817835002384</v>
      </c>
      <c r="BG2">
        <v>0.9907472994510359</v>
      </c>
      <c r="BH2">
        <v>0.98120856382754107</v>
      </c>
      <c r="BI2">
        <v>0.99431461895405715</v>
      </c>
      <c r="BJ2">
        <v>0.87298180121325242</v>
      </c>
      <c r="BK2">
        <v>0.995665402409036</v>
      </c>
      <c r="BL2">
        <v>0.99108861183164587</v>
      </c>
      <c r="BM2">
        <v>0.99470789232436041</v>
      </c>
      <c r="BN2">
        <v>0.99512459371614304</v>
      </c>
      <c r="BO2">
        <v>0.99054353738650158</v>
      </c>
      <c r="BP2">
        <v>0.98924641198376506</v>
      </c>
      <c r="BQ2">
        <v>0.99725011457855928</v>
      </c>
      <c r="BR2">
        <v>0.9995001874297138</v>
      </c>
      <c r="BS2">
        <v>0.9994169339052934</v>
      </c>
      <c r="BT2">
        <v>0.99950031230480951</v>
      </c>
      <c r="BU2">
        <v>0.99900037485942772</v>
      </c>
      <c r="BV2">
        <v>0.99870914012075784</v>
      </c>
      <c r="BW2">
        <v>0.99908390589215079</v>
      </c>
      <c r="BX2">
        <v>0.99945781373816578</v>
      </c>
      <c r="BY2">
        <v>0.99222720478325854</v>
      </c>
      <c r="BZ2">
        <v>0.99950031230480951</v>
      </c>
      <c r="CA2">
        <v>0</v>
      </c>
      <c r="CB2">
        <v>0.99966687486987305</v>
      </c>
      <c r="CC2">
        <v>0</v>
      </c>
      <c r="CD2">
        <v>0.99941700674606482</v>
      </c>
      <c r="CE2">
        <v>0.99662373390021253</v>
      </c>
      <c r="CF2">
        <v>0.99979179679367058</v>
      </c>
      <c r="CG2">
        <v>0.99816130380275803</v>
      </c>
      <c r="CH2">
        <v>0</v>
      </c>
      <c r="CI2">
        <v>0.99916718717468245</v>
      </c>
      <c r="CJ2">
        <v>0</v>
      </c>
      <c r="CK2">
        <v>0</v>
      </c>
      <c r="CL2">
        <v>0.9997501561524047</v>
      </c>
      <c r="CM2">
        <v>0.9997501561524047</v>
      </c>
      <c r="CN2">
        <v>0.9995419529460754</v>
      </c>
      <c r="CO2">
        <v>0.99945867166354363</v>
      </c>
    </row>
    <row r="3" spans="1:93" x14ac:dyDescent="0.2">
      <c r="A3" s="8" t="s">
        <v>26</v>
      </c>
      <c r="B3">
        <v>1</v>
      </c>
      <c r="C3">
        <v>0.29411764705882348</v>
      </c>
      <c r="D3">
        <v>0</v>
      </c>
      <c r="E3">
        <v>0.1125</v>
      </c>
      <c r="F3">
        <v>0.24940047961630701</v>
      </c>
      <c r="G3">
        <v>0.71356783919597988</v>
      </c>
      <c r="H3">
        <v>0.66387337057728124</v>
      </c>
      <c r="I3">
        <v>0.75396825396825395</v>
      </c>
      <c r="J3">
        <v>0.6711711711711712</v>
      </c>
      <c r="K3">
        <v>0.67137809187279152</v>
      </c>
      <c r="L3">
        <v>0.71094580233793836</v>
      </c>
      <c r="M3">
        <v>0.1106382978723404</v>
      </c>
      <c r="N3">
        <v>4.7109207708779452E-2</v>
      </c>
      <c r="O3">
        <v>0</v>
      </c>
      <c r="P3">
        <v>0.11680726800778719</v>
      </c>
      <c r="Q3">
        <v>0</v>
      </c>
      <c r="R3">
        <v>0.1744186046511628</v>
      </c>
      <c r="S3">
        <v>0.11805555555555559</v>
      </c>
      <c r="T3">
        <v>0.12686567164179111</v>
      </c>
      <c r="U3">
        <v>8.8709677419354843E-2</v>
      </c>
      <c r="V3">
        <v>0</v>
      </c>
      <c r="W3">
        <v>0</v>
      </c>
      <c r="X3">
        <v>0.33333333333333331</v>
      </c>
      <c r="Y3">
        <v>0.22222222222222221</v>
      </c>
      <c r="Z3">
        <v>0</v>
      </c>
      <c r="AA3">
        <v>0.1111111111111111</v>
      </c>
      <c r="AB3">
        <v>0</v>
      </c>
      <c r="AC3">
        <v>0</v>
      </c>
      <c r="AD3">
        <v>0</v>
      </c>
      <c r="AE3">
        <v>0.2890625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0.95800524934383202</v>
      </c>
      <c r="AW3">
        <v>0.8286581715556316</v>
      </c>
      <c r="AX3">
        <v>0.94107779408681069</v>
      </c>
      <c r="AY3">
        <v>0.99285565072070192</v>
      </c>
      <c r="AZ3">
        <v>0.97915077548944829</v>
      </c>
      <c r="BA3">
        <v>0.93135150270673883</v>
      </c>
      <c r="BB3">
        <v>0.86330151257573773</v>
      </c>
      <c r="BC3">
        <v>0.88425615587433526</v>
      </c>
      <c r="BD3">
        <v>0.90570030419256708</v>
      </c>
      <c r="BE3">
        <v>0.96412183717169953</v>
      </c>
      <c r="BF3">
        <v>0.92287534450820041</v>
      </c>
      <c r="BG3">
        <v>0.94108494533221199</v>
      </c>
      <c r="BH3">
        <v>0.98675046713096659</v>
      </c>
      <c r="BI3">
        <v>0.99606348674567613</v>
      </c>
      <c r="BJ3">
        <v>0.89370849854297041</v>
      </c>
      <c r="BK3">
        <v>0.99907992137509938</v>
      </c>
      <c r="BL3">
        <v>0.99713768573473083</v>
      </c>
      <c r="BM3">
        <v>1</v>
      </c>
      <c r="BN3">
        <v>1</v>
      </c>
      <c r="BO3">
        <v>0.99604493625615353</v>
      </c>
      <c r="BP3">
        <v>0.99511743412745179</v>
      </c>
      <c r="BQ3">
        <v>0.99941542444360931</v>
      </c>
      <c r="BR3">
        <v>1</v>
      </c>
      <c r="BS3">
        <v>1</v>
      </c>
      <c r="BT3">
        <v>1</v>
      </c>
      <c r="BU3">
        <v>0.99987493746873435</v>
      </c>
      <c r="BV3">
        <v>1</v>
      </c>
      <c r="BW3">
        <v>1</v>
      </c>
      <c r="BX3">
        <v>0.99841679860011667</v>
      </c>
      <c r="BY3">
        <v>0.97786102108674611</v>
      </c>
      <c r="BZ3">
        <v>1</v>
      </c>
      <c r="CA3">
        <v>0</v>
      </c>
      <c r="CB3">
        <v>1</v>
      </c>
      <c r="CC3">
        <v>0</v>
      </c>
      <c r="CD3">
        <v>0.99995833506937215</v>
      </c>
      <c r="CE3">
        <v>0.99899724241664578</v>
      </c>
      <c r="CF3">
        <v>1</v>
      </c>
      <c r="CG3">
        <v>0.99645404864210918</v>
      </c>
      <c r="CH3">
        <v>0</v>
      </c>
      <c r="CI3">
        <v>1</v>
      </c>
      <c r="CJ3">
        <v>0</v>
      </c>
      <c r="CK3">
        <v>0</v>
      </c>
      <c r="CL3">
        <v>1</v>
      </c>
      <c r="CM3">
        <v>1</v>
      </c>
      <c r="CN3">
        <v>1</v>
      </c>
      <c r="CO3">
        <v>1</v>
      </c>
    </row>
    <row r="4" spans="1:93" x14ac:dyDescent="0.2">
      <c r="A4" s="8" t="s">
        <v>122</v>
      </c>
      <c r="B4">
        <v>0.97900262467191601</v>
      </c>
      <c r="C4">
        <v>0.56138790930722759</v>
      </c>
      <c r="D4">
        <v>0.47053889704340529</v>
      </c>
      <c r="E4">
        <v>0.55267782536035104</v>
      </c>
      <c r="F4">
        <v>0.61427562755287757</v>
      </c>
      <c r="G4">
        <v>0.8224596709513593</v>
      </c>
      <c r="H4">
        <v>0.76358744157650948</v>
      </c>
      <c r="I4">
        <v>0.81911220492129466</v>
      </c>
      <c r="J4">
        <v>0.78843573768186903</v>
      </c>
      <c r="K4">
        <v>0.81774996452224546</v>
      </c>
      <c r="L4">
        <v>0.8169105734230695</v>
      </c>
      <c r="M4">
        <v>0.52586162160227612</v>
      </c>
      <c r="N4">
        <v>0.51692983741987297</v>
      </c>
      <c r="O4">
        <v>0.49803174337283812</v>
      </c>
      <c r="P4">
        <v>0.50525788327537879</v>
      </c>
      <c r="Q4">
        <v>0.49953996068754969</v>
      </c>
      <c r="R4">
        <v>0.5857781451929468</v>
      </c>
      <c r="S4">
        <v>0.55902777777777779</v>
      </c>
      <c r="T4">
        <v>0.56343283582089554</v>
      </c>
      <c r="U4">
        <v>0.54237730683775409</v>
      </c>
      <c r="V4">
        <v>0.4975587170637259</v>
      </c>
      <c r="W4">
        <v>0.49970771222180471</v>
      </c>
      <c r="X4">
        <v>0.66666666666666663</v>
      </c>
      <c r="Y4">
        <v>0.61111111111111116</v>
      </c>
      <c r="Z4">
        <v>0.5</v>
      </c>
      <c r="AA4">
        <v>0.55549302428992275</v>
      </c>
      <c r="AB4">
        <v>0.5</v>
      </c>
      <c r="AC4">
        <v>0.5</v>
      </c>
      <c r="AD4">
        <v>0.49920839930005828</v>
      </c>
      <c r="AE4">
        <v>0.633461760543373</v>
      </c>
      <c r="AF4">
        <v>0.5</v>
      </c>
      <c r="AG4" t="s">
        <v>282</v>
      </c>
      <c r="AH4">
        <v>0.5</v>
      </c>
      <c r="AI4" t="s">
        <v>282</v>
      </c>
      <c r="AJ4">
        <v>0.49997916753468608</v>
      </c>
      <c r="AK4">
        <v>0.49949862120832289</v>
      </c>
      <c r="AL4">
        <v>0.5</v>
      </c>
      <c r="AM4">
        <v>0.49822702432105459</v>
      </c>
      <c r="AN4" t="s">
        <v>282</v>
      </c>
      <c r="AO4">
        <v>0.5</v>
      </c>
      <c r="AP4" t="s">
        <v>282</v>
      </c>
      <c r="AQ4" t="s">
        <v>282</v>
      </c>
      <c r="AR4">
        <v>0.5</v>
      </c>
      <c r="AS4">
        <v>0.5</v>
      </c>
      <c r="AT4">
        <v>0.5</v>
      </c>
      <c r="AU4">
        <v>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 t="s">
        <v>283</v>
      </c>
      <c r="CB4">
        <v>0</v>
      </c>
      <c r="CC4" t="s">
        <v>283</v>
      </c>
      <c r="CD4">
        <v>0</v>
      </c>
      <c r="CE4">
        <v>0</v>
      </c>
      <c r="CF4">
        <v>0</v>
      </c>
      <c r="CG4">
        <v>0</v>
      </c>
      <c r="CH4" t="s">
        <v>283</v>
      </c>
      <c r="CI4">
        <v>0</v>
      </c>
      <c r="CJ4" t="s">
        <v>283</v>
      </c>
      <c r="CK4" t="s">
        <v>283</v>
      </c>
      <c r="CL4">
        <v>0</v>
      </c>
      <c r="CM4">
        <v>0</v>
      </c>
      <c r="CN4">
        <v>0</v>
      </c>
      <c r="CO4">
        <v>0</v>
      </c>
    </row>
    <row r="5" spans="1:93" x14ac:dyDescent="0.2">
      <c r="B5" s="14"/>
      <c r="C5" s="14" t="s">
        <v>260</v>
      </c>
      <c r="D5" s="14" t="s">
        <v>261</v>
      </c>
      <c r="E5" s="14" t="s">
        <v>260</v>
      </c>
      <c r="F5" s="14" t="s">
        <v>261</v>
      </c>
    </row>
    <row r="6" spans="1:93" x14ac:dyDescent="0.2">
      <c r="B6" s="14" t="s">
        <v>16</v>
      </c>
      <c r="C6" s="14">
        <f>+AVERAGE(B2:AU2)</f>
        <v>0.17379316487332527</v>
      </c>
      <c r="D6" s="14">
        <f>+AVERAGE(AV2:CO2)</f>
        <v>0.8823322094937559</v>
      </c>
      <c r="E6" s="14"/>
      <c r="F6" s="14"/>
    </row>
    <row r="7" spans="1:93" x14ac:dyDescent="0.2">
      <c r="B7" s="14" t="s">
        <v>26</v>
      </c>
      <c r="C7" s="14">
        <f>+AVERAGE(B3:AU3)</f>
        <v>0.16476643707221708</v>
      </c>
      <c r="D7" s="14">
        <f>+AVERAGE(AV3:CO3)</f>
        <v>0.86841998872170212</v>
      </c>
      <c r="E7" s="14" t="e">
        <f>+AVERAGE(#REF!)</f>
        <v>#REF!</v>
      </c>
      <c r="F7" s="14" t="e">
        <f>+AVERAGE(#REF!)</f>
        <v>#REF!</v>
      </c>
    </row>
    <row r="8" spans="1:93" x14ac:dyDescent="0.2">
      <c r="B8" s="14" t="s">
        <v>196</v>
      </c>
      <c r="C8" s="141">
        <f>+AVERAGE(B4:AU4)</f>
        <v>0.57959238520146672</v>
      </c>
      <c r="D8" s="141"/>
      <c r="E8" s="141"/>
      <c r="F8" s="141"/>
    </row>
    <row r="9" spans="1:93" x14ac:dyDescent="0.2">
      <c r="C9" s="118" t="s">
        <v>264</v>
      </c>
      <c r="D9" s="118"/>
      <c r="E9" s="118"/>
      <c r="F9" s="118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2AB0-E169-884F-BF0B-4899CC4DC6A0}">
  <dimension ref="A1:CO12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0.31578947368421051</v>
      </c>
      <c r="C2">
        <v>0.17414075286415709</v>
      </c>
      <c r="D2">
        <v>5.2083333333333343E-2</v>
      </c>
      <c r="E2">
        <v>1.1065006915629319E-2</v>
      </c>
      <c r="F2">
        <v>5.6285178236397747E-2</v>
      </c>
      <c r="G2">
        <v>0.1867716535433071</v>
      </c>
      <c r="H2">
        <v>0.3737636647579386</v>
      </c>
      <c r="I2">
        <v>0.31578947368421051</v>
      </c>
      <c r="J2">
        <v>0.28435059299971072</v>
      </c>
      <c r="K2">
        <v>0.1118639734083355</v>
      </c>
      <c r="L2">
        <v>0.32347504621072087</v>
      </c>
      <c r="M2">
        <v>5.5276381909547742E-2</v>
      </c>
      <c r="N2">
        <v>3.5311189938729441E-2</v>
      </c>
      <c r="O2">
        <v>1.0540436949022611E-2</v>
      </c>
      <c r="P2">
        <v>0.22214977645305509</v>
      </c>
      <c r="Q2">
        <v>1.463600076031173E-2</v>
      </c>
      <c r="R2">
        <v>2.0967741935483869E-2</v>
      </c>
      <c r="S2">
        <v>1.058836371575156E-2</v>
      </c>
      <c r="T2">
        <v>1.689843337440591E-2</v>
      </c>
      <c r="U2">
        <v>1.3010842368640529E-2</v>
      </c>
      <c r="V2">
        <v>1.222124228297846E-2</v>
      </c>
      <c r="W2">
        <v>4.916716837246639E-3</v>
      </c>
      <c r="X2">
        <v>3.891050583657588E-3</v>
      </c>
      <c r="Y2">
        <v>4.7480875758375103E-3</v>
      </c>
      <c r="Z2">
        <v>1.110699740836727E-3</v>
      </c>
      <c r="AA2">
        <v>2.8919644701507949E-3</v>
      </c>
      <c r="AB2">
        <v>3.5246727089627392E-3</v>
      </c>
      <c r="AC2">
        <v>3.578528827037773E-3</v>
      </c>
      <c r="AD2">
        <v>4.3787629994526548E-3</v>
      </c>
      <c r="AE2">
        <v>5.386178861788618E-2</v>
      </c>
      <c r="AF2">
        <v>1.7882689556509299E-3</v>
      </c>
      <c r="AG2" t="s">
        <v>262</v>
      </c>
      <c r="AH2">
        <v>4.7999999999999996E-3</v>
      </c>
      <c r="AI2" t="s">
        <v>262</v>
      </c>
      <c r="AJ2">
        <v>2.446316933949443E-3</v>
      </c>
      <c r="AK2">
        <v>4.7048110487175592E-3</v>
      </c>
      <c r="AL2">
        <v>2.3E-3</v>
      </c>
      <c r="AM2">
        <v>7.8988941548183249E-3</v>
      </c>
      <c r="AN2" t="s">
        <v>262</v>
      </c>
      <c r="AO2">
        <v>9.7520000000000003E-3</v>
      </c>
      <c r="AP2" t="s">
        <v>262</v>
      </c>
      <c r="AQ2" t="s">
        <v>262</v>
      </c>
      <c r="AR2">
        <v>2.5316455696202532E-3</v>
      </c>
      <c r="AS2" t="s">
        <v>263</v>
      </c>
      <c r="AT2" t="s">
        <v>262</v>
      </c>
      <c r="AU2" t="s">
        <v>262</v>
      </c>
      <c r="AV2">
        <v>1</v>
      </c>
      <c r="AW2">
        <v>0.9962555922972185</v>
      </c>
      <c r="AX2">
        <v>0.995306423494703</v>
      </c>
      <c r="AY2">
        <v>0.99738927738927741</v>
      </c>
      <c r="AZ2">
        <v>0.9895917135961384</v>
      </c>
      <c r="BA2">
        <v>0.98836889825075558</v>
      </c>
      <c r="BB2">
        <v>0.98396165545211545</v>
      </c>
      <c r="BC2">
        <v>0.98210199827121569</v>
      </c>
      <c r="BD2">
        <v>0.98422775518301753</v>
      </c>
      <c r="BE2">
        <v>0.98638982085206051</v>
      </c>
      <c r="BF2">
        <v>0.97605100824218549</v>
      </c>
      <c r="BG2">
        <v>0.99644794316709062</v>
      </c>
      <c r="BH2">
        <v>0.98736866280071189</v>
      </c>
      <c r="BI2">
        <v>0.99625020379327212</v>
      </c>
      <c r="BJ2">
        <v>0.94954591321897075</v>
      </c>
      <c r="BK2">
        <v>0.99852925155245664</v>
      </c>
      <c r="BL2">
        <v>0.99434490148223109</v>
      </c>
      <c r="BM2">
        <v>0.99674920459261307</v>
      </c>
      <c r="BN2">
        <v>0.99788159215074146</v>
      </c>
      <c r="BO2">
        <v>0.99080798910576484</v>
      </c>
      <c r="BP2">
        <v>0.99017982400204052</v>
      </c>
      <c r="BQ2">
        <v>0.99941404819453605</v>
      </c>
      <c r="BR2">
        <v>0.99970781592403213</v>
      </c>
      <c r="BS2">
        <v>1</v>
      </c>
      <c r="BT2">
        <v>0.9995697485419256</v>
      </c>
      <c r="BU2">
        <v>0.99930770050058582</v>
      </c>
      <c r="BV2">
        <v>0.9988905838302593</v>
      </c>
      <c r="BW2">
        <v>0.99938400303260044</v>
      </c>
      <c r="BX2">
        <v>0.9997705580029369</v>
      </c>
      <c r="BY2">
        <v>0.99569361784487342</v>
      </c>
      <c r="BZ2">
        <v>0.9996638332612976</v>
      </c>
      <c r="CB2">
        <v>0.99964528000709441</v>
      </c>
      <c r="CD2">
        <v>0.99974924774322971</v>
      </c>
      <c r="CE2">
        <v>0.99706400469759249</v>
      </c>
      <c r="CF2">
        <v>1</v>
      </c>
      <c r="CG2">
        <v>0.99907108634008013</v>
      </c>
      <c r="CI2">
        <v>1</v>
      </c>
      <c r="CL2">
        <v>0.99986627440492115</v>
      </c>
    </row>
    <row r="3" spans="1:93" x14ac:dyDescent="0.2">
      <c r="A3" s="8" t="s">
        <v>26</v>
      </c>
      <c r="B3">
        <v>1</v>
      </c>
      <c r="C3">
        <v>0.87356321839080464</v>
      </c>
      <c r="D3">
        <v>0.38235294117647062</v>
      </c>
      <c r="E3">
        <v>0.3</v>
      </c>
      <c r="F3">
        <v>0.50359712230215825</v>
      </c>
      <c r="G3">
        <v>0.94917967186874752</v>
      </c>
      <c r="H3">
        <v>0.67354596622889307</v>
      </c>
      <c r="I3">
        <v>0.78</v>
      </c>
      <c r="J3">
        <v>0.75557263643351269</v>
      </c>
      <c r="K3">
        <v>0.80275229357798161</v>
      </c>
      <c r="L3">
        <v>0.75187969924812026</v>
      </c>
      <c r="M3">
        <v>0.67543859649122806</v>
      </c>
      <c r="N3">
        <v>0.49886104783599089</v>
      </c>
      <c r="O3">
        <v>0.44354838709677419</v>
      </c>
      <c r="P3">
        <v>0.78583196046128501</v>
      </c>
      <c r="Q3">
        <v>0.74038461538461542</v>
      </c>
      <c r="R3">
        <v>0.60084033613445376</v>
      </c>
      <c r="S3">
        <v>0.67361111111111116</v>
      </c>
      <c r="T3">
        <v>0.71641791044776115</v>
      </c>
      <c r="U3">
        <v>0.32500000000000001</v>
      </c>
      <c r="V3">
        <v>0.38645418326693232</v>
      </c>
      <c r="W3">
        <v>0.85964912280701755</v>
      </c>
      <c r="X3">
        <v>0.66666666666666663</v>
      </c>
      <c r="Y3">
        <v>1</v>
      </c>
      <c r="Z3">
        <v>0.25</v>
      </c>
      <c r="AA3">
        <v>0.51851851851851849</v>
      </c>
      <c r="AB3">
        <v>0.22580645161290319</v>
      </c>
      <c r="AC3">
        <v>0.40909090909090912</v>
      </c>
      <c r="AD3">
        <v>0.61538461538461542</v>
      </c>
      <c r="AE3">
        <v>0.6411290322580645</v>
      </c>
      <c r="AF3">
        <v>0.41666666666666669</v>
      </c>
      <c r="AG3" t="s">
        <v>262</v>
      </c>
      <c r="AH3">
        <v>0.75</v>
      </c>
      <c r="AI3" t="s">
        <v>262</v>
      </c>
      <c r="AJ3">
        <v>0.6428571428571429</v>
      </c>
      <c r="AK3">
        <v>0.38271604938271597</v>
      </c>
      <c r="AL3">
        <v>1</v>
      </c>
      <c r="AM3">
        <v>0.56818181818181823</v>
      </c>
      <c r="AN3" t="s">
        <v>262</v>
      </c>
      <c r="AO3">
        <v>1</v>
      </c>
      <c r="AP3" t="s">
        <v>262</v>
      </c>
      <c r="AQ3" t="s">
        <v>262</v>
      </c>
      <c r="AR3">
        <v>0.5</v>
      </c>
      <c r="AS3" t="s">
        <v>263</v>
      </c>
      <c r="AT3" t="s">
        <v>262</v>
      </c>
      <c r="AU3" t="s">
        <v>262</v>
      </c>
      <c r="AV3">
        <v>0.99889863176176563</v>
      </c>
      <c r="AW3">
        <v>0.89035202086049547</v>
      </c>
      <c r="AX3">
        <v>0.94955008742377078</v>
      </c>
      <c r="AY3">
        <v>0.90887463358681342</v>
      </c>
      <c r="AZ3">
        <v>0.84824584087578658</v>
      </c>
      <c r="BA3">
        <v>0.51098484848484849</v>
      </c>
      <c r="BB3">
        <v>0.94665898106682034</v>
      </c>
      <c r="BC3">
        <v>0.87719696625641497</v>
      </c>
      <c r="BD3">
        <v>0.88914777309794779</v>
      </c>
      <c r="BE3">
        <v>0.69164188379422076</v>
      </c>
      <c r="BF3">
        <v>0.86542262260421932</v>
      </c>
      <c r="BG3">
        <v>0.88747808986362275</v>
      </c>
      <c r="BH3">
        <v>0.74188955996548744</v>
      </c>
      <c r="BI3">
        <v>0.78025111725899132</v>
      </c>
      <c r="BJ3">
        <v>0.59429654100272056</v>
      </c>
      <c r="BK3">
        <v>0.77954497129491818</v>
      </c>
      <c r="BL3">
        <v>0.7144262435310722</v>
      </c>
      <c r="BM3">
        <v>0.6138871139510117</v>
      </c>
      <c r="BN3">
        <v>0.76218863104109003</v>
      </c>
      <c r="BO3">
        <v>0.74690961974421488</v>
      </c>
      <c r="BP3">
        <v>0.66449845943170149</v>
      </c>
      <c r="BQ3">
        <v>0.5791104320516085</v>
      </c>
      <c r="BR3">
        <v>0.86983602389729253</v>
      </c>
      <c r="BS3">
        <v>0.84013389263166816</v>
      </c>
      <c r="BT3">
        <v>0.88571186512475109</v>
      </c>
      <c r="BU3">
        <v>0.79539674465920651</v>
      </c>
      <c r="BV3">
        <v>0.91610140749533664</v>
      </c>
      <c r="BW3">
        <v>0.89380005932957585</v>
      </c>
      <c r="BX3">
        <v>0.9229433194950436</v>
      </c>
      <c r="BY3">
        <v>0.88049291857430145</v>
      </c>
      <c r="BZ3">
        <v>0.88177235565722034</v>
      </c>
      <c r="CB3">
        <v>0.95485155224259877</v>
      </c>
      <c r="CD3">
        <v>0.84452446515568735</v>
      </c>
      <c r="CE3">
        <v>0.72138669385674226</v>
      </c>
      <c r="CF3">
        <v>0.85023545354450702</v>
      </c>
      <c r="CG3">
        <v>0.86680805938494165</v>
      </c>
      <c r="CI3">
        <v>0.9324971397093097</v>
      </c>
      <c r="CL3">
        <v>0.94994282810316355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0.9994493158808827</v>
      </c>
      <c r="C5">
        <v>0.88195761962565022</v>
      </c>
      <c r="D5">
        <v>0.66595151430012067</v>
      </c>
      <c r="E5">
        <v>0.60443731679340673</v>
      </c>
      <c r="F5">
        <v>0.67592148158897247</v>
      </c>
      <c r="G5">
        <v>0.730082260176798</v>
      </c>
      <c r="H5">
        <v>0.81010247364785681</v>
      </c>
      <c r="I5">
        <v>0.8285984831282075</v>
      </c>
      <c r="J5">
        <v>0.82236020476573024</v>
      </c>
      <c r="K5">
        <v>0.74719708868610124</v>
      </c>
      <c r="L5">
        <v>0.80865116092616973</v>
      </c>
      <c r="M5">
        <v>0.78145834317742535</v>
      </c>
      <c r="N5">
        <v>0.62037530390073914</v>
      </c>
      <c r="O5">
        <v>0.61189975217788273</v>
      </c>
      <c r="P5">
        <v>0.69006425073200273</v>
      </c>
      <c r="Q5">
        <v>0.75996479333976685</v>
      </c>
      <c r="R5">
        <v>0.65763328983276303</v>
      </c>
      <c r="S5">
        <v>0.64374911253106148</v>
      </c>
      <c r="T5">
        <v>0.73930327074442581</v>
      </c>
      <c r="U5">
        <v>0.53595480987210742</v>
      </c>
      <c r="V5">
        <v>0.52547632134931688</v>
      </c>
      <c r="W5">
        <v>0.71937977742931303</v>
      </c>
      <c r="X5">
        <v>0.76825134528197969</v>
      </c>
      <c r="Y5">
        <v>0.92006694631583408</v>
      </c>
      <c r="Z5">
        <v>0.56785593256237554</v>
      </c>
      <c r="AA5">
        <v>0.65695763158886256</v>
      </c>
      <c r="AB5">
        <v>0.57095392955411994</v>
      </c>
      <c r="AC5">
        <v>0.6514454842102424</v>
      </c>
      <c r="AD5">
        <v>0.76916396743982962</v>
      </c>
      <c r="AE5">
        <v>0.76081097541618292</v>
      </c>
      <c r="AF5">
        <v>0.64921951116194343</v>
      </c>
      <c r="AG5" t="s">
        <v>262</v>
      </c>
      <c r="AH5">
        <v>0.87742577612129902</v>
      </c>
      <c r="AI5" t="s">
        <v>262</v>
      </c>
      <c r="AJ5">
        <v>0.74369080400641507</v>
      </c>
      <c r="AK5">
        <v>0.55205137161972917</v>
      </c>
      <c r="AL5">
        <v>0.90011772677225399</v>
      </c>
      <c r="AM5">
        <v>0.71749493878337967</v>
      </c>
      <c r="AN5" t="s">
        <v>262</v>
      </c>
      <c r="AO5">
        <v>0.93624856985465499</v>
      </c>
      <c r="AP5" t="s">
        <v>262</v>
      </c>
      <c r="AQ5" t="s">
        <v>262</v>
      </c>
      <c r="AR5">
        <v>0.72497141405158172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141" t="s">
        <v>15</v>
      </c>
      <c r="D7" s="141"/>
      <c r="E7" s="141"/>
      <c r="F7" s="141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7.2002704430255318E-2</v>
      </c>
      <c r="D9" s="14">
        <f>+AVERAGE(AV2:CO2)</f>
        <v>0.99380387976896178</v>
      </c>
      <c r="E9" s="14"/>
      <c r="F9" s="14"/>
    </row>
    <row r="10" spans="1:93" x14ac:dyDescent="0.2">
      <c r="B10" s="14" t="s">
        <v>26</v>
      </c>
      <c r="C10" s="14">
        <f>+AVERAGE(B3:AU3)</f>
        <v>0.63330259712852321</v>
      </c>
      <c r="D10" s="14">
        <f>+AVERAGE(AV3:CO3)</f>
        <v>0.82231289073186542</v>
      </c>
      <c r="E10" s="14"/>
      <c r="F10" s="14"/>
    </row>
    <row r="11" spans="1:93" x14ac:dyDescent="0.2">
      <c r="B11" s="14" t="s">
        <v>196</v>
      </c>
      <c r="C11" s="141">
        <f>+AVERAGE(B5:AU5)</f>
        <v>0.72701827024598376</v>
      </c>
      <c r="D11" s="141"/>
      <c r="E11" s="141"/>
      <c r="F11" s="141"/>
    </row>
    <row r="12" spans="1:93" x14ac:dyDescent="0.2">
      <c r="C12" s="118" t="s">
        <v>264</v>
      </c>
      <c r="D12" s="118"/>
      <c r="E12" s="118"/>
      <c r="F12" s="118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B9CB-913B-D04E-A53F-A52C16707C2A}">
  <dimension ref="A1:CO12"/>
  <sheetViews>
    <sheetView topLeftCell="BG1"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0.14285714285714279</v>
      </c>
      <c r="C2">
        <v>0.22871714397803061</v>
      </c>
      <c r="D2">
        <v>3.7861915367483297E-2</v>
      </c>
      <c r="E2">
        <v>2.2231543624161069E-2</v>
      </c>
      <c r="F2">
        <v>6.3497631994386947E-2</v>
      </c>
      <c r="G2">
        <v>0.2379047619047619</v>
      </c>
      <c r="H2">
        <v>0.27121137812653262</v>
      </c>
      <c r="I2">
        <v>0.24083089905874719</v>
      </c>
      <c r="J2">
        <v>0.21522261222981709</v>
      </c>
      <c r="K2">
        <v>0.14861321926314339</v>
      </c>
      <c r="L2">
        <v>0.22784999252950841</v>
      </c>
      <c r="M2">
        <v>7.9752066115702486E-2</v>
      </c>
      <c r="N2">
        <v>4.8734770384254923E-2</v>
      </c>
      <c r="O2">
        <v>2.5490638393864201E-2</v>
      </c>
      <c r="P2">
        <v>0.20715842767737849</v>
      </c>
      <c r="Q2">
        <v>1.6E-2</v>
      </c>
      <c r="R2">
        <v>2.0319027725028489E-2</v>
      </c>
      <c r="S2">
        <v>2.4001613553852361E-2</v>
      </c>
      <c r="T2">
        <v>1.8686187632440759E-2</v>
      </c>
      <c r="U2">
        <v>4.4159544159544158E-2</v>
      </c>
      <c r="V2">
        <v>3.8443795171459329E-2</v>
      </c>
      <c r="W2">
        <v>1.428996725215838E-2</v>
      </c>
      <c r="X2">
        <v>0.14285714285714279</v>
      </c>
      <c r="Y2">
        <v>5.5736182071528103E-3</v>
      </c>
      <c r="Z2">
        <v>0</v>
      </c>
      <c r="AA2">
        <v>8.6455331412103754E-3</v>
      </c>
      <c r="AB2">
        <v>2.575107296137339E-2</v>
      </c>
      <c r="AC2">
        <v>3.1531531531531529E-2</v>
      </c>
      <c r="AD2">
        <v>0.16666666666666671</v>
      </c>
      <c r="AE2">
        <v>3.9193517995100811E-2</v>
      </c>
      <c r="AF2">
        <v>0</v>
      </c>
      <c r="AG2" t="s">
        <v>262</v>
      </c>
      <c r="AH2">
        <v>0</v>
      </c>
      <c r="AI2" t="s">
        <v>262</v>
      </c>
      <c r="AJ2">
        <v>1.8945374171139881E-3</v>
      </c>
      <c r="AK2">
        <v>1.007407407407407E-2</v>
      </c>
      <c r="AL2">
        <v>0</v>
      </c>
      <c r="AM2">
        <v>8.9735171810024078E-3</v>
      </c>
      <c r="AN2" t="s">
        <v>262</v>
      </c>
      <c r="AO2">
        <v>0</v>
      </c>
      <c r="AP2" t="s">
        <v>262</v>
      </c>
      <c r="AQ2" t="s">
        <v>262</v>
      </c>
      <c r="AR2">
        <v>0</v>
      </c>
      <c r="AS2" t="s">
        <v>263</v>
      </c>
      <c r="AT2" t="s">
        <v>262</v>
      </c>
      <c r="AU2" t="s">
        <v>262</v>
      </c>
      <c r="AV2">
        <v>0.99957636094047875</v>
      </c>
      <c r="AW2">
        <v>0.99876601803512099</v>
      </c>
      <c r="AX2">
        <v>0.99750927915608523</v>
      </c>
      <c r="AY2">
        <v>0.9987285142453497</v>
      </c>
      <c r="AZ2">
        <v>0.99693046098894966</v>
      </c>
      <c r="BA2">
        <v>0.99992377467794802</v>
      </c>
      <c r="BB2">
        <v>0.9762279888785913</v>
      </c>
      <c r="BC2">
        <v>0.99335510110557368</v>
      </c>
      <c r="BD2">
        <v>0.99252993518620236</v>
      </c>
      <c r="BE2">
        <v>0.99920596139750795</v>
      </c>
      <c r="BF2">
        <v>0.98008980267044787</v>
      </c>
      <c r="BG2">
        <v>0.99834897872541162</v>
      </c>
      <c r="BH2">
        <v>0.99535603715170273</v>
      </c>
      <c r="BI2">
        <v>0.99942666527676427</v>
      </c>
      <c r="BJ2">
        <v>0.99052989997871888</v>
      </c>
      <c r="BK2">
        <v>0.99881042500270356</v>
      </c>
      <c r="BL2">
        <v>0.99816611904943842</v>
      </c>
      <c r="BM2">
        <v>0.99866030759337654</v>
      </c>
      <c r="BN2">
        <v>0.99799218580421101</v>
      </c>
      <c r="BO2">
        <v>0.99877038225073511</v>
      </c>
      <c r="BP2">
        <v>0.9999415751343772</v>
      </c>
      <c r="BQ2">
        <v>0.99955577492596248</v>
      </c>
      <c r="BR2">
        <v>0.99970265907739364</v>
      </c>
      <c r="BS2">
        <v>0.99972048821391968</v>
      </c>
      <c r="BT2">
        <v>0.99949031600407745</v>
      </c>
      <c r="BU2">
        <v>0.99920276375232531</v>
      </c>
      <c r="BV2">
        <v>0.99893098434961092</v>
      </c>
      <c r="BW2">
        <v>0.99935889216566232</v>
      </c>
      <c r="BX2">
        <v>0.99949180536145343</v>
      </c>
      <c r="BY2">
        <v>0.99781564001747491</v>
      </c>
      <c r="BZ2">
        <v>0.99949092143220775</v>
      </c>
      <c r="CB2">
        <v>0.99966093074510465</v>
      </c>
      <c r="CD2">
        <v>0.99988429273936941</v>
      </c>
      <c r="CE2">
        <v>0.99922935562273996</v>
      </c>
      <c r="CF2">
        <v>0.99978827016726657</v>
      </c>
      <c r="CG2">
        <v>0.99984251968503934</v>
      </c>
      <c r="CI2">
        <v>0.99913837670170602</v>
      </c>
      <c r="CL2">
        <v>0.99974594571706821</v>
      </c>
    </row>
    <row r="3" spans="1:93" x14ac:dyDescent="0.2">
      <c r="A3" s="8" t="s">
        <v>26</v>
      </c>
      <c r="B3">
        <v>0.16666666666666671</v>
      </c>
      <c r="C3">
        <v>0.95730706075533667</v>
      </c>
      <c r="D3">
        <v>0.7</v>
      </c>
      <c r="E3">
        <v>0.66249999999999998</v>
      </c>
      <c r="F3">
        <v>0.86810551558753002</v>
      </c>
      <c r="G3">
        <v>0.99959983993597434</v>
      </c>
      <c r="H3">
        <v>0.51876172607879922</v>
      </c>
      <c r="I3">
        <v>0.92749999999999999</v>
      </c>
      <c r="J3">
        <v>0.89546502690238283</v>
      </c>
      <c r="K3">
        <v>0.98807339449541287</v>
      </c>
      <c r="L3">
        <v>0.81901181525241673</v>
      </c>
      <c r="M3">
        <v>0.84649122807017541</v>
      </c>
      <c r="N3">
        <v>0.82915717539863321</v>
      </c>
      <c r="O3">
        <v>0.91129032258064513</v>
      </c>
      <c r="P3">
        <v>0.97067545304777592</v>
      </c>
      <c r="Q3">
        <v>0.78846153846153844</v>
      </c>
      <c r="R3">
        <v>0.89915966386554624</v>
      </c>
      <c r="S3">
        <v>0.82638888888888884</v>
      </c>
      <c r="T3">
        <v>0.72388059701492535</v>
      </c>
      <c r="U3">
        <v>0.90416666666666667</v>
      </c>
      <c r="V3">
        <v>0.99601593625498008</v>
      </c>
      <c r="W3">
        <v>0.84210526315789469</v>
      </c>
      <c r="X3">
        <v>0.61111111111111116</v>
      </c>
      <c r="Y3">
        <v>0.66666666666666663</v>
      </c>
      <c r="Z3">
        <v>0</v>
      </c>
      <c r="AA3">
        <v>0.33333333333333331</v>
      </c>
      <c r="AB3">
        <v>0.19354838709677419</v>
      </c>
      <c r="AC3">
        <v>0.31818181818181818</v>
      </c>
      <c r="AD3">
        <v>7.6923076923076927E-2</v>
      </c>
      <c r="AE3">
        <v>0.83870967741935487</v>
      </c>
      <c r="AF3">
        <v>0</v>
      </c>
      <c r="AG3" t="s">
        <v>262</v>
      </c>
      <c r="AH3">
        <v>0</v>
      </c>
      <c r="AI3" t="s">
        <v>262</v>
      </c>
      <c r="AJ3">
        <v>0.8571428571428571</v>
      </c>
      <c r="AK3">
        <v>0.83950617283950613</v>
      </c>
      <c r="AL3">
        <v>0</v>
      </c>
      <c r="AM3">
        <v>0.93181818181818177</v>
      </c>
      <c r="AN3" t="s">
        <v>262</v>
      </c>
      <c r="AO3">
        <v>0</v>
      </c>
      <c r="AP3" t="s">
        <v>262</v>
      </c>
      <c r="AQ3" t="s">
        <v>262</v>
      </c>
      <c r="AR3">
        <v>0</v>
      </c>
      <c r="AS3" t="s">
        <v>263</v>
      </c>
      <c r="AT3" t="s">
        <v>262</v>
      </c>
      <c r="AU3" t="s">
        <v>262</v>
      </c>
      <c r="AV3">
        <v>0.99949167619773793</v>
      </c>
      <c r="AW3">
        <v>0.91455888744024338</v>
      </c>
      <c r="AX3">
        <v>0.87103927672821868</v>
      </c>
      <c r="AY3">
        <v>0.90097285356217338</v>
      </c>
      <c r="AZ3">
        <v>0.76989052667873459</v>
      </c>
      <c r="BA3">
        <v>0.62111742424242422</v>
      </c>
      <c r="BB3">
        <v>0.93411076131778481</v>
      </c>
      <c r="BC3">
        <v>0.78754711839774738</v>
      </c>
      <c r="BD3">
        <v>0.80966036383188456</v>
      </c>
      <c r="BE3">
        <v>0.72613076479204586</v>
      </c>
      <c r="BF3">
        <v>0.76246725191892262</v>
      </c>
      <c r="BG3">
        <v>0.90479244153734339</v>
      </c>
      <c r="BH3">
        <v>0.69348576358930114</v>
      </c>
      <c r="BI3">
        <v>0.81613109172164289</v>
      </c>
      <c r="BJ3">
        <v>0.45224446171783911</v>
      </c>
      <c r="BK3">
        <v>0.78554114395066976</v>
      </c>
      <c r="BL3">
        <v>0.55870150977289257</v>
      </c>
      <c r="BM3">
        <v>0.79386581469648565</v>
      </c>
      <c r="BN3">
        <v>0.78309559293165854</v>
      </c>
      <c r="BO3">
        <v>0.79909320330210876</v>
      </c>
      <c r="BP3">
        <v>0.73241184525847314</v>
      </c>
      <c r="BQ3">
        <v>0.85947712418300659</v>
      </c>
      <c r="BR3">
        <v>0.99720350832591842</v>
      </c>
      <c r="BS3">
        <v>0.90928350493623156</v>
      </c>
      <c r="BT3">
        <v>0.99682297623586225</v>
      </c>
      <c r="BU3">
        <v>0.95625635808748732</v>
      </c>
      <c r="BV3">
        <v>0.99037646260810586</v>
      </c>
      <c r="BW3">
        <v>0.99088867228885025</v>
      </c>
      <c r="BX3">
        <v>0.9997881894433619</v>
      </c>
      <c r="BY3">
        <v>0.7818236275726328</v>
      </c>
      <c r="BZ3">
        <v>0.99800906510780696</v>
      </c>
      <c r="CB3">
        <v>0.99894117148786588</v>
      </c>
      <c r="CD3">
        <v>0.73217538657064185</v>
      </c>
      <c r="CE3">
        <v>0.71611861670490273</v>
      </c>
      <c r="CF3">
        <v>0.99983060896078602</v>
      </c>
      <c r="CG3">
        <v>0.80793213149522802</v>
      </c>
      <c r="CI3">
        <v>0.98275350650451287</v>
      </c>
      <c r="CL3">
        <v>0.99991530089357561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0.58307917143220234</v>
      </c>
      <c r="C5">
        <v>0.93593297409779008</v>
      </c>
      <c r="D5">
        <v>0.78551963836410932</v>
      </c>
      <c r="E5">
        <v>0.78173642678108668</v>
      </c>
      <c r="F5">
        <v>0.81899802113313225</v>
      </c>
      <c r="G5">
        <v>0.81035863208919934</v>
      </c>
      <c r="H5">
        <v>0.72643624369829218</v>
      </c>
      <c r="I5">
        <v>0.85752355919887369</v>
      </c>
      <c r="J5">
        <v>0.85256269536713369</v>
      </c>
      <c r="K5">
        <v>0.85710207964372942</v>
      </c>
      <c r="L5">
        <v>0.79073953358566973</v>
      </c>
      <c r="M5">
        <v>0.87564183480375923</v>
      </c>
      <c r="N5">
        <v>0.76132146949396717</v>
      </c>
      <c r="O5">
        <v>0.86371070715114406</v>
      </c>
      <c r="P5">
        <v>0.71145995738280765</v>
      </c>
      <c r="Q5">
        <v>0.78700134120610421</v>
      </c>
      <c r="R5">
        <v>0.72893058681921929</v>
      </c>
      <c r="S5">
        <v>0.81012735179268724</v>
      </c>
      <c r="T5">
        <v>0.75348809497329194</v>
      </c>
      <c r="U5">
        <v>0.85162993498438777</v>
      </c>
      <c r="V5">
        <v>0.86421389075672661</v>
      </c>
      <c r="W5">
        <v>0.85079119367045064</v>
      </c>
      <c r="X5">
        <v>0.80415730971851485</v>
      </c>
      <c r="Y5">
        <v>0.78797508580144904</v>
      </c>
      <c r="Z5">
        <v>0.49841148811793112</v>
      </c>
      <c r="AA5">
        <v>0.64479484571041024</v>
      </c>
      <c r="AB5">
        <v>0.59196242485244011</v>
      </c>
      <c r="AC5">
        <v>0.65453524523533424</v>
      </c>
      <c r="AD5">
        <v>0.53835563318321933</v>
      </c>
      <c r="AE5">
        <v>0.81026665249599383</v>
      </c>
      <c r="AF5">
        <v>0.49900453255390348</v>
      </c>
      <c r="AG5" t="s">
        <v>262</v>
      </c>
      <c r="AH5">
        <v>0.49947058574393288</v>
      </c>
      <c r="AI5" t="s">
        <v>262</v>
      </c>
      <c r="AJ5">
        <v>0.79465912185674947</v>
      </c>
      <c r="AK5">
        <v>0.77781239477220443</v>
      </c>
      <c r="AL5">
        <v>0.49991530448039301</v>
      </c>
      <c r="AM5">
        <v>0.86987515665670523</v>
      </c>
      <c r="AN5" t="s">
        <v>262</v>
      </c>
      <c r="AO5">
        <v>0.49137675325225649</v>
      </c>
      <c r="AP5" t="s">
        <v>262</v>
      </c>
      <c r="AQ5" t="s">
        <v>262</v>
      </c>
      <c r="AR5">
        <v>0.49995765044678769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141" t="s">
        <v>15</v>
      </c>
      <c r="D7" s="141"/>
      <c r="E7" s="141"/>
      <c r="F7" s="141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7.4078828711362302E-2</v>
      </c>
      <c r="D9" s="14">
        <f>+AVERAGE(AV2:CO2)</f>
        <v>0.99733936078758112</v>
      </c>
      <c r="E9" s="14"/>
      <c r="F9" s="14"/>
    </row>
    <row r="10" spans="1:93" x14ac:dyDescent="0.2">
      <c r="B10" s="14" t="s">
        <v>26</v>
      </c>
      <c r="C10" s="14">
        <f>+AVERAGE(B3:AU3)</f>
        <v>0.62388750162144402</v>
      </c>
      <c r="D10" s="14">
        <f>+AVERAGE(AV3:CO3)</f>
        <v>0.8456301574998184</v>
      </c>
      <c r="E10" s="14"/>
      <c r="F10" s="14"/>
    </row>
    <row r="11" spans="1:93" x14ac:dyDescent="0.2">
      <c r="B11" s="14" t="s">
        <v>196</v>
      </c>
      <c r="C11" s="141">
        <f>+AVERAGE(B5:AU5)</f>
        <v>0.73475882956063132</v>
      </c>
      <c r="D11" s="141"/>
      <c r="E11" s="141"/>
      <c r="F11" s="141"/>
    </row>
    <row r="12" spans="1:93" x14ac:dyDescent="0.2">
      <c r="C12" s="118" t="s">
        <v>264</v>
      </c>
      <c r="D12" s="118"/>
      <c r="E12" s="118"/>
      <c r="F12" s="118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5A2E-B6E1-4949-953E-476402D192BB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0.16666666666666671</v>
      </c>
      <c r="C2">
        <v>0</v>
      </c>
      <c r="D2">
        <v>0</v>
      </c>
      <c r="E2">
        <v>3.3271719038817003E-2</v>
      </c>
      <c r="F2">
        <v>0.1074651353568499</v>
      </c>
      <c r="G2">
        <v>0.1136801541425819</v>
      </c>
      <c r="H2">
        <v>0</v>
      </c>
      <c r="I2">
        <v>0.76744186046511631</v>
      </c>
      <c r="J2">
        <v>0.91891891891891897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0.9966282894736842</v>
      </c>
      <c r="Z2">
        <v>0.99745839140772319</v>
      </c>
      <c r="AA2">
        <v>0.99614659342461265</v>
      </c>
      <c r="AB2">
        <v>0.98811051235993497</v>
      </c>
      <c r="AC2">
        <v>0.96794697176064648</v>
      </c>
      <c r="AD2">
        <v>0.97761124121779863</v>
      </c>
      <c r="AE2">
        <v>0.99893232588699077</v>
      </c>
      <c r="AF2">
        <v>0.99573385839691531</v>
      </c>
      <c r="AG2">
        <v>0.99639196391963925</v>
      </c>
      <c r="AH2">
        <v>0.99869195552648793</v>
      </c>
      <c r="AI2">
        <v>0.99918247220405498</v>
      </c>
      <c r="AJ2">
        <v>0.99975417895771879</v>
      </c>
      <c r="AK2">
        <v>1</v>
      </c>
      <c r="AL2">
        <v>0</v>
      </c>
      <c r="AM2">
        <v>0</v>
      </c>
      <c r="AN2">
        <v>0.99950948332243295</v>
      </c>
      <c r="AO2">
        <v>0.99934597776324396</v>
      </c>
      <c r="AP2">
        <v>0</v>
      </c>
      <c r="AQ2">
        <v>0</v>
      </c>
      <c r="AR2">
        <v>0</v>
      </c>
      <c r="AS2">
        <v>0.99967298888162193</v>
      </c>
      <c r="AT2">
        <v>0.99959123610202749</v>
      </c>
      <c r="AU2">
        <v>0</v>
      </c>
    </row>
    <row r="3" spans="1:47" x14ac:dyDescent="0.2">
      <c r="A3" s="8" t="s">
        <v>26</v>
      </c>
      <c r="B3">
        <v>0.22641509433962259</v>
      </c>
      <c r="C3">
        <v>0</v>
      </c>
      <c r="D3">
        <v>0</v>
      </c>
      <c r="E3">
        <v>0.11464968152866239</v>
      </c>
      <c r="F3">
        <v>0.27066115702479338</v>
      </c>
      <c r="G3">
        <v>0.42548076923076922</v>
      </c>
      <c r="H3">
        <v>0</v>
      </c>
      <c r="I3">
        <v>0.38823529411764712</v>
      </c>
      <c r="J3">
        <v>0.4358974358974359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0.99507348715001231</v>
      </c>
      <c r="Z3">
        <v>0.99713138267355139</v>
      </c>
      <c r="AA3">
        <v>0.99712761592121457</v>
      </c>
      <c r="AB3">
        <v>0.95668737060041409</v>
      </c>
      <c r="AC3">
        <v>0.90738849165815461</v>
      </c>
      <c r="AD3">
        <v>0.88320920785375767</v>
      </c>
      <c r="AE3">
        <v>0.9954169735657582</v>
      </c>
      <c r="AF3">
        <v>0.99917675146126617</v>
      </c>
      <c r="AG3">
        <v>0.99975316768142175</v>
      </c>
      <c r="AH3">
        <v>1</v>
      </c>
      <c r="AI3">
        <v>1</v>
      </c>
      <c r="AJ3">
        <v>0.99771036061820262</v>
      </c>
      <c r="AK3">
        <v>1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</row>
    <row r="4" spans="1:47" x14ac:dyDescent="0.2">
      <c r="A4" s="8" t="s">
        <v>122</v>
      </c>
      <c r="B4">
        <v>0.6107442907448174</v>
      </c>
      <c r="C4">
        <v>0.4985656913367757</v>
      </c>
      <c r="D4">
        <v>0.49856380796060729</v>
      </c>
      <c r="E4">
        <v>0.5356685260645383</v>
      </c>
      <c r="F4">
        <v>0.58902482434147396</v>
      </c>
      <c r="G4">
        <v>0.65434498854226342</v>
      </c>
      <c r="H4">
        <v>0.4977084867828791</v>
      </c>
      <c r="I4">
        <v>0.69370602278945659</v>
      </c>
      <c r="J4">
        <v>0.71782530178942883</v>
      </c>
      <c r="K4">
        <v>0.5</v>
      </c>
      <c r="L4">
        <v>0.5</v>
      </c>
      <c r="M4">
        <v>0.49885518030910131</v>
      </c>
      <c r="N4">
        <v>1</v>
      </c>
      <c r="O4" t="s">
        <v>282</v>
      </c>
      <c r="P4" t="s">
        <v>282</v>
      </c>
      <c r="Q4">
        <v>0.5</v>
      </c>
      <c r="R4">
        <v>0.5</v>
      </c>
      <c r="S4" t="s">
        <v>282</v>
      </c>
      <c r="T4" t="s">
        <v>282</v>
      </c>
      <c r="U4" t="s">
        <v>282</v>
      </c>
      <c r="V4">
        <v>0.5</v>
      </c>
      <c r="W4">
        <v>0.5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283</v>
      </c>
      <c r="AM4" t="s">
        <v>283</v>
      </c>
      <c r="AN4">
        <v>0</v>
      </c>
      <c r="AO4">
        <v>0</v>
      </c>
      <c r="AP4" t="s">
        <v>283</v>
      </c>
      <c r="AQ4" t="s">
        <v>283</v>
      </c>
      <c r="AR4" t="s">
        <v>283</v>
      </c>
      <c r="AS4">
        <v>0</v>
      </c>
      <c r="AT4">
        <v>0</v>
      </c>
      <c r="AU4" t="s">
        <v>283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0.1479735454566167</v>
      </c>
      <c r="D9" s="14">
        <f>+AVERAGE(Y2:AU2)</f>
        <v>0.73524819306980593</v>
      </c>
      <c r="E9" s="14"/>
      <c r="F9" s="14"/>
    </row>
    <row r="10" spans="1:47" x14ac:dyDescent="0.2">
      <c r="B10" s="14" t="s">
        <v>26</v>
      </c>
      <c r="C10" s="14">
        <f>+AVERAGE(B3:X3)</f>
        <v>0.12440606226691005</v>
      </c>
      <c r="D10" s="14">
        <f>+AVERAGE(Y3:AU3)</f>
        <v>0.72733368735581538</v>
      </c>
      <c r="E10" s="14"/>
      <c r="F10" s="14"/>
    </row>
    <row r="11" spans="1:47" x14ac:dyDescent="0.2">
      <c r="B11" s="14" t="s">
        <v>196</v>
      </c>
      <c r="C11" s="141">
        <f>+AVERAGE(B4:X4)</f>
        <v>0.57617688945066714</v>
      </c>
      <c r="D11" s="141"/>
      <c r="E11" s="141"/>
      <c r="F11" s="141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54DB-F4B9-C849-AACB-6146C477AC6C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0.38095238095238088</v>
      </c>
      <c r="C2">
        <v>0.1818181818181818</v>
      </c>
      <c r="D2">
        <v>0.25</v>
      </c>
      <c r="E2">
        <v>0.61904761904761907</v>
      </c>
      <c r="F2">
        <v>0.84356435643564354</v>
      </c>
      <c r="G2">
        <v>0.44036697247706419</v>
      </c>
      <c r="H2">
        <v>0.4</v>
      </c>
      <c r="I2">
        <v>0.56944444444444442</v>
      </c>
      <c r="J2">
        <v>0.46666666666666667</v>
      </c>
      <c r="K2">
        <v>0</v>
      </c>
      <c r="L2">
        <v>0</v>
      </c>
      <c r="M2">
        <v>0</v>
      </c>
      <c r="N2">
        <v>0.71794871794871795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0.99631479813283108</v>
      </c>
      <c r="Z2">
        <v>0.99795065169276165</v>
      </c>
      <c r="AA2">
        <v>0.9970462750246144</v>
      </c>
      <c r="AB2">
        <v>0.99241362249525855</v>
      </c>
      <c r="AC2">
        <v>0.9950541485460902</v>
      </c>
      <c r="AD2">
        <v>0.96964447743957771</v>
      </c>
      <c r="AE2">
        <v>0.99910035168070666</v>
      </c>
      <c r="AF2">
        <v>0.99638157894736845</v>
      </c>
      <c r="AG2">
        <v>0.99703508482951742</v>
      </c>
      <c r="AH2">
        <v>0.99869152764147862</v>
      </c>
      <c r="AI2">
        <v>0.99918207099623757</v>
      </c>
      <c r="AJ2">
        <v>0.99975470155355683</v>
      </c>
      <c r="AK2">
        <v>1</v>
      </c>
    </row>
    <row r="3" spans="1:47" x14ac:dyDescent="0.2">
      <c r="A3" s="8" t="s">
        <v>26</v>
      </c>
      <c r="B3">
        <v>0.15094339622641509</v>
      </c>
      <c r="C3">
        <v>0.19354838709677419</v>
      </c>
      <c r="D3">
        <v>0.23404255319148939</v>
      </c>
      <c r="E3">
        <v>0.4140127388535032</v>
      </c>
      <c r="F3">
        <v>0.8801652892561983</v>
      </c>
      <c r="G3">
        <v>0.1153846153846154</v>
      </c>
      <c r="H3">
        <v>0.15384615384615391</v>
      </c>
      <c r="I3">
        <v>0.4823529411764706</v>
      </c>
      <c r="J3">
        <v>0.53846153846153844</v>
      </c>
      <c r="K3">
        <v>0</v>
      </c>
      <c r="L3">
        <v>0</v>
      </c>
      <c r="M3">
        <v>0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0.99893258888250269</v>
      </c>
      <c r="Z3">
        <v>0.9977870666338825</v>
      </c>
      <c r="AA3">
        <v>0.99729175215428811</v>
      </c>
      <c r="AB3">
        <v>0.99668737060041412</v>
      </c>
      <c r="AC3">
        <v>0.99327545114061966</v>
      </c>
      <c r="AD3">
        <v>0.99483750846310093</v>
      </c>
      <c r="AE3">
        <v>0.999754480726737</v>
      </c>
      <c r="AF3">
        <v>0.99744792952992511</v>
      </c>
      <c r="AG3">
        <v>0.99605068290274812</v>
      </c>
      <c r="AH3">
        <v>0.99967256057629339</v>
      </c>
      <c r="AI3">
        <v>0.99950908198330879</v>
      </c>
      <c r="AJ3">
        <v>0.99983645432987167</v>
      </c>
      <c r="AK3">
        <v>0.99909865617830218</v>
      </c>
    </row>
    <row r="4" spans="1:47" x14ac:dyDescent="0.2">
      <c r="A4" s="8" t="s">
        <v>122</v>
      </c>
      <c r="B4">
        <v>0.57493799255445888</v>
      </c>
      <c r="C4">
        <v>0.59566772686532843</v>
      </c>
      <c r="D4">
        <v>0.61566715267288874</v>
      </c>
      <c r="E4">
        <v>0.70535005472695855</v>
      </c>
      <c r="F4">
        <v>0.93672037019840892</v>
      </c>
      <c r="G4">
        <v>0.55511106192385817</v>
      </c>
      <c r="H4">
        <v>0.57680031728644543</v>
      </c>
      <c r="I4">
        <v>0.73990043535319783</v>
      </c>
      <c r="J4">
        <v>0.76725611068214328</v>
      </c>
      <c r="K4">
        <v>0.49983628028814669</v>
      </c>
      <c r="L4">
        <v>0.49975454099165439</v>
      </c>
      <c r="M4">
        <v>0.49991822716493578</v>
      </c>
      <c r="N4">
        <v>0.99954932808915109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141" t="s">
        <v>15</v>
      </c>
      <c r="D7" s="141"/>
      <c r="E7" s="141" t="s">
        <v>0</v>
      </c>
      <c r="F7" s="141"/>
    </row>
    <row r="8" spans="1:47" x14ac:dyDescent="0.2">
      <c r="B8" s="14"/>
      <c r="C8" s="14" t="s">
        <v>260</v>
      </c>
      <c r="D8" s="14" t="s">
        <v>261</v>
      </c>
      <c r="E8" s="14" t="s">
        <v>260</v>
      </c>
      <c r="F8" s="14" t="s">
        <v>261</v>
      </c>
    </row>
    <row r="9" spans="1:47" x14ac:dyDescent="0.2">
      <c r="B9" s="14" t="s">
        <v>16</v>
      </c>
      <c r="C9" s="14">
        <f>+AVERAGE(B2:X2)</f>
        <v>0.37460071844543985</v>
      </c>
      <c r="D9" s="14">
        <f>+AVERAGE(Y2:AU2)</f>
        <v>0.99527456069076914</v>
      </c>
      <c r="E9" s="14"/>
      <c r="F9" s="14"/>
    </row>
    <row r="10" spans="1:47" x14ac:dyDescent="0.2">
      <c r="B10" s="14" t="s">
        <v>26</v>
      </c>
      <c r="C10" s="14">
        <f>+AVERAGE(B3:X3)</f>
        <v>0.32021212411485833</v>
      </c>
      <c r="D10" s="14">
        <f>+AVERAGE(Y3:AU3)</f>
        <v>0.99770627570015347</v>
      </c>
      <c r="E10" s="14"/>
      <c r="F10" s="14"/>
    </row>
    <row r="11" spans="1:47" x14ac:dyDescent="0.2">
      <c r="B11" s="14" t="s">
        <v>196</v>
      </c>
      <c r="C11" s="141">
        <f>+AVERAGE(B4:X4)</f>
        <v>0.65895919990750584</v>
      </c>
      <c r="D11" s="141"/>
      <c r="E11" s="141"/>
      <c r="F11" s="141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9BF8-2E15-9444-AEE5-B2A51909E7B7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</v>
      </c>
      <c r="C2">
        <v>0</v>
      </c>
      <c r="D2">
        <v>4.1095890410958902E-2</v>
      </c>
      <c r="E2">
        <v>0</v>
      </c>
      <c r="F2">
        <v>7.1428571428571425E-2</v>
      </c>
      <c r="G2">
        <v>0.17391304347826089</v>
      </c>
      <c r="I2">
        <v>0.76086956521739135</v>
      </c>
      <c r="J2">
        <v>0.66666666666666663</v>
      </c>
      <c r="N2">
        <v>0.96153846153846156</v>
      </c>
      <c r="Y2">
        <v>0.99566178276172546</v>
      </c>
      <c r="Z2">
        <v>0.99745984922976072</v>
      </c>
      <c r="AA2">
        <v>0.99638128135537463</v>
      </c>
      <c r="AB2">
        <v>0.98713958060288332</v>
      </c>
      <c r="AC2">
        <v>0.96046816172859717</v>
      </c>
      <c r="AD2">
        <v>0.96625440248996641</v>
      </c>
      <c r="AE2">
        <v>0.99893721386527146</v>
      </c>
      <c r="AF2">
        <v>0.99589693090431641</v>
      </c>
      <c r="AG2">
        <v>0.99655115782558712</v>
      </c>
      <c r="AH2">
        <v>0.99869195552648793</v>
      </c>
      <c r="AI2">
        <v>0.99918247220405498</v>
      </c>
      <c r="AJ2">
        <v>0.99975474166121647</v>
      </c>
      <c r="AK2">
        <v>0.99975421923644114</v>
      </c>
      <c r="AL2">
        <v>1</v>
      </c>
      <c r="AM2">
        <v>1</v>
      </c>
      <c r="AN2">
        <v>0.99950948332243295</v>
      </c>
      <c r="AO2">
        <v>0.99934597776324396</v>
      </c>
      <c r="AP2">
        <v>1</v>
      </c>
      <c r="AQ2">
        <v>1</v>
      </c>
      <c r="AR2">
        <v>1</v>
      </c>
      <c r="AS2">
        <v>0.99967298888162193</v>
      </c>
      <c r="AT2">
        <v>0.99959123610202749</v>
      </c>
      <c r="AU2">
        <v>1</v>
      </c>
    </row>
    <row r="3" spans="1:47" x14ac:dyDescent="0.2">
      <c r="A3" s="8" t="s">
        <v>26</v>
      </c>
      <c r="B3">
        <v>0</v>
      </c>
      <c r="C3">
        <v>0</v>
      </c>
      <c r="D3">
        <v>6.3829787234042548E-2</v>
      </c>
      <c r="E3">
        <v>0</v>
      </c>
      <c r="F3">
        <v>2.0661157024793389E-3</v>
      </c>
      <c r="G3">
        <v>9.6153846153846159E-3</v>
      </c>
      <c r="H3">
        <v>0</v>
      </c>
      <c r="I3">
        <v>0.41176470588235292</v>
      </c>
      <c r="J3">
        <v>0.46153846153846162</v>
      </c>
      <c r="K3">
        <v>0</v>
      </c>
      <c r="L3">
        <v>0</v>
      </c>
      <c r="M3">
        <v>0</v>
      </c>
      <c r="N3">
        <v>0.8928571428571429</v>
      </c>
      <c r="Q3">
        <v>0</v>
      </c>
      <c r="R3">
        <v>0</v>
      </c>
      <c r="V3">
        <v>0</v>
      </c>
      <c r="W3">
        <v>0</v>
      </c>
      <c r="Y3">
        <v>0.99876837178750311</v>
      </c>
      <c r="Z3">
        <v>0.99770510613884111</v>
      </c>
      <c r="AA3">
        <v>0.99425523184242925</v>
      </c>
      <c r="AB3">
        <v>0.99801242236024845</v>
      </c>
      <c r="AC3">
        <v>0.99889342866870956</v>
      </c>
      <c r="AD3">
        <v>0.99839201083276907</v>
      </c>
      <c r="AE3">
        <v>1</v>
      </c>
      <c r="AF3">
        <v>0.99909442660739278</v>
      </c>
      <c r="AG3">
        <v>0.9985190060885305</v>
      </c>
      <c r="AH3">
        <v>1</v>
      </c>
      <c r="AI3">
        <v>1</v>
      </c>
      <c r="AJ3">
        <v>1</v>
      </c>
      <c r="AK3">
        <v>0.99991805965257297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</row>
    <row r="4" spans="1:47" x14ac:dyDescent="0.2">
      <c r="A4" s="8" t="s">
        <v>122</v>
      </c>
      <c r="B4">
        <v>0.49938418589375161</v>
      </c>
      <c r="C4">
        <v>0.49885255306942061</v>
      </c>
      <c r="D4">
        <v>0.52904250953823595</v>
      </c>
      <c r="E4">
        <v>0.49900621118012423</v>
      </c>
      <c r="F4">
        <v>0.50047977218559447</v>
      </c>
      <c r="G4">
        <v>0.50400369772407683</v>
      </c>
      <c r="H4">
        <v>0.5</v>
      </c>
      <c r="I4">
        <v>0.70542956624487285</v>
      </c>
      <c r="J4">
        <v>0.73002873381349609</v>
      </c>
      <c r="K4">
        <v>0.5</v>
      </c>
      <c r="L4">
        <v>0.5</v>
      </c>
      <c r="M4">
        <v>0.5</v>
      </c>
      <c r="N4">
        <v>0.94638760125485788</v>
      </c>
      <c r="O4" t="s">
        <v>282</v>
      </c>
      <c r="P4" t="s">
        <v>282</v>
      </c>
      <c r="Q4">
        <v>0.5</v>
      </c>
      <c r="R4">
        <v>0.5</v>
      </c>
      <c r="S4" t="s">
        <v>282</v>
      </c>
      <c r="T4" t="s">
        <v>282</v>
      </c>
      <c r="U4" t="s">
        <v>282</v>
      </c>
      <c r="V4">
        <v>0.5</v>
      </c>
      <c r="W4">
        <v>0.5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0.29727913319336785</v>
      </c>
      <c r="D9" s="14">
        <f>+AVERAGE(Y2:AU2)</f>
        <v>0.99522841023743513</v>
      </c>
      <c r="E9" s="14"/>
      <c r="F9" s="14"/>
    </row>
    <row r="10" spans="1:47" x14ac:dyDescent="0.2">
      <c r="B10" s="14" t="s">
        <v>26</v>
      </c>
      <c r="C10" s="14">
        <f>+AVERAGE(B3:X3)</f>
        <v>0.10833362340175672</v>
      </c>
      <c r="D10" s="14">
        <f>+AVERAGE(Y3:AU3)</f>
        <v>0.99928513321647816</v>
      </c>
      <c r="E10" s="14"/>
      <c r="F10" s="14"/>
    </row>
    <row r="11" spans="1:47" x14ac:dyDescent="0.2">
      <c r="B11" s="14" t="s">
        <v>196</v>
      </c>
      <c r="C11" s="141">
        <f>+AVERAGE(B4:X4)</f>
        <v>0.55368322534731951</v>
      </c>
      <c r="D11" s="141"/>
      <c r="E11" s="141"/>
      <c r="F11" s="141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895-415D-0748-A174-CF2C4FD21FC8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1.7437452615617889E-2</v>
      </c>
      <c r="C2">
        <v>1.644031451036455E-2</v>
      </c>
      <c r="D2">
        <v>1.0410958904109591E-2</v>
      </c>
      <c r="E2">
        <v>7.8442437923250563E-2</v>
      </c>
      <c r="F2">
        <v>0.15682967959527819</v>
      </c>
      <c r="G2">
        <v>0.1093418259023355</v>
      </c>
      <c r="H2">
        <v>5.7142857142857143E-3</v>
      </c>
      <c r="I2">
        <v>3.9176626826029223E-2</v>
      </c>
      <c r="J2">
        <v>4.1756659467242621E-2</v>
      </c>
      <c r="K2">
        <v>2.1650228530190039E-3</v>
      </c>
      <c r="L2">
        <v>1.241464928615767E-3</v>
      </c>
      <c r="M2">
        <v>9.813542688910696E-4</v>
      </c>
      <c r="N2">
        <v>4.2105263157894743E-2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0.99725098506368548</v>
      </c>
      <c r="Z2">
        <v>0.99926151573894584</v>
      </c>
      <c r="AA2">
        <v>0.99730950321898726</v>
      </c>
      <c r="AB2">
        <v>0.99827915869980877</v>
      </c>
      <c r="AC2">
        <v>0.9979497140390633</v>
      </c>
      <c r="AD2">
        <v>0.98862428237295341</v>
      </c>
      <c r="AE2">
        <v>0.99929558862375623</v>
      </c>
      <c r="AF2">
        <v>0.99757598359127353</v>
      </c>
      <c r="AG2">
        <v>0.99815549202250298</v>
      </c>
      <c r="AH2">
        <v>0.99913312693498457</v>
      </c>
      <c r="AI2">
        <v>0.99932019034670294</v>
      </c>
      <c r="AJ2">
        <v>1</v>
      </c>
      <c r="AK2">
        <v>1</v>
      </c>
    </row>
    <row r="3" spans="1:47" x14ac:dyDescent="0.2">
      <c r="A3" s="8" t="s">
        <v>26</v>
      </c>
      <c r="B3">
        <v>0.43396226415094341</v>
      </c>
      <c r="C3">
        <v>0.74193548387096775</v>
      </c>
      <c r="D3">
        <v>0.40425531914893609</v>
      </c>
      <c r="E3">
        <v>0.88535031847133761</v>
      </c>
      <c r="F3">
        <v>0.96074380165289253</v>
      </c>
      <c r="G3">
        <v>0.74278846153846156</v>
      </c>
      <c r="H3">
        <v>0.38461538461538458</v>
      </c>
      <c r="I3">
        <v>0.69411764705882351</v>
      </c>
      <c r="J3">
        <v>0.74358974358974361</v>
      </c>
      <c r="K3">
        <v>0.5625</v>
      </c>
      <c r="L3">
        <v>0.4</v>
      </c>
      <c r="M3">
        <v>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0.89358732244026606</v>
      </c>
      <c r="Z3">
        <v>0.88722235882304734</v>
      </c>
      <c r="AA3">
        <v>0.85178498153467375</v>
      </c>
      <c r="AB3">
        <v>0.86476190476190473</v>
      </c>
      <c r="AC3">
        <v>0.78719782090568602</v>
      </c>
      <c r="AD3">
        <v>0.78698375084631012</v>
      </c>
      <c r="AE3">
        <v>0.92879941075374417</v>
      </c>
      <c r="AF3">
        <v>0.88087593644521278</v>
      </c>
      <c r="AG3">
        <v>0.89048872799078493</v>
      </c>
      <c r="AH3">
        <v>0.66044531761624103</v>
      </c>
      <c r="AI3">
        <v>0.73267984715068946</v>
      </c>
      <c r="AJ3">
        <v>0.74645080946450815</v>
      </c>
      <c r="AK3">
        <v>0.94780399868895449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12038</v>
      </c>
      <c r="AJ4">
        <v>12045</v>
      </c>
      <c r="AK4">
        <v>12204</v>
      </c>
    </row>
    <row r="5" spans="1:47" x14ac:dyDescent="0.2">
      <c r="A5" s="8" t="s">
        <v>122</v>
      </c>
      <c r="B5">
        <v>0.66377479329560485</v>
      </c>
      <c r="C5">
        <v>0.81457892134700749</v>
      </c>
      <c r="D5">
        <v>0.62802015034180503</v>
      </c>
      <c r="E5">
        <v>0.87505611161662111</v>
      </c>
      <c r="F5">
        <v>0.87397081127928922</v>
      </c>
      <c r="G5">
        <v>0.76488610619238584</v>
      </c>
      <c r="H5">
        <v>0.65670739768456432</v>
      </c>
      <c r="I5">
        <v>0.78749679175201814</v>
      </c>
      <c r="J5">
        <v>0.81703923579026427</v>
      </c>
      <c r="K5">
        <v>0.61147265880812052</v>
      </c>
      <c r="L5">
        <v>0.56633992357534479</v>
      </c>
      <c r="M5">
        <v>0.87322540473225407</v>
      </c>
      <c r="N5">
        <v>0.97390199934447741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4.0157180512841111E-2</v>
      </c>
      <c r="D9" s="14">
        <f>+AVERAGE(Y2:AU2)</f>
        <v>0.99785811851174333</v>
      </c>
      <c r="E9" s="14"/>
      <c r="F9" s="14"/>
    </row>
    <row r="10" spans="1:47" x14ac:dyDescent="0.2">
      <c r="B10" s="14" t="s">
        <v>26</v>
      </c>
      <c r="C10" s="14">
        <f>+AVERAGE(B3:X3)</f>
        <v>0.68875834031519167</v>
      </c>
      <c r="D10" s="14">
        <f>+AVERAGE(Y3:AU3)</f>
        <v>0.83531401441707864</v>
      </c>
      <c r="E10" s="14"/>
      <c r="F10" s="14"/>
    </row>
    <row r="11" spans="1:47" x14ac:dyDescent="0.2">
      <c r="B11" s="14" t="s">
        <v>196</v>
      </c>
      <c r="C11" s="141">
        <f>+AVERAGE(B5:X5)</f>
        <v>0.76203617736613516</v>
      </c>
      <c r="D11" s="141"/>
      <c r="E11" s="141"/>
      <c r="F11" s="141"/>
    </row>
    <row r="12" spans="1:47" x14ac:dyDescent="0.2">
      <c r="C12" s="118" t="s">
        <v>264</v>
      </c>
      <c r="D12" s="118"/>
      <c r="E12" s="118"/>
      <c r="F12" s="118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33A2-F3E2-0742-8EA8-234425BD4267}">
  <dimension ref="A1:AU12"/>
  <sheetViews>
    <sheetView zoomScaleNormal="21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1.0674931129476581E-2</v>
      </c>
      <c r="C2">
        <v>9.9484156226971251E-3</v>
      </c>
      <c r="D2">
        <v>1.3104524180967241E-2</v>
      </c>
      <c r="E2">
        <v>5.2346570397111908E-2</v>
      </c>
      <c r="F2">
        <v>0.1016840758900021</v>
      </c>
      <c r="G2">
        <v>7.9264138087667496E-2</v>
      </c>
      <c r="I2">
        <v>2.7345102111457249E-2</v>
      </c>
      <c r="J2">
        <v>2.062780269058296E-2</v>
      </c>
      <c r="K2">
        <v>1.6574585635359119E-2</v>
      </c>
      <c r="L2">
        <v>0</v>
      </c>
      <c r="M2">
        <v>5.7142857142857143E-3</v>
      </c>
      <c r="N2">
        <v>1.2074169900819319E-2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0.99764150943396224</v>
      </c>
      <c r="Z2">
        <v>0.99957974364362256</v>
      </c>
      <c r="AA2">
        <v>0.99944610612606621</v>
      </c>
      <c r="AB2">
        <v>0.99873176918199114</v>
      </c>
      <c r="AC2">
        <v>0.99907174114838881</v>
      </c>
      <c r="AD2">
        <v>0.991442074338996</v>
      </c>
      <c r="AE2">
        <v>0.99893721386527146</v>
      </c>
      <c r="AF2">
        <v>0.9993578079845874</v>
      </c>
      <c r="AG2">
        <v>0.99898728479801957</v>
      </c>
      <c r="AH2">
        <v>0.99892125134843579</v>
      </c>
      <c r="AI2">
        <v>0.99917101881787285</v>
      </c>
      <c r="AJ2">
        <v>0.99983412125736082</v>
      </c>
      <c r="AK2">
        <v>1</v>
      </c>
    </row>
    <row r="3" spans="1:47" x14ac:dyDescent="0.2">
      <c r="A3" s="8" t="s">
        <v>26</v>
      </c>
      <c r="B3">
        <v>0.58490566037735847</v>
      </c>
      <c r="C3">
        <v>0.87096774193548387</v>
      </c>
      <c r="D3">
        <v>0.8936170212765957</v>
      </c>
      <c r="E3">
        <v>0.92356687898089174</v>
      </c>
      <c r="F3">
        <v>0.98553719008264462</v>
      </c>
      <c r="G3">
        <v>0.83894230769230771</v>
      </c>
      <c r="H3">
        <v>0</v>
      </c>
      <c r="I3">
        <v>0.92941176470588238</v>
      </c>
      <c r="J3">
        <v>0.88461538461538458</v>
      </c>
      <c r="K3">
        <v>0.1875</v>
      </c>
      <c r="L3">
        <v>0</v>
      </c>
      <c r="M3">
        <v>0.33333333333333331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0.76410214303308976</v>
      </c>
      <c r="Z3">
        <v>0.77977214982378495</v>
      </c>
      <c r="AA3">
        <v>0.74041854739433732</v>
      </c>
      <c r="AB3">
        <v>0.78260869565217395</v>
      </c>
      <c r="AC3">
        <v>0.64130064691862443</v>
      </c>
      <c r="AD3">
        <v>0.65690589031821256</v>
      </c>
      <c r="AE3">
        <v>1</v>
      </c>
      <c r="AF3">
        <v>0.76866716061578988</v>
      </c>
      <c r="AG3">
        <v>0.73045910811255554</v>
      </c>
      <c r="AH3">
        <v>0.98542894564505568</v>
      </c>
      <c r="AI3">
        <v>0.98617247586319756</v>
      </c>
      <c r="AJ3">
        <v>0.98577152669883061</v>
      </c>
      <c r="AK3">
        <v>0.8122746640445756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12222</v>
      </c>
      <c r="AJ4">
        <v>12229</v>
      </c>
      <c r="AK4">
        <v>12204</v>
      </c>
    </row>
    <row r="5" spans="1:47" x14ac:dyDescent="0.2">
      <c r="A5" s="8" t="s">
        <v>122</v>
      </c>
      <c r="B5">
        <v>0.67450390170522423</v>
      </c>
      <c r="C5">
        <v>0.8253699458796343</v>
      </c>
      <c r="D5">
        <v>0.81701778433546668</v>
      </c>
      <c r="E5">
        <v>0.85308778731653279</v>
      </c>
      <c r="F5">
        <v>0.81341891850063452</v>
      </c>
      <c r="G5">
        <v>0.74792409900526025</v>
      </c>
      <c r="H5">
        <v>0.5</v>
      </c>
      <c r="I5">
        <v>0.84903946266083619</v>
      </c>
      <c r="J5">
        <v>0.80753724636396995</v>
      </c>
      <c r="K5">
        <v>0.58646447282252789</v>
      </c>
      <c r="L5">
        <v>0.49308623793159873</v>
      </c>
      <c r="M5">
        <v>0.65955243001608199</v>
      </c>
      <c r="N5">
        <v>0.90613733202228797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2.9113216780035572E-2</v>
      </c>
      <c r="D9" s="14">
        <f>+AVERAGE(Y2:AU2)</f>
        <v>0.99854781861112119</v>
      </c>
      <c r="E9" s="14"/>
      <c r="F9" s="14"/>
    </row>
    <row r="10" spans="1:47" x14ac:dyDescent="0.2">
      <c r="B10" s="14" t="s">
        <v>26</v>
      </c>
      <c r="C10" s="14">
        <f>+AVERAGE(B3:X3)</f>
        <v>0.6486459448461448</v>
      </c>
      <c r="D10" s="14">
        <f>+AVERAGE(Y3:AU3)</f>
        <v>0.81799091954770975</v>
      </c>
      <c r="E10" s="14"/>
      <c r="F10" s="14"/>
    </row>
    <row r="11" spans="1:47" x14ac:dyDescent="0.2">
      <c r="B11" s="14" t="s">
        <v>196</v>
      </c>
      <c r="C11" s="141">
        <f>+AVERAGE(B5:X5)</f>
        <v>0.73331843219692727</v>
      </c>
      <c r="D11" s="141"/>
      <c r="E11" s="141"/>
      <c r="F11" s="141"/>
    </row>
    <row r="12" spans="1:47" x14ac:dyDescent="0.2">
      <c r="C12" s="118" t="s">
        <v>264</v>
      </c>
      <c r="D12" s="118"/>
      <c r="E12" s="118"/>
      <c r="F12" s="118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0F9C-CE8E-0848-A99B-07FE4C8D184B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0.65400843881856541</v>
      </c>
      <c r="C2">
        <v>0</v>
      </c>
      <c r="D2">
        <v>0</v>
      </c>
      <c r="E2">
        <v>0</v>
      </c>
      <c r="F2">
        <v>0.30769230769230771</v>
      </c>
      <c r="G2">
        <v>0</v>
      </c>
      <c r="H2">
        <v>0.79022403258655805</v>
      </c>
      <c r="I2">
        <v>0.26415094339622641</v>
      </c>
      <c r="J2">
        <v>1</v>
      </c>
      <c r="K2">
        <v>1</v>
      </c>
      <c r="L2">
        <v>0.2105263157894737</v>
      </c>
      <c r="M2">
        <v>0.73745173745173742</v>
      </c>
      <c r="N2">
        <v>0.30769230769230771</v>
      </c>
      <c r="O2">
        <v>0.58653846153846156</v>
      </c>
      <c r="P2">
        <v>0.22</v>
      </c>
      <c r="Q2">
        <v>0.21245421245421239</v>
      </c>
      <c r="R2">
        <v>0</v>
      </c>
      <c r="S2">
        <v>0.23333333333333331</v>
      </c>
      <c r="T2">
        <v>0.625</v>
      </c>
      <c r="U2">
        <v>0.56164383561643838</v>
      </c>
      <c r="V2">
        <v>0</v>
      </c>
      <c r="W2">
        <v>0</v>
      </c>
      <c r="X2">
        <v>0</v>
      </c>
      <c r="Y2">
        <v>0.3</v>
      </c>
      <c r="Z2">
        <v>0.37037037037037029</v>
      </c>
      <c r="AA2">
        <v>0</v>
      </c>
      <c r="AB2">
        <v>0.40609137055837558</v>
      </c>
      <c r="AC2">
        <v>0.34693877551020408</v>
      </c>
      <c r="AD2">
        <v>3.8461538461538457E-2</v>
      </c>
      <c r="AE2" t="s">
        <v>262</v>
      </c>
      <c r="AF2" t="s">
        <v>263</v>
      </c>
      <c r="AG2">
        <v>9.0909090909090912E-2</v>
      </c>
      <c r="AH2" t="s">
        <v>262</v>
      </c>
      <c r="AI2">
        <v>0</v>
      </c>
      <c r="AJ2">
        <v>0</v>
      </c>
      <c r="AK2">
        <v>0.5</v>
      </c>
      <c r="AL2">
        <v>0.40740740740740738</v>
      </c>
      <c r="AM2" t="s">
        <v>262</v>
      </c>
      <c r="AN2" t="s">
        <v>262</v>
      </c>
      <c r="AO2" t="s">
        <v>262</v>
      </c>
      <c r="AP2">
        <v>0.83333333333333337</v>
      </c>
      <c r="AQ2">
        <v>0.99570003439972476</v>
      </c>
      <c r="AR2">
        <v>0.99801192842942343</v>
      </c>
      <c r="AS2">
        <v>0.99834107498341074</v>
      </c>
      <c r="AT2">
        <v>0.99634186897239774</v>
      </c>
      <c r="AU2">
        <v>0.99783765801729873</v>
      </c>
      <c r="AV2">
        <v>0.99767480484969273</v>
      </c>
      <c r="AW2">
        <v>0.98597122302158269</v>
      </c>
      <c r="AX2">
        <v>0.99233077692564187</v>
      </c>
      <c r="AY2">
        <v>0.99900777244914829</v>
      </c>
      <c r="AZ2">
        <v>0.99851165867372249</v>
      </c>
      <c r="BA2">
        <v>0.99550972892067191</v>
      </c>
      <c r="BB2">
        <v>0.98964088397790051</v>
      </c>
      <c r="BC2">
        <v>0.97711326428332779</v>
      </c>
      <c r="BD2">
        <v>0.99815032789641833</v>
      </c>
      <c r="BE2">
        <v>0.99800033327778703</v>
      </c>
      <c r="BF2">
        <v>0.95154032537210109</v>
      </c>
      <c r="BG2">
        <v>0.99884144323071833</v>
      </c>
      <c r="BH2">
        <v>0.99750871948181363</v>
      </c>
      <c r="BI2">
        <v>0.99983451927850409</v>
      </c>
      <c r="BJ2">
        <v>0.99146871863499497</v>
      </c>
      <c r="BK2">
        <v>0.99486074270557034</v>
      </c>
      <c r="BL2">
        <v>0.99353126554984239</v>
      </c>
      <c r="BM2">
        <v>0.99735055472760392</v>
      </c>
      <c r="BN2">
        <v>0.98277879953185088</v>
      </c>
      <c r="BO2">
        <v>0.99136786188579018</v>
      </c>
      <c r="BP2">
        <v>0.99950347567030784</v>
      </c>
      <c r="BQ2">
        <v>0.96122309531943972</v>
      </c>
      <c r="BR2">
        <v>0.98740131026373257</v>
      </c>
      <c r="BS2">
        <v>0.99618257261410792</v>
      </c>
      <c r="BV2">
        <v>0.99850993377483444</v>
      </c>
      <c r="BX2">
        <v>0.99983432736911859</v>
      </c>
      <c r="BY2">
        <v>0.99867615422803246</v>
      </c>
      <c r="BZ2">
        <v>0.99950339347790096</v>
      </c>
      <c r="CA2">
        <v>0.99916998671978752</v>
      </c>
      <c r="CE2">
        <v>0.99983457402812237</v>
      </c>
    </row>
    <row r="3" spans="1:83" x14ac:dyDescent="0.2">
      <c r="A3" s="8" t="s">
        <v>26</v>
      </c>
      <c r="B3">
        <v>0.86111111111111116</v>
      </c>
      <c r="C3">
        <v>0</v>
      </c>
      <c r="D3">
        <v>0</v>
      </c>
      <c r="E3">
        <v>0</v>
      </c>
      <c r="F3">
        <v>0.48</v>
      </c>
      <c r="G3">
        <v>0</v>
      </c>
      <c r="H3">
        <v>0.83261802575107291</v>
      </c>
      <c r="I3">
        <v>0.23333333333333331</v>
      </c>
      <c r="J3">
        <v>0.4</v>
      </c>
      <c r="K3">
        <v>0.30769230769230771</v>
      </c>
      <c r="L3">
        <v>0.22857142857142859</v>
      </c>
      <c r="M3">
        <v>0.76095617529880477</v>
      </c>
      <c r="N3">
        <v>0.12738853503184711</v>
      </c>
      <c r="O3">
        <v>0.84722222222222221</v>
      </c>
      <c r="P3">
        <v>0.47826086956521741</v>
      </c>
      <c r="Q3">
        <v>0.17159763313609469</v>
      </c>
      <c r="R3">
        <v>0</v>
      </c>
      <c r="S3">
        <v>0.31818181818181818</v>
      </c>
      <c r="T3">
        <v>0.83333333333333337</v>
      </c>
      <c r="U3">
        <v>0.44565217391304351</v>
      </c>
      <c r="V3">
        <v>0</v>
      </c>
      <c r="W3">
        <v>0</v>
      </c>
      <c r="X3">
        <v>0</v>
      </c>
      <c r="Y3">
        <v>0.16935483870967741</v>
      </c>
      <c r="Z3">
        <v>0.16129032258064521</v>
      </c>
      <c r="AA3">
        <v>0</v>
      </c>
      <c r="AB3">
        <v>0.26058631921824099</v>
      </c>
      <c r="AC3">
        <v>0.31192660550458717</v>
      </c>
      <c r="AD3">
        <v>4.1666666666666657E-2</v>
      </c>
      <c r="AE3" t="s">
        <v>262</v>
      </c>
      <c r="AF3" t="s">
        <v>263</v>
      </c>
      <c r="AG3">
        <v>0.1</v>
      </c>
      <c r="AH3" t="s">
        <v>262</v>
      </c>
      <c r="AI3">
        <v>0</v>
      </c>
      <c r="AJ3">
        <v>0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0.83333333333333337</v>
      </c>
      <c r="AQ3">
        <v>0.98603304377448475</v>
      </c>
      <c r="AR3">
        <v>0.99751614505712871</v>
      </c>
      <c r="AS3">
        <v>0.99619268333057442</v>
      </c>
      <c r="AT3">
        <v>0.99386299552164536</v>
      </c>
      <c r="AU3">
        <v>0.99551941586458681</v>
      </c>
      <c r="AV3">
        <v>0.99503064435978139</v>
      </c>
      <c r="AW3">
        <v>0.98155774395702777</v>
      </c>
      <c r="AX3">
        <v>0.99349023535302949</v>
      </c>
      <c r="AY3">
        <v>1</v>
      </c>
      <c r="AZ3">
        <v>1</v>
      </c>
      <c r="BA3">
        <v>0.99501329787234039</v>
      </c>
      <c r="BB3">
        <v>0.98827586206896556</v>
      </c>
      <c r="BC3">
        <v>0.99236511706820496</v>
      </c>
      <c r="BD3">
        <v>0.99280816189998322</v>
      </c>
      <c r="BE3">
        <v>0.99353019243530194</v>
      </c>
      <c r="BF3">
        <v>0.96236653246980575</v>
      </c>
      <c r="BG3">
        <v>0.99851091992058238</v>
      </c>
      <c r="BH3">
        <v>0.99618510532426607</v>
      </c>
      <c r="BI3">
        <v>0.99950372208436722</v>
      </c>
      <c r="BJ3">
        <v>0.9946299714717235</v>
      </c>
      <c r="BK3">
        <v>0.99684385382059804</v>
      </c>
      <c r="BL3">
        <v>0.9963406520292748</v>
      </c>
      <c r="BM3">
        <v>0.9980115990057995</v>
      </c>
      <c r="BN3">
        <v>0.99173274843934534</v>
      </c>
      <c r="BO3">
        <v>0.9971614626815829</v>
      </c>
      <c r="BP3">
        <v>0.99851190476190477</v>
      </c>
      <c r="BQ3">
        <v>0.97963091922005574</v>
      </c>
      <c r="BR3">
        <v>0.98922921575227196</v>
      </c>
      <c r="BS3">
        <v>0.99585199933631985</v>
      </c>
      <c r="BV3">
        <v>0.99834464492633668</v>
      </c>
      <c r="BX3">
        <v>0.99752066115702476</v>
      </c>
      <c r="BY3">
        <v>0.99867615422803246</v>
      </c>
      <c r="BZ3">
        <v>0.99917259639252032</v>
      </c>
      <c r="CA3">
        <v>0.9973487986743993</v>
      </c>
      <c r="CE3">
        <v>0.99983457402812237</v>
      </c>
    </row>
    <row r="4" spans="1:83" x14ac:dyDescent="0.2">
      <c r="A4" s="8" t="s">
        <v>122</v>
      </c>
      <c r="B4">
        <v>0.92357207744279801</v>
      </c>
      <c r="C4">
        <v>0.4987580725285643</v>
      </c>
      <c r="D4">
        <v>0.49809634166528721</v>
      </c>
      <c r="E4">
        <v>0.49693149776082268</v>
      </c>
      <c r="F4">
        <v>0.7377597079322934</v>
      </c>
      <c r="G4">
        <v>0.49751532217989058</v>
      </c>
      <c r="H4">
        <v>0.90708788485405023</v>
      </c>
      <c r="I4">
        <v>0.61341178434318133</v>
      </c>
      <c r="J4">
        <v>0.7</v>
      </c>
      <c r="K4">
        <v>0.65384615384615385</v>
      </c>
      <c r="L4">
        <v>0.61179236322188446</v>
      </c>
      <c r="M4">
        <v>0.87461601868388517</v>
      </c>
      <c r="N4">
        <v>0.55987682605002598</v>
      </c>
      <c r="O4">
        <v>0.92001519206110283</v>
      </c>
      <c r="P4">
        <v>0.73589553100025973</v>
      </c>
      <c r="Q4">
        <v>0.56698208280295026</v>
      </c>
      <c r="R4">
        <v>0.49925545996029119</v>
      </c>
      <c r="S4">
        <v>0.6571834617530421</v>
      </c>
      <c r="T4">
        <v>0.91641852770885024</v>
      </c>
      <c r="U4">
        <v>0.72014107269238348</v>
      </c>
      <c r="V4">
        <v>0.49842192691029902</v>
      </c>
      <c r="W4">
        <v>0.4981703260146374</v>
      </c>
      <c r="X4">
        <v>0.49900579950289969</v>
      </c>
      <c r="Y4">
        <v>0.58054379357451136</v>
      </c>
      <c r="Z4">
        <v>0.57922589263111413</v>
      </c>
      <c r="AA4">
        <v>0.49925595238095227</v>
      </c>
      <c r="AB4">
        <v>0.6201086192191485</v>
      </c>
      <c r="AC4">
        <v>0.65057791062842951</v>
      </c>
      <c r="AD4">
        <v>0.51875933300149324</v>
      </c>
      <c r="AE4" t="s">
        <v>262</v>
      </c>
      <c r="AF4" t="s">
        <v>263</v>
      </c>
      <c r="AG4">
        <v>0.54917232246316827</v>
      </c>
      <c r="AH4" t="s">
        <v>262</v>
      </c>
      <c r="AI4">
        <v>0.49876033057851238</v>
      </c>
      <c r="AJ4">
        <v>0.49933807711401618</v>
      </c>
      <c r="AK4">
        <v>0.81208629819626033</v>
      </c>
      <c r="AL4">
        <v>0.84242439933719948</v>
      </c>
      <c r="AM4" t="s">
        <v>262</v>
      </c>
      <c r="AN4" t="s">
        <v>262</v>
      </c>
      <c r="AO4" t="s">
        <v>262</v>
      </c>
      <c r="AP4">
        <v>0.91658395368072787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V4">
        <v>0</v>
      </c>
      <c r="BX4">
        <v>0</v>
      </c>
      <c r="BY4">
        <v>0</v>
      </c>
      <c r="BZ4">
        <v>0</v>
      </c>
      <c r="CA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0.31440650894056976</v>
      </c>
      <c r="D10" s="14">
        <f>+AVERAGE(AQ2:CE2)</f>
        <v>0.99305900322692331</v>
      </c>
      <c r="E10" s="14"/>
      <c r="F10" s="14"/>
    </row>
    <row r="11" spans="1:83" x14ac:dyDescent="0.2">
      <c r="B11" s="14" t="s">
        <v>26</v>
      </c>
      <c r="C11" s="14">
        <f>+AVERAGE(B3:AP3)</f>
        <v>0.30047363009013672</v>
      </c>
      <c r="D11" s="14">
        <f>+AVERAGE(AQ3:CE3)</f>
        <v>0.99390295926535399</v>
      </c>
      <c r="E11" s="14"/>
      <c r="F11" s="14"/>
    </row>
    <row r="12" spans="1:83" x14ac:dyDescent="0.2">
      <c r="B12" s="14" t="s">
        <v>196</v>
      </c>
      <c r="C12" s="141">
        <f>+AVERAGE(B4:AP4)</f>
        <v>0.6471882946777453</v>
      </c>
      <c r="D12" s="141"/>
      <c r="E12" s="141"/>
      <c r="F12" s="141"/>
    </row>
    <row r="13" spans="1:83" x14ac:dyDescent="0.2">
      <c r="C13" s="118" t="s">
        <v>264</v>
      </c>
      <c r="D13" s="118"/>
      <c r="E13" s="118"/>
      <c r="F13" s="118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96CB-F67C-8E44-876B-F7CE5A265538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0.1111111111111111</v>
      </c>
      <c r="I2">
        <v>0</v>
      </c>
      <c r="J2">
        <v>0</v>
      </c>
      <c r="K2">
        <v>0</v>
      </c>
      <c r="L2">
        <v>0</v>
      </c>
      <c r="M2">
        <v>0.16666666666666671</v>
      </c>
      <c r="N2">
        <v>0</v>
      </c>
      <c r="O2">
        <v>0</v>
      </c>
      <c r="P2">
        <v>0</v>
      </c>
      <c r="Q2">
        <v>0.25</v>
      </c>
      <c r="R2">
        <v>0</v>
      </c>
      <c r="S2">
        <v>0</v>
      </c>
      <c r="T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0.33333333333333331</v>
      </c>
      <c r="AC2">
        <v>0.2857142857142857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0.97022332506203479</v>
      </c>
      <c r="AR2">
        <v>0.9980162010249628</v>
      </c>
      <c r="AS2">
        <v>0.99834683418746906</v>
      </c>
      <c r="AT2">
        <v>0.99636303521243186</v>
      </c>
      <c r="AU2">
        <v>0.99586708546867253</v>
      </c>
      <c r="AV2">
        <v>0.99768556786245666</v>
      </c>
      <c r="AW2">
        <v>0.92303872889771599</v>
      </c>
      <c r="AX2">
        <v>0.99008100512481401</v>
      </c>
      <c r="AY2">
        <v>0.99834683418746906</v>
      </c>
      <c r="AZ2">
        <v>0.99785123966942146</v>
      </c>
      <c r="BA2">
        <v>0.99421391965614148</v>
      </c>
      <c r="BB2">
        <v>0.95864350703060386</v>
      </c>
      <c r="BC2">
        <v>0.97404958677685949</v>
      </c>
      <c r="BD2">
        <v>0.98809523809523814</v>
      </c>
      <c r="BE2">
        <v>0.99619834710743804</v>
      </c>
      <c r="BF2">
        <v>0.94439847757736228</v>
      </c>
      <c r="BG2">
        <v>0.99884278393122827</v>
      </c>
      <c r="BH2">
        <v>0.99636363636363634</v>
      </c>
      <c r="BI2">
        <v>0.99900810051248146</v>
      </c>
      <c r="BJ2">
        <v>0.98479590150388363</v>
      </c>
      <c r="BK2">
        <v>0.99487518598115388</v>
      </c>
      <c r="BL2">
        <v>0.99355265333112908</v>
      </c>
      <c r="BM2">
        <v>0.99735537190082646</v>
      </c>
      <c r="BN2">
        <v>0.97950413223140498</v>
      </c>
      <c r="BO2">
        <v>0.98975037196230786</v>
      </c>
      <c r="BP2">
        <v>0.99950405025624067</v>
      </c>
      <c r="BQ2">
        <v>0.94982613015399897</v>
      </c>
      <c r="BR2">
        <v>0.98229649238914629</v>
      </c>
      <c r="BS2">
        <v>0.9960324020499256</v>
      </c>
      <c r="BT2">
        <v>1</v>
      </c>
      <c r="BU2">
        <v>0.99834683418746906</v>
      </c>
      <c r="BV2">
        <v>0.99834710743801658</v>
      </c>
      <c r="BW2">
        <v>1</v>
      </c>
      <c r="BX2">
        <v>0.99983468341874693</v>
      </c>
      <c r="BY2">
        <v>0.99867790447859861</v>
      </c>
      <c r="BZ2">
        <v>0.9986774673499752</v>
      </c>
      <c r="CA2">
        <v>0.9973549346999504</v>
      </c>
      <c r="CB2">
        <v>1</v>
      </c>
      <c r="CC2">
        <v>1</v>
      </c>
      <c r="CD2">
        <v>1</v>
      </c>
      <c r="CE2">
        <v>0.99900810051248146</v>
      </c>
    </row>
    <row r="3" spans="1:83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2.1459227467811159E-3</v>
      </c>
      <c r="I3">
        <v>0</v>
      </c>
      <c r="J3">
        <v>0</v>
      </c>
      <c r="K3">
        <v>0</v>
      </c>
      <c r="L3">
        <v>0</v>
      </c>
      <c r="M3">
        <v>3.9840637450199202E-3</v>
      </c>
      <c r="N3">
        <v>0</v>
      </c>
      <c r="O3">
        <v>0</v>
      </c>
      <c r="P3">
        <v>0</v>
      </c>
      <c r="Q3">
        <v>5.9171597633136093E-3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1.3029315960912049E-2</v>
      </c>
      <c r="AC3">
        <v>1.834862385321101E-2</v>
      </c>
      <c r="AD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</v>
      </c>
      <c r="AP3">
        <v>0</v>
      </c>
      <c r="AQ3">
        <v>0.99897802759325494</v>
      </c>
      <c r="AR3">
        <v>0.99966881934095053</v>
      </c>
      <c r="AS3">
        <v>0.99966892898526738</v>
      </c>
      <c r="AT3">
        <v>0.99966827002819703</v>
      </c>
      <c r="AU3">
        <v>0.99966810487885827</v>
      </c>
      <c r="AV3">
        <v>0.99966870962398546</v>
      </c>
      <c r="AW3">
        <v>0.99856759176365262</v>
      </c>
      <c r="AX3">
        <v>0.99966616591554003</v>
      </c>
      <c r="AY3">
        <v>0.99966892898526738</v>
      </c>
      <c r="AZ3">
        <v>0.9998343822457767</v>
      </c>
      <c r="BA3">
        <v>0.99966755319148937</v>
      </c>
      <c r="BB3">
        <v>0.99913793103448278</v>
      </c>
      <c r="BC3">
        <v>0.99983033593484905</v>
      </c>
      <c r="BD3">
        <v>0.99949824385348718</v>
      </c>
      <c r="BE3">
        <v>0.99983410749834112</v>
      </c>
      <c r="BF3">
        <v>0.99894976369683175</v>
      </c>
      <c r="BG3">
        <v>0.99966909331568499</v>
      </c>
      <c r="BH3">
        <v>0.99983413501409857</v>
      </c>
      <c r="BI3">
        <v>0.99966914805624485</v>
      </c>
      <c r="BJ3">
        <v>1</v>
      </c>
      <c r="BK3">
        <v>0.99966777408637875</v>
      </c>
      <c r="BL3">
        <v>0.99966733200266134</v>
      </c>
      <c r="BM3">
        <v>0.99983429991715</v>
      </c>
      <c r="BN3">
        <v>0.99983128058039483</v>
      </c>
      <c r="BO3">
        <v>0.99966605443312739</v>
      </c>
      <c r="BP3">
        <v>0.99966931216931221</v>
      </c>
      <c r="BQ3">
        <v>0.99860724233983289</v>
      </c>
      <c r="BR3">
        <v>0.99915853248064623</v>
      </c>
      <c r="BS3">
        <v>0.99966815994690561</v>
      </c>
      <c r="BT3">
        <v>0.99966947611964962</v>
      </c>
      <c r="BU3">
        <v>0.99966892898526738</v>
      </c>
      <c r="BV3">
        <v>0.99983446449263369</v>
      </c>
      <c r="BW3">
        <v>0.99983473805982481</v>
      </c>
      <c r="BX3">
        <v>0.99966942148760329</v>
      </c>
      <c r="BY3">
        <v>1</v>
      </c>
      <c r="BZ3">
        <v>0.99966903855700806</v>
      </c>
      <c r="CA3">
        <v>0.9996685998342999</v>
      </c>
      <c r="CB3">
        <v>0.99966947611964962</v>
      </c>
      <c r="CC3">
        <v>0.99983473805982481</v>
      </c>
      <c r="CD3">
        <v>0.99966947611964962</v>
      </c>
      <c r="CE3">
        <v>0.99966914805624485</v>
      </c>
    </row>
    <row r="4" spans="1:83" x14ac:dyDescent="0.2">
      <c r="A4" s="8" t="s">
        <v>122</v>
      </c>
      <c r="B4">
        <v>0.49948901379662752</v>
      </c>
      <c r="C4">
        <v>0.49983440967047532</v>
      </c>
      <c r="D4">
        <v>0.49983446449263369</v>
      </c>
      <c r="E4">
        <v>0.49983413501409851</v>
      </c>
      <c r="F4">
        <v>0.49983405243942908</v>
      </c>
      <c r="G4">
        <v>0.49983435481199268</v>
      </c>
      <c r="H4">
        <v>0.50035675725521678</v>
      </c>
      <c r="I4">
        <v>0.49983308295777001</v>
      </c>
      <c r="J4">
        <v>0.49983446449263369</v>
      </c>
      <c r="K4">
        <v>0.49991719112288829</v>
      </c>
      <c r="L4">
        <v>0.49983377659574468</v>
      </c>
      <c r="M4">
        <v>0.50156099738975135</v>
      </c>
      <c r="N4">
        <v>0.49991516796742452</v>
      </c>
      <c r="O4">
        <v>0.49974912192674359</v>
      </c>
      <c r="P4">
        <v>0.49991705374917061</v>
      </c>
      <c r="Q4">
        <v>0.50243346173007275</v>
      </c>
      <c r="R4">
        <v>0.49983454665784249</v>
      </c>
      <c r="S4">
        <v>0.49991706750704928</v>
      </c>
      <c r="T4">
        <v>0.49983457402812242</v>
      </c>
      <c r="U4">
        <v>0.5</v>
      </c>
      <c r="V4">
        <v>0.49983388704318937</v>
      </c>
      <c r="W4">
        <v>0.49983366600133072</v>
      </c>
      <c r="X4">
        <v>0.499917149958575</v>
      </c>
      <c r="Y4">
        <v>0.49991564029019742</v>
      </c>
      <c r="Z4">
        <v>0.4998330272165637</v>
      </c>
      <c r="AA4">
        <v>0.4998346560846561</v>
      </c>
      <c r="AB4">
        <v>0.50581827915037247</v>
      </c>
      <c r="AC4">
        <v>0.50875357816692857</v>
      </c>
      <c r="AD4">
        <v>0.49983407997345281</v>
      </c>
      <c r="AE4" t="s">
        <v>282</v>
      </c>
      <c r="AF4">
        <v>0.49983446449263369</v>
      </c>
      <c r="AG4">
        <v>0.49991723224631679</v>
      </c>
      <c r="AH4" t="s">
        <v>282</v>
      </c>
      <c r="AI4">
        <v>0.49983471074380159</v>
      </c>
      <c r="AJ4">
        <v>0.5</v>
      </c>
      <c r="AK4">
        <v>0.49983451927850397</v>
      </c>
      <c r="AL4">
        <v>0.49983429991714989</v>
      </c>
      <c r="AM4" t="s">
        <v>282</v>
      </c>
      <c r="AN4" t="s">
        <v>282</v>
      </c>
      <c r="AO4" t="s">
        <v>282</v>
      </c>
      <c r="AP4">
        <v>0.49983457402812242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2.9405779405779403E-2</v>
      </c>
      <c r="D10" s="14">
        <f>+AVERAGE(AQ2:CE2)</f>
        <v>0.98959446774618764</v>
      </c>
      <c r="E10" s="14"/>
      <c r="F10" s="14"/>
    </row>
    <row r="11" spans="1:83" x14ac:dyDescent="0.2">
      <c r="B11" s="14" t="s">
        <v>26</v>
      </c>
      <c r="C11" s="14">
        <f>+AVERAGE(B3:AP3)</f>
        <v>1.2062523908121586E-3</v>
      </c>
      <c r="D11" s="14">
        <f>+AVERAGE(AQ3:CE3)</f>
        <v>0.99960428621473985</v>
      </c>
      <c r="E11" s="14"/>
      <c r="F11" s="14"/>
    </row>
    <row r="12" spans="1:83" x14ac:dyDescent="0.2">
      <c r="B12" s="14" t="s">
        <v>196</v>
      </c>
      <c r="C12" s="141">
        <f>+AVERAGE(B4:AP4)</f>
        <v>0.50039615161659678</v>
      </c>
      <c r="D12" s="141"/>
      <c r="E12" s="141"/>
      <c r="F12" s="141"/>
    </row>
    <row r="13" spans="1:83" x14ac:dyDescent="0.2">
      <c r="C13" s="118" t="s">
        <v>264</v>
      </c>
      <c r="D13" s="118"/>
      <c r="E13" s="118"/>
      <c r="F13" s="118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334B-6FB9-FA42-A534-9F7B2C23F5E1}">
  <dimension ref="B2:AW142"/>
  <sheetViews>
    <sheetView tabSelected="1" workbookViewId="0">
      <selection activeCell="F4" sqref="F4"/>
    </sheetView>
  </sheetViews>
  <sheetFormatPr baseColWidth="10" defaultRowHeight="16" x14ac:dyDescent="0.2"/>
  <cols>
    <col min="3" max="3" width="14.6640625" bestFit="1" customWidth="1"/>
    <col min="4" max="5" width="15.6640625" bestFit="1" customWidth="1"/>
    <col min="6" max="6" width="15.6640625" customWidth="1"/>
  </cols>
  <sheetData>
    <row r="2" spans="2:7" ht="17" thickBot="1" x14ac:dyDescent="0.25"/>
    <row r="3" spans="2:7" ht="17" thickBot="1" x14ac:dyDescent="0.25">
      <c r="B3" s="48" t="s">
        <v>13</v>
      </c>
      <c r="C3" s="46" t="s">
        <v>284</v>
      </c>
      <c r="D3" s="46" t="s">
        <v>295</v>
      </c>
      <c r="E3" s="46" t="s">
        <v>300</v>
      </c>
      <c r="F3" s="46" t="s">
        <v>351</v>
      </c>
      <c r="G3" s="47" t="s">
        <v>352</v>
      </c>
    </row>
    <row r="4" spans="2:7" ht="17" thickTop="1" x14ac:dyDescent="0.2">
      <c r="B4" s="49" t="s">
        <v>268</v>
      </c>
      <c r="C4" s="51">
        <f>+AVERAGE(C16:E16)</f>
        <v>11.718081666666658</v>
      </c>
      <c r="D4" s="51">
        <f>+AVERAGE(C41:E41)</f>
        <v>62.579490999999983</v>
      </c>
      <c r="E4" s="51">
        <f>+AVERAGE(C115:E115)+H136</f>
        <v>368.3628066666667</v>
      </c>
      <c r="F4" s="51">
        <f>+AVERAGE(C66:E66)</f>
        <v>143.34522633333106</v>
      </c>
      <c r="G4" s="52">
        <f>+AVERAGE(C91:E91)</f>
        <v>4217.2071803333338</v>
      </c>
    </row>
    <row r="5" spans="2:7" x14ac:dyDescent="0.2">
      <c r="B5" s="49" t="s">
        <v>269</v>
      </c>
      <c r="C5" s="51">
        <f>+AVERAGE(C19:K19)</f>
        <v>5.7682638750000024</v>
      </c>
      <c r="D5" s="51">
        <f>+AVERAGE(C44:K44)</f>
        <v>27.431401750000077</v>
      </c>
      <c r="E5" s="51">
        <f>+H137+AVERAGE(C118:K118)</f>
        <v>192.89945462499998</v>
      </c>
      <c r="F5" s="51">
        <f>+AVERAGE(C69:K69)</f>
        <v>71.742304124998554</v>
      </c>
      <c r="G5" s="52">
        <f>+AVERAGE(C94:J94)</f>
        <v>5252.0198657500005</v>
      </c>
    </row>
    <row r="6" spans="2:7" x14ac:dyDescent="0.2">
      <c r="B6" s="49" t="s">
        <v>53</v>
      </c>
      <c r="C6" s="51">
        <f>+AVERAGE(C22:P22)</f>
        <v>12.078994923076921</v>
      </c>
      <c r="D6" s="51">
        <f>+AVERAGE(C47:V47)</f>
        <v>49.508456421052728</v>
      </c>
      <c r="E6" s="51">
        <f>+H138+AVERAGE(C121:V121)</f>
        <v>345.12097085714288</v>
      </c>
      <c r="F6" s="51">
        <f>+AVERAGE(C72:V72)</f>
        <v>103.78671924999799</v>
      </c>
      <c r="G6" s="52">
        <f>+AVERAGE(C97:V97)</f>
        <v>3655.1525443333326</v>
      </c>
    </row>
    <row r="7" spans="2:7" x14ac:dyDescent="0.2">
      <c r="B7" s="49" t="s">
        <v>54</v>
      </c>
      <c r="C7" s="51">
        <f>+AVERAGE(C25:AW25)</f>
        <v>16.318892390243906</v>
      </c>
      <c r="D7" s="51">
        <f>+AVERAGE(C50:AW50)</f>
        <v>302.87438389130438</v>
      </c>
      <c r="E7" s="51">
        <f>+H139+AVERAGE(C124:AT124)</f>
        <v>1550.4798987674419</v>
      </c>
      <c r="F7" s="51">
        <f>+AVERAGE(C75:AW75)</f>
        <v>179.14676847368327</v>
      </c>
      <c r="G7" s="52">
        <f>+AVERAGE(C100:AW100)</f>
        <v>4449.8343516052655</v>
      </c>
    </row>
    <row r="8" spans="2:7" x14ac:dyDescent="0.2">
      <c r="B8" s="49" t="s">
        <v>55</v>
      </c>
      <c r="C8" s="51">
        <f>+AVERAGE(C28:Y28)</f>
        <v>7.608786882352935</v>
      </c>
      <c r="D8" s="51">
        <f>+AVERAGE(C53:Z53)</f>
        <v>131.89602153846155</v>
      </c>
      <c r="E8" s="51">
        <f>+H140+AVERAGE(C127:Z127)</f>
        <v>252.97262564705878</v>
      </c>
      <c r="F8" s="51">
        <f>+AVERAGE(C78:Z78)</f>
        <v>62.097271076924066</v>
      </c>
      <c r="G8" s="52">
        <f>+AVERAGE(C103:Z103)</f>
        <v>961.93577238461523</v>
      </c>
    </row>
    <row r="9" spans="2:7" x14ac:dyDescent="0.2">
      <c r="B9" s="49" t="s">
        <v>198</v>
      </c>
      <c r="C9" s="51">
        <f>+AVERAGE(C31:AR31)</f>
        <v>3.5515109444444621</v>
      </c>
      <c r="D9" s="51">
        <f>+AVERAGE(C56:AR56)</f>
        <v>38.531923780487595</v>
      </c>
      <c r="E9" s="51">
        <f>+H141+AVERAGE(C130:AR130)</f>
        <v>298.5211678</v>
      </c>
      <c r="F9" s="51">
        <f>+AVERAGE(C81:AR81)</f>
        <v>89.409164000000288</v>
      </c>
      <c r="G9" s="52">
        <f>+AVERAGE(C106:AR106)</f>
        <v>1269.4702778571425</v>
      </c>
    </row>
    <row r="10" spans="2:7" ht="17" thickBot="1" x14ac:dyDescent="0.25">
      <c r="B10" s="50" t="s">
        <v>11</v>
      </c>
      <c r="C10" s="53">
        <f>+AVERAGE(C34:X34)</f>
        <v>10.770773300000155</v>
      </c>
      <c r="D10" s="53">
        <f>+AVERAGE(C59:Z59)</f>
        <v>416.23988086956524</v>
      </c>
      <c r="E10" s="53">
        <f>+H142+AVERAGE(C133:Z133)</f>
        <v>1513.6218230909092</v>
      </c>
      <c r="F10" s="53">
        <f>+AVERAGE(C84:Y84)</f>
        <v>235.35375268421041</v>
      </c>
      <c r="G10" s="54">
        <f>+AVERAGE(C109:Y109)</f>
        <v>3871.8351232631594</v>
      </c>
    </row>
    <row r="12" spans="2:7" ht="24" hidden="1" x14ac:dyDescent="0.3">
      <c r="B12" s="45" t="s">
        <v>284</v>
      </c>
      <c r="C12">
        <f>+AVERAGE(C16:E16,C19:K19,C22:P22,C25:AW25,C31:AR31,C28:Y28,C34:X34)</f>
        <v>10.000153007246402</v>
      </c>
    </row>
    <row r="13" spans="2:7" hidden="1" x14ac:dyDescent="0.2"/>
    <row r="14" spans="2:7" hidden="1" x14ac:dyDescent="0.2"/>
    <row r="15" spans="2:7" hidden="1" x14ac:dyDescent="0.2">
      <c r="B15" t="s">
        <v>244</v>
      </c>
      <c r="C15" s="8" t="s">
        <v>20</v>
      </c>
      <c r="D15" s="8" t="s">
        <v>21</v>
      </c>
      <c r="E15" s="8" t="s">
        <v>22</v>
      </c>
      <c r="F15" s="62"/>
    </row>
    <row r="16" spans="2:7" hidden="1" x14ac:dyDescent="0.2">
      <c r="C16">
        <v>11.562531999999999</v>
      </c>
      <c r="D16">
        <v>11.691216999999989</v>
      </c>
      <c r="E16">
        <v>11.90049599999999</v>
      </c>
    </row>
    <row r="17" spans="2:49" hidden="1" x14ac:dyDescent="0.2"/>
    <row r="18" spans="2:49" hidden="1" x14ac:dyDescent="0.2">
      <c r="B18" t="s">
        <v>253</v>
      </c>
      <c r="C18" s="8" t="s">
        <v>28</v>
      </c>
      <c r="D18" s="8" t="s">
        <v>29</v>
      </c>
      <c r="E18" s="8" t="s">
        <v>30</v>
      </c>
      <c r="F18" s="8"/>
      <c r="G18" s="8" t="s">
        <v>31</v>
      </c>
      <c r="H18" s="8" t="s">
        <v>32</v>
      </c>
      <c r="I18" s="8" t="s">
        <v>33</v>
      </c>
      <c r="J18" s="8" t="s">
        <v>123</v>
      </c>
      <c r="K18" s="8" t="s">
        <v>34</v>
      </c>
    </row>
    <row r="19" spans="2:49" hidden="1" x14ac:dyDescent="0.2">
      <c r="C19">
        <v>6.1841059999999857</v>
      </c>
      <c r="D19">
        <v>5.7146610000000067</v>
      </c>
      <c r="E19">
        <v>5.704734000000002</v>
      </c>
      <c r="G19">
        <v>5.8254870000000096</v>
      </c>
      <c r="H19">
        <v>5.6474420000000123</v>
      </c>
      <c r="I19">
        <v>5.8340239999999994</v>
      </c>
      <c r="J19">
        <v>5.769644999999997</v>
      </c>
      <c r="K19">
        <v>5.4660120000000063</v>
      </c>
    </row>
    <row r="20" spans="2:49" hidden="1" x14ac:dyDescent="0.2"/>
    <row r="21" spans="2:49" hidden="1" x14ac:dyDescent="0.2">
      <c r="B21" t="s">
        <v>254</v>
      </c>
      <c r="C21" s="8" t="s">
        <v>42</v>
      </c>
      <c r="D21" s="8" t="s">
        <v>43</v>
      </c>
      <c r="E21" s="8" t="s">
        <v>44</v>
      </c>
      <c r="F21" s="8"/>
      <c r="G21" s="8" t="s">
        <v>45</v>
      </c>
      <c r="H21" s="8" t="s">
        <v>46</v>
      </c>
      <c r="I21" s="8" t="s">
        <v>47</v>
      </c>
      <c r="J21" s="8" t="s">
        <v>48</v>
      </c>
      <c r="K21" s="8" t="s">
        <v>49</v>
      </c>
      <c r="L21" s="8" t="s">
        <v>50</v>
      </c>
      <c r="M21" s="8" t="s">
        <v>51</v>
      </c>
      <c r="N21" s="8" t="s">
        <v>52</v>
      </c>
      <c r="O21" s="8" t="s">
        <v>188</v>
      </c>
      <c r="P21" s="8" t="s">
        <v>189</v>
      </c>
    </row>
    <row r="22" spans="2:49" hidden="1" x14ac:dyDescent="0.2">
      <c r="C22">
        <v>10.290132999999971</v>
      </c>
      <c r="D22">
        <v>10.30050899999992</v>
      </c>
      <c r="E22">
        <v>10.527487000000059</v>
      </c>
      <c r="G22">
        <v>11.40834500000005</v>
      </c>
      <c r="H22">
        <v>10.07541399999991</v>
      </c>
      <c r="I22">
        <v>10.39452900000015</v>
      </c>
      <c r="J22">
        <v>10.539379999999939</v>
      </c>
      <c r="K22">
        <v>10.484586000000039</v>
      </c>
      <c r="L22">
        <v>11.07589000000007</v>
      </c>
      <c r="M22">
        <v>12.059841000000009</v>
      </c>
      <c r="N22">
        <v>10.45189800000003</v>
      </c>
      <c r="O22">
        <v>19.833271999999852</v>
      </c>
      <c r="P22">
        <v>19.58564999999999</v>
      </c>
    </row>
    <row r="23" spans="2:49" hidden="1" x14ac:dyDescent="0.2"/>
    <row r="24" spans="2:49" hidden="1" x14ac:dyDescent="0.2">
      <c r="B24" t="s">
        <v>255</v>
      </c>
      <c r="C24" s="8" t="s">
        <v>59</v>
      </c>
      <c r="D24" s="8" t="s">
        <v>56</v>
      </c>
      <c r="E24" s="8" t="s">
        <v>61</v>
      </c>
      <c r="F24" s="8"/>
      <c r="G24" s="8" t="s">
        <v>90</v>
      </c>
      <c r="H24" s="8" t="s">
        <v>65</v>
      </c>
      <c r="I24" s="8" t="s">
        <v>42</v>
      </c>
      <c r="J24" s="8" t="s">
        <v>91</v>
      </c>
      <c r="K24" s="8" t="s">
        <v>92</v>
      </c>
      <c r="L24" s="8" t="s">
        <v>93</v>
      </c>
      <c r="M24" s="8" t="s">
        <v>43</v>
      </c>
      <c r="N24" s="8" t="s">
        <v>94</v>
      </c>
      <c r="O24" s="8" t="s">
        <v>62</v>
      </c>
      <c r="P24" s="8" t="s">
        <v>45</v>
      </c>
      <c r="Q24" s="8" t="s">
        <v>47</v>
      </c>
      <c r="R24" s="8" t="s">
        <v>48</v>
      </c>
      <c r="S24" s="8" t="s">
        <v>49</v>
      </c>
      <c r="T24" s="8" t="s">
        <v>50</v>
      </c>
      <c r="U24" s="8" t="s">
        <v>51</v>
      </c>
      <c r="V24" s="8" t="s">
        <v>52</v>
      </c>
      <c r="W24" s="8" t="s">
        <v>46</v>
      </c>
      <c r="X24" s="8" t="s">
        <v>44</v>
      </c>
      <c r="Y24" s="8" t="s">
        <v>151</v>
      </c>
      <c r="Z24" s="8" t="s">
        <v>152</v>
      </c>
      <c r="AA24" s="8" t="s">
        <v>153</v>
      </c>
      <c r="AB24" s="8" t="s">
        <v>155</v>
      </c>
      <c r="AC24" s="8" t="s">
        <v>156</v>
      </c>
      <c r="AD24" s="8" t="s">
        <v>199</v>
      </c>
      <c r="AE24" s="8" t="s">
        <v>200</v>
      </c>
      <c r="AF24" s="8" t="s">
        <v>154</v>
      </c>
      <c r="AG24" s="8" t="s">
        <v>64</v>
      </c>
      <c r="AH24" s="8" t="s">
        <v>157</v>
      </c>
      <c r="AI24" s="8" t="s">
        <v>201</v>
      </c>
      <c r="AJ24" s="8" t="s">
        <v>202</v>
      </c>
      <c r="AK24" s="8" t="s">
        <v>166</v>
      </c>
      <c r="AL24" s="8" t="s">
        <v>203</v>
      </c>
      <c r="AM24" s="8" t="s">
        <v>204</v>
      </c>
      <c r="AN24" s="8" t="s">
        <v>159</v>
      </c>
      <c r="AO24" s="8" t="s">
        <v>66</v>
      </c>
      <c r="AP24" s="8" t="s">
        <v>160</v>
      </c>
      <c r="AQ24" s="8" t="s">
        <v>126</v>
      </c>
      <c r="AR24" s="8" t="s">
        <v>162</v>
      </c>
      <c r="AS24" s="8" t="s">
        <v>161</v>
      </c>
      <c r="AT24" s="8" t="s">
        <v>134</v>
      </c>
      <c r="AU24" s="8" t="s">
        <v>164</v>
      </c>
      <c r="AV24" s="8" t="s">
        <v>137</v>
      </c>
      <c r="AW24" s="8" t="s">
        <v>127</v>
      </c>
    </row>
    <row r="25" spans="2:49" hidden="1" x14ac:dyDescent="0.2">
      <c r="C25">
        <v>13.975631000000019</v>
      </c>
      <c r="D25">
        <v>15.190574999999971</v>
      </c>
      <c r="E25">
        <v>14.524724999999989</v>
      </c>
      <c r="G25">
        <v>14.14149299999997</v>
      </c>
      <c r="H25">
        <v>14.08835699999997</v>
      </c>
      <c r="I25">
        <v>15.672894999999929</v>
      </c>
      <c r="J25">
        <v>14.379898999999909</v>
      </c>
      <c r="K25">
        <v>14.311375</v>
      </c>
      <c r="L25">
        <v>14.310082000000079</v>
      </c>
      <c r="M25">
        <v>15.11729600000001</v>
      </c>
      <c r="N25">
        <v>14.21908000000008</v>
      </c>
      <c r="O25">
        <v>14.13822499999992</v>
      </c>
      <c r="P25">
        <v>14.230264999999919</v>
      </c>
      <c r="Q25">
        <v>15.01325700000007</v>
      </c>
      <c r="R25">
        <v>14.27226100000007</v>
      </c>
      <c r="S25">
        <v>14.28510400000005</v>
      </c>
      <c r="T25">
        <v>14.15508199999999</v>
      </c>
      <c r="U25">
        <v>15.01477</v>
      </c>
      <c r="V25">
        <v>14.318911999999949</v>
      </c>
      <c r="W25">
        <v>14.16991099999996</v>
      </c>
      <c r="X25">
        <v>14.11502199999995</v>
      </c>
      <c r="Y25">
        <v>14.956304999999929</v>
      </c>
      <c r="Z25">
        <v>14.38182800000004</v>
      </c>
      <c r="AA25">
        <v>14.37145900000019</v>
      </c>
      <c r="AB25">
        <v>14.231137000000221</v>
      </c>
      <c r="AC25">
        <v>15.12632899999994</v>
      </c>
      <c r="AD25">
        <v>14.20353799999998</v>
      </c>
      <c r="AE25">
        <v>14.14515699999993</v>
      </c>
      <c r="AF25">
        <v>14.493901999999929</v>
      </c>
      <c r="AG25">
        <v>15.145125000000011</v>
      </c>
      <c r="AH25">
        <v>14.21530099999995</v>
      </c>
      <c r="AJ25">
        <v>14.163142999999989</v>
      </c>
      <c r="AL25">
        <v>14.17163700000015</v>
      </c>
      <c r="AM25">
        <v>14.359421000000109</v>
      </c>
      <c r="AN25">
        <v>14.08863800000017</v>
      </c>
      <c r="AO25">
        <v>14.545986000000079</v>
      </c>
      <c r="AQ25">
        <v>15.55873199999996</v>
      </c>
      <c r="AT25">
        <v>15.241847999999891</v>
      </c>
      <c r="AU25">
        <v>39.409079999999904</v>
      </c>
      <c r="AV25">
        <v>39.232725999999957</v>
      </c>
      <c r="AW25">
        <v>39.389079000000038</v>
      </c>
    </row>
    <row r="26" spans="2:49" hidden="1" x14ac:dyDescent="0.2"/>
    <row r="27" spans="2:49" hidden="1" x14ac:dyDescent="0.2">
      <c r="B27" t="s">
        <v>55</v>
      </c>
      <c r="C27" s="8" t="s">
        <v>58</v>
      </c>
      <c r="D27" s="8" t="s">
        <v>78</v>
      </c>
      <c r="E27" s="8" t="s">
        <v>79</v>
      </c>
      <c r="F27" s="8"/>
      <c r="G27" s="8" t="s">
        <v>60</v>
      </c>
      <c r="H27" s="8" t="s">
        <v>57</v>
      </c>
      <c r="I27" s="8" t="s">
        <v>63</v>
      </c>
      <c r="J27" s="8" t="s">
        <v>125</v>
      </c>
      <c r="K27" s="8" t="s">
        <v>80</v>
      </c>
      <c r="L27" s="8" t="s">
        <v>81</v>
      </c>
      <c r="M27" s="8" t="s">
        <v>126</v>
      </c>
      <c r="N27" s="8" t="s">
        <v>127</v>
      </c>
      <c r="O27" s="8" t="s">
        <v>82</v>
      </c>
      <c r="P27" s="8" t="s">
        <v>83</v>
      </c>
      <c r="Q27" s="8" t="s">
        <v>128</v>
      </c>
      <c r="R27" s="8" t="s">
        <v>129</v>
      </c>
      <c r="S27" s="8" t="s">
        <v>130</v>
      </c>
      <c r="T27" s="8" t="s">
        <v>131</v>
      </c>
      <c r="U27" s="8" t="s">
        <v>132</v>
      </c>
      <c r="V27" s="8" t="s">
        <v>133</v>
      </c>
      <c r="W27" s="8" t="s">
        <v>134</v>
      </c>
      <c r="X27" s="8" t="s">
        <v>135</v>
      </c>
      <c r="Y27" s="8" t="s">
        <v>136</v>
      </c>
    </row>
    <row r="28" spans="2:49" hidden="1" x14ac:dyDescent="0.2">
      <c r="C28">
        <v>6.6550200000000359</v>
      </c>
      <c r="D28">
        <v>6.6146089999999731</v>
      </c>
      <c r="E28">
        <v>6.6028709999999364</v>
      </c>
      <c r="G28">
        <v>6.7320569999999407</v>
      </c>
      <c r="H28">
        <v>6.7046569999999974</v>
      </c>
      <c r="I28">
        <v>7.3553779999999733</v>
      </c>
      <c r="J28">
        <v>6.6735410000000002</v>
      </c>
      <c r="K28">
        <v>6.7411379999999781</v>
      </c>
      <c r="L28">
        <v>6.7870020000000304</v>
      </c>
      <c r="M28">
        <v>6.7336139999999887</v>
      </c>
      <c r="N28">
        <v>6.7871409999999059</v>
      </c>
      <c r="O28">
        <v>7.1709470000000692</v>
      </c>
      <c r="P28">
        <v>6.7211280000000224</v>
      </c>
      <c r="S28">
        <v>10.30699300000003</v>
      </c>
      <c r="T28">
        <v>10.21221200000002</v>
      </c>
      <c r="X28">
        <v>10.362629999999969</v>
      </c>
      <c r="Y28">
        <v>10.18843900000002</v>
      </c>
    </row>
    <row r="29" spans="2:49" hidden="1" x14ac:dyDescent="0.2"/>
    <row r="30" spans="2:49" hidden="1" x14ac:dyDescent="0.2">
      <c r="B30" t="s">
        <v>256</v>
      </c>
      <c r="C30" s="8" t="s">
        <v>56</v>
      </c>
      <c r="D30" s="8" t="s">
        <v>78</v>
      </c>
      <c r="E30" s="8" t="s">
        <v>80</v>
      </c>
      <c r="F30" s="8"/>
      <c r="G30" s="8" t="s">
        <v>79</v>
      </c>
      <c r="H30" s="8" t="s">
        <v>151</v>
      </c>
      <c r="I30" s="8" t="s">
        <v>81</v>
      </c>
      <c r="J30" s="8" t="s">
        <v>57</v>
      </c>
      <c r="K30" s="8" t="s">
        <v>58</v>
      </c>
      <c r="L30" s="8" t="s">
        <v>59</v>
      </c>
      <c r="M30" s="8" t="s">
        <v>152</v>
      </c>
      <c r="N30" s="8" t="s">
        <v>153</v>
      </c>
      <c r="O30" s="8" t="s">
        <v>60</v>
      </c>
      <c r="P30" s="8" t="s">
        <v>61</v>
      </c>
      <c r="Q30" s="8" t="s">
        <v>62</v>
      </c>
      <c r="R30" s="8" t="s">
        <v>125</v>
      </c>
      <c r="S30" s="8" t="s">
        <v>63</v>
      </c>
      <c r="T30" s="8" t="s">
        <v>127</v>
      </c>
      <c r="U30" s="8" t="s">
        <v>90</v>
      </c>
      <c r="V30" s="8" t="s">
        <v>154</v>
      </c>
      <c r="W30" s="8" t="s">
        <v>64</v>
      </c>
      <c r="X30" s="8" t="s">
        <v>82</v>
      </c>
      <c r="Y30" s="8" t="s">
        <v>83</v>
      </c>
      <c r="Z30" s="8" t="s">
        <v>155</v>
      </c>
      <c r="AA30" s="8" t="s">
        <v>156</v>
      </c>
      <c r="AB30" s="8" t="s">
        <v>157</v>
      </c>
      <c r="AC30" s="8" t="s">
        <v>126</v>
      </c>
      <c r="AD30" s="8" t="s">
        <v>65</v>
      </c>
      <c r="AE30" s="8" t="s">
        <v>66</v>
      </c>
      <c r="AF30" s="8" t="s">
        <v>158</v>
      </c>
      <c r="AG30" s="8" t="s">
        <v>159</v>
      </c>
      <c r="AH30" s="8" t="s">
        <v>160</v>
      </c>
      <c r="AI30" s="8" t="s">
        <v>161</v>
      </c>
      <c r="AJ30" s="8" t="s">
        <v>162</v>
      </c>
      <c r="AK30" s="8" t="s">
        <v>163</v>
      </c>
      <c r="AL30" s="8" t="s">
        <v>164</v>
      </c>
      <c r="AM30" s="8" t="s">
        <v>135</v>
      </c>
      <c r="AN30" s="8" t="s">
        <v>165</v>
      </c>
      <c r="AO30" s="8" t="s">
        <v>166</v>
      </c>
      <c r="AP30" s="8" t="s">
        <v>167</v>
      </c>
      <c r="AQ30" s="8" t="s">
        <v>137</v>
      </c>
      <c r="AR30" s="8" t="s">
        <v>168</v>
      </c>
    </row>
    <row r="31" spans="2:49" hidden="1" x14ac:dyDescent="0.2">
      <c r="C31">
        <v>4.2634060000000318</v>
      </c>
      <c r="D31">
        <v>3.2371350000000798</v>
      </c>
      <c r="E31">
        <v>3.330277999999907</v>
      </c>
      <c r="G31">
        <v>3.3386459999999261</v>
      </c>
      <c r="H31">
        <v>3.595442999999932</v>
      </c>
      <c r="I31">
        <v>4.1832840000001852</v>
      </c>
      <c r="J31">
        <v>3.492455000000064</v>
      </c>
      <c r="K31">
        <v>3.8182659999999942</v>
      </c>
      <c r="L31">
        <v>3.4709849999999278</v>
      </c>
      <c r="M31">
        <v>3.4409859999998389</v>
      </c>
      <c r="N31">
        <v>4.187588999999889</v>
      </c>
      <c r="O31">
        <v>3.84698000000003</v>
      </c>
      <c r="P31">
        <v>3.3980979999998908</v>
      </c>
      <c r="Q31">
        <v>3.3363650000001139</v>
      </c>
      <c r="R31">
        <v>3.3360709999999472</v>
      </c>
      <c r="S31">
        <v>3.3697489999999561</v>
      </c>
      <c r="T31">
        <v>4.2741089999999531</v>
      </c>
      <c r="U31">
        <v>3.2908180000001721</v>
      </c>
      <c r="V31">
        <v>3.392428000000109</v>
      </c>
      <c r="W31">
        <v>3.3335250000000092</v>
      </c>
      <c r="X31">
        <v>3.3575619999999158</v>
      </c>
      <c r="Y31">
        <v>3.3818920000001071</v>
      </c>
      <c r="Z31">
        <v>3.3106940000000118</v>
      </c>
      <c r="AA31">
        <v>3.4232589999999159</v>
      </c>
      <c r="AB31">
        <v>3.3332080000000128</v>
      </c>
      <c r="AC31">
        <v>3.304041000000097</v>
      </c>
      <c r="AD31">
        <v>3.275397999999996</v>
      </c>
      <c r="AE31">
        <v>3.2932270000001149</v>
      </c>
      <c r="AF31">
        <v>3.309018000000151</v>
      </c>
      <c r="AH31">
        <v>4.3702310000001026</v>
      </c>
      <c r="AI31">
        <v>3.3298400000001038</v>
      </c>
      <c r="AK31">
        <v>3.7591660000000502</v>
      </c>
      <c r="AL31">
        <v>4.0315020000000459</v>
      </c>
      <c r="AM31">
        <v>3.6595369999999998</v>
      </c>
      <c r="AN31">
        <v>3.4518060000000328</v>
      </c>
      <c r="AR31">
        <v>3.327397000000019</v>
      </c>
    </row>
    <row r="32" spans="2:49" hidden="1" x14ac:dyDescent="0.2"/>
    <row r="33" spans="2:24" hidden="1" x14ac:dyDescent="0.2">
      <c r="B33" t="s">
        <v>257</v>
      </c>
      <c r="C33" s="8" t="s">
        <v>115</v>
      </c>
      <c r="D33" s="8" t="s">
        <v>117</v>
      </c>
      <c r="E33" s="8" t="s">
        <v>110</v>
      </c>
      <c r="F33" s="8"/>
      <c r="G33" s="8" t="s">
        <v>111</v>
      </c>
      <c r="H33" s="8" t="s">
        <v>114</v>
      </c>
      <c r="I33" s="8" t="s">
        <v>116</v>
      </c>
      <c r="J33" s="8" t="s">
        <v>112</v>
      </c>
      <c r="K33" s="8" t="s">
        <v>118</v>
      </c>
      <c r="L33" s="8" t="s">
        <v>107</v>
      </c>
      <c r="M33" s="8" t="s">
        <v>113</v>
      </c>
      <c r="N33" s="8" t="s">
        <v>108</v>
      </c>
      <c r="O33" s="8" t="s">
        <v>216</v>
      </c>
      <c r="P33" s="8" t="s">
        <v>106</v>
      </c>
      <c r="Q33" s="8" t="s">
        <v>258</v>
      </c>
      <c r="R33" s="8" t="s">
        <v>119</v>
      </c>
      <c r="S33" s="8" t="s">
        <v>219</v>
      </c>
      <c r="T33" s="8" t="s">
        <v>217</v>
      </c>
      <c r="U33" s="8" t="s">
        <v>218</v>
      </c>
      <c r="V33" s="8" t="s">
        <v>109</v>
      </c>
      <c r="W33" s="8" t="s">
        <v>120</v>
      </c>
      <c r="X33" s="8" t="s">
        <v>220</v>
      </c>
    </row>
    <row r="34" spans="2:24" hidden="1" x14ac:dyDescent="0.2">
      <c r="C34">
        <v>9.7729199999998855</v>
      </c>
      <c r="D34">
        <v>11.09513000000015</v>
      </c>
      <c r="E34">
        <v>11.507331000000249</v>
      </c>
      <c r="G34">
        <v>9.6115210000002662</v>
      </c>
      <c r="H34">
        <v>9.5445730000001276</v>
      </c>
      <c r="I34">
        <v>9.7867230000001655</v>
      </c>
      <c r="J34">
        <v>9.4676370000001953</v>
      </c>
      <c r="K34">
        <v>10.31500600000027</v>
      </c>
      <c r="L34">
        <v>10.263951000000359</v>
      </c>
      <c r="M34">
        <v>9.5880280000001221</v>
      </c>
      <c r="N34">
        <v>10.987676000000191</v>
      </c>
      <c r="O34">
        <v>25.652103000000348</v>
      </c>
      <c r="P34">
        <v>9.6562060000001111</v>
      </c>
      <c r="Q34">
        <v>9.623815000000377</v>
      </c>
      <c r="S34">
        <v>9.5239050000000134</v>
      </c>
      <c r="T34">
        <v>9.5739200000002711</v>
      </c>
      <c r="U34">
        <v>10.723660999999989</v>
      </c>
      <c r="V34">
        <v>9.5925590000001648</v>
      </c>
      <c r="W34">
        <v>9.5030759999999646</v>
      </c>
      <c r="X34">
        <v>9.6257249999998749</v>
      </c>
    </row>
    <row r="35" spans="2:24" hidden="1" x14ac:dyDescent="0.2"/>
    <row r="36" spans="2:24" hidden="1" x14ac:dyDescent="0.2"/>
    <row r="37" spans="2:24" hidden="1" x14ac:dyDescent="0.2"/>
    <row r="38" spans="2:24" ht="24" hidden="1" x14ac:dyDescent="0.3">
      <c r="B38" s="45" t="s">
        <v>295</v>
      </c>
      <c r="C38">
        <f>+AVERAGE(C41:E41,C44:K44,C47:V47,C50:AW50,C56:AR56,C53:Y53,C59:Z59)</f>
        <v>183.97415969281045</v>
      </c>
    </row>
    <row r="39" spans="2:24" hidden="1" x14ac:dyDescent="0.2"/>
    <row r="40" spans="2:24" hidden="1" x14ac:dyDescent="0.2">
      <c r="B40" t="s">
        <v>244</v>
      </c>
      <c r="C40" s="8" t="s">
        <v>20</v>
      </c>
      <c r="D40" s="8" t="s">
        <v>21</v>
      </c>
      <c r="E40" s="8" t="s">
        <v>22</v>
      </c>
      <c r="F40" s="62"/>
    </row>
    <row r="41" spans="2:24" hidden="1" x14ac:dyDescent="0.2">
      <c r="C41">
        <v>64.053116999999986</v>
      </c>
      <c r="D41">
        <v>62.359102000000007</v>
      </c>
      <c r="E41">
        <v>61.326253999999949</v>
      </c>
    </row>
    <row r="42" spans="2:24" hidden="1" x14ac:dyDescent="0.2"/>
    <row r="43" spans="2:24" hidden="1" x14ac:dyDescent="0.2">
      <c r="B43" t="s">
        <v>253</v>
      </c>
      <c r="C43" s="8" t="s">
        <v>28</v>
      </c>
      <c r="D43" s="8" t="s">
        <v>29</v>
      </c>
      <c r="E43" s="8" t="s">
        <v>30</v>
      </c>
      <c r="F43" s="8"/>
      <c r="G43" s="8" t="s">
        <v>31</v>
      </c>
      <c r="H43" s="8" t="s">
        <v>32</v>
      </c>
      <c r="I43" s="8" t="s">
        <v>33</v>
      </c>
      <c r="J43" s="8" t="s">
        <v>123</v>
      </c>
      <c r="K43" s="8" t="s">
        <v>34</v>
      </c>
    </row>
    <row r="44" spans="2:24" hidden="1" x14ac:dyDescent="0.2">
      <c r="C44">
        <v>22.510083000001028</v>
      </c>
      <c r="D44">
        <v>20.221185000002151</v>
      </c>
      <c r="E44">
        <v>19.39851300000009</v>
      </c>
      <c r="G44">
        <v>18.771268000000418</v>
      </c>
      <c r="H44">
        <v>49.093974999999773</v>
      </c>
      <c r="I44">
        <v>20.735961999998839</v>
      </c>
      <c r="J44">
        <v>25.67749099999855</v>
      </c>
      <c r="K44">
        <v>43.042736999999761</v>
      </c>
    </row>
    <row r="45" spans="2:24" hidden="1" x14ac:dyDescent="0.2"/>
    <row r="46" spans="2:24" hidden="1" x14ac:dyDescent="0.2">
      <c r="B46" t="s">
        <v>254</v>
      </c>
      <c r="C46" s="8" t="s">
        <v>42</v>
      </c>
      <c r="D46" s="8" t="s">
        <v>43</v>
      </c>
      <c r="E46" s="8" t="s">
        <v>44</v>
      </c>
      <c r="F46" s="8"/>
      <c r="G46" s="8" t="s">
        <v>45</v>
      </c>
      <c r="H46" s="8" t="s">
        <v>46</v>
      </c>
      <c r="I46" s="8" t="s">
        <v>47</v>
      </c>
      <c r="J46" s="8" t="s">
        <v>48</v>
      </c>
      <c r="K46" s="8" t="s">
        <v>49</v>
      </c>
      <c r="L46" s="8" t="s">
        <v>50</v>
      </c>
      <c r="M46" s="8" t="s">
        <v>51</v>
      </c>
      <c r="N46" s="8" t="s">
        <v>52</v>
      </c>
      <c r="O46" s="8" t="s">
        <v>188</v>
      </c>
      <c r="P46" s="8" t="s">
        <v>189</v>
      </c>
      <c r="Q46" s="8" t="s">
        <v>127</v>
      </c>
      <c r="R46" s="8" t="s">
        <v>190</v>
      </c>
      <c r="S46" s="8" t="s">
        <v>134</v>
      </c>
      <c r="T46" s="8" t="s">
        <v>137</v>
      </c>
      <c r="U46" s="8" t="s">
        <v>191</v>
      </c>
      <c r="V46" s="8" t="s">
        <v>126</v>
      </c>
    </row>
    <row r="47" spans="2:24" hidden="1" x14ac:dyDescent="0.2">
      <c r="C47">
        <v>136.05041899999921</v>
      </c>
      <c r="D47">
        <v>88.248078000000532</v>
      </c>
      <c r="E47">
        <v>52.117911000001193</v>
      </c>
      <c r="G47">
        <v>73.314825999997993</v>
      </c>
      <c r="H47">
        <v>60.769083999999573</v>
      </c>
      <c r="I47">
        <v>47.975641000000913</v>
      </c>
      <c r="J47">
        <v>124.181145999999</v>
      </c>
      <c r="K47">
        <v>18.000033000000261</v>
      </c>
      <c r="L47">
        <v>29.62920700000177</v>
      </c>
      <c r="M47">
        <v>58.904943000001367</v>
      </c>
      <c r="N47">
        <v>53.943551000000298</v>
      </c>
      <c r="O47">
        <v>18.275259999998529</v>
      </c>
      <c r="P47">
        <v>18.598256000001129</v>
      </c>
      <c r="Q47">
        <v>26.00523199999952</v>
      </c>
      <c r="R47">
        <v>32.024521999999713</v>
      </c>
      <c r="S47">
        <v>16.089076000000201</v>
      </c>
      <c r="T47">
        <v>16.690773000002078</v>
      </c>
      <c r="U47">
        <v>41.256181000000652</v>
      </c>
      <c r="V47">
        <v>28.586532999997871</v>
      </c>
    </row>
    <row r="48" spans="2:24" hidden="1" x14ac:dyDescent="0.2"/>
    <row r="49" spans="2:49" hidden="1" x14ac:dyDescent="0.2">
      <c r="B49" t="s">
        <v>255</v>
      </c>
      <c r="C49" s="8" t="s">
        <v>59</v>
      </c>
      <c r="D49" s="8" t="s">
        <v>56</v>
      </c>
      <c r="E49" s="8" t="s">
        <v>61</v>
      </c>
      <c r="F49" s="8"/>
      <c r="G49" s="8" t="s">
        <v>90</v>
      </c>
      <c r="H49" s="8" t="s">
        <v>65</v>
      </c>
      <c r="I49" s="8" t="s">
        <v>42</v>
      </c>
      <c r="J49" s="8" t="s">
        <v>91</v>
      </c>
      <c r="K49" s="8" t="s">
        <v>92</v>
      </c>
      <c r="L49" s="8" t="s">
        <v>93</v>
      </c>
      <c r="M49" s="8" t="s">
        <v>43</v>
      </c>
      <c r="N49" s="8" t="s">
        <v>94</v>
      </c>
      <c r="O49" s="8" t="s">
        <v>62</v>
      </c>
      <c r="P49" s="8" t="s">
        <v>45</v>
      </c>
      <c r="Q49" s="8" t="s">
        <v>47</v>
      </c>
      <c r="R49" s="8" t="s">
        <v>48</v>
      </c>
      <c r="S49" s="8" t="s">
        <v>49</v>
      </c>
      <c r="T49" s="8" t="s">
        <v>50</v>
      </c>
      <c r="U49" s="8" t="s">
        <v>51</v>
      </c>
      <c r="V49" s="8" t="s">
        <v>52</v>
      </c>
      <c r="W49" s="8" t="s">
        <v>46</v>
      </c>
      <c r="X49" s="8" t="s">
        <v>44</v>
      </c>
      <c r="Y49" s="8" t="s">
        <v>151</v>
      </c>
      <c r="Z49" s="8" t="s">
        <v>152</v>
      </c>
      <c r="AA49" s="8" t="s">
        <v>153</v>
      </c>
      <c r="AB49" s="8" t="s">
        <v>155</v>
      </c>
      <c r="AC49" s="8" t="s">
        <v>156</v>
      </c>
      <c r="AD49" s="8" t="s">
        <v>199</v>
      </c>
      <c r="AE49" s="8" t="s">
        <v>200</v>
      </c>
      <c r="AF49" s="8" t="s">
        <v>154</v>
      </c>
      <c r="AG49" s="8" t="s">
        <v>64</v>
      </c>
      <c r="AH49" s="8" t="s">
        <v>157</v>
      </c>
      <c r="AI49" s="8" t="s">
        <v>201</v>
      </c>
      <c r="AJ49" s="8" t="s">
        <v>202</v>
      </c>
      <c r="AK49" s="8" t="s">
        <v>166</v>
      </c>
      <c r="AL49" s="8" t="s">
        <v>203</v>
      </c>
      <c r="AM49" s="8" t="s">
        <v>204</v>
      </c>
      <c r="AN49" s="8" t="s">
        <v>159</v>
      </c>
      <c r="AO49" s="8" t="s">
        <v>66</v>
      </c>
      <c r="AP49" s="8" t="s">
        <v>160</v>
      </c>
      <c r="AQ49" s="8" t="s">
        <v>126</v>
      </c>
      <c r="AR49" s="8" t="s">
        <v>162</v>
      </c>
      <c r="AS49" s="8" t="s">
        <v>161</v>
      </c>
      <c r="AT49" s="8" t="s">
        <v>134</v>
      </c>
      <c r="AU49" s="8" t="s">
        <v>164</v>
      </c>
      <c r="AV49" s="8" t="s">
        <v>137</v>
      </c>
      <c r="AW49" s="8" t="s">
        <v>127</v>
      </c>
    </row>
    <row r="50" spans="2:49" hidden="1" x14ac:dyDescent="0.2">
      <c r="C50">
        <v>148.20702600000001</v>
      </c>
      <c r="D50">
        <v>534.47391199999993</v>
      </c>
      <c r="E50">
        <v>283.73164400000002</v>
      </c>
      <c r="G50">
        <v>261.81338600000032</v>
      </c>
      <c r="H50">
        <v>399.5222189999995</v>
      </c>
      <c r="I50">
        <v>332.13955999999962</v>
      </c>
      <c r="J50">
        <v>647.97433799999999</v>
      </c>
      <c r="K50">
        <v>650.73616600000059</v>
      </c>
      <c r="L50">
        <v>377.23107499999969</v>
      </c>
      <c r="M50">
        <v>259.75389900000027</v>
      </c>
      <c r="N50">
        <v>715.53815899999972</v>
      </c>
      <c r="O50">
        <v>329.9814980000001</v>
      </c>
      <c r="P50">
        <v>461.05674499999901</v>
      </c>
      <c r="Q50">
        <v>306.89491100000117</v>
      </c>
      <c r="R50">
        <v>1293.205394000001</v>
      </c>
      <c r="S50">
        <v>177.33984299999969</v>
      </c>
      <c r="T50">
        <v>318.82344300000108</v>
      </c>
      <c r="U50">
        <v>200.27074600000009</v>
      </c>
      <c r="V50">
        <v>193.2393969999994</v>
      </c>
      <c r="W50">
        <v>270.81473299999931</v>
      </c>
      <c r="X50">
        <v>254.90643400000039</v>
      </c>
      <c r="Y50">
        <v>388.27898999999888</v>
      </c>
      <c r="Z50">
        <v>234.67281300000101</v>
      </c>
      <c r="AA50">
        <v>237.2968359999995</v>
      </c>
      <c r="AB50">
        <v>151.33898799999949</v>
      </c>
      <c r="AC50">
        <v>248.32149600000051</v>
      </c>
      <c r="AD50">
        <v>196.51727699999901</v>
      </c>
      <c r="AE50">
        <v>210.3275790000007</v>
      </c>
      <c r="AF50">
        <v>407.99966400000079</v>
      </c>
      <c r="AG50">
        <v>413.37571100000059</v>
      </c>
      <c r="AH50">
        <v>358.30048399999941</v>
      </c>
      <c r="AI50">
        <v>155.57099599999859</v>
      </c>
      <c r="AJ50">
        <v>230.66625299999939</v>
      </c>
      <c r="AK50">
        <v>183.2053889999988</v>
      </c>
      <c r="AL50">
        <v>167.5591539999987</v>
      </c>
      <c r="AM50">
        <v>300.10860599999978</v>
      </c>
      <c r="AN50">
        <v>172.05951900000039</v>
      </c>
      <c r="AO50">
        <v>221.47695700000079</v>
      </c>
      <c r="AP50">
        <v>169.89531900000111</v>
      </c>
      <c r="AQ50">
        <v>156.41078700000071</v>
      </c>
      <c r="AR50">
        <v>227.06161900000009</v>
      </c>
      <c r="AS50">
        <v>162.9947250000005</v>
      </c>
      <c r="AT50">
        <v>234.6182500000032</v>
      </c>
      <c r="AU50">
        <v>95.666253999999753</v>
      </c>
      <c r="AV50">
        <v>98.369152999999642</v>
      </c>
      <c r="AW50">
        <v>92.474311999998463</v>
      </c>
    </row>
    <row r="51" spans="2:49" hidden="1" x14ac:dyDescent="0.2"/>
    <row r="52" spans="2:49" hidden="1" x14ac:dyDescent="0.2">
      <c r="B52" t="s">
        <v>55</v>
      </c>
      <c r="C52" s="8" t="s">
        <v>58</v>
      </c>
      <c r="D52" s="8" t="s">
        <v>78</v>
      </c>
      <c r="E52" s="8" t="s">
        <v>79</v>
      </c>
      <c r="F52" s="8"/>
      <c r="G52" s="8" t="s">
        <v>60</v>
      </c>
      <c r="H52" s="8" t="s">
        <v>57</v>
      </c>
      <c r="I52" s="8" t="s">
        <v>63</v>
      </c>
      <c r="J52" s="8" t="s">
        <v>125</v>
      </c>
      <c r="K52" s="8" t="s">
        <v>80</v>
      </c>
      <c r="L52" s="8" t="s">
        <v>81</v>
      </c>
      <c r="M52" s="8" t="s">
        <v>126</v>
      </c>
      <c r="N52" s="8" t="s">
        <v>127</v>
      </c>
      <c r="O52" s="8" t="s">
        <v>82</v>
      </c>
      <c r="P52" s="8" t="s">
        <v>83</v>
      </c>
      <c r="Q52" s="8" t="s">
        <v>128</v>
      </c>
      <c r="R52" s="8" t="s">
        <v>129</v>
      </c>
      <c r="S52" s="8" t="s">
        <v>130</v>
      </c>
      <c r="T52" s="8" t="s">
        <v>131</v>
      </c>
      <c r="U52" s="8" t="s">
        <v>132</v>
      </c>
      <c r="V52" s="8" t="s">
        <v>133</v>
      </c>
      <c r="W52" s="8" t="s">
        <v>134</v>
      </c>
      <c r="X52" s="8" t="s">
        <v>135</v>
      </c>
      <c r="Y52" s="8" t="s">
        <v>136</v>
      </c>
    </row>
    <row r="53" spans="2:49" hidden="1" x14ac:dyDescent="0.2">
      <c r="C53">
        <v>134.85301000000001</v>
      </c>
      <c r="D53">
        <v>133.121758</v>
      </c>
      <c r="E53">
        <v>141.74239299999999</v>
      </c>
      <c r="G53">
        <v>191.41708000000011</v>
      </c>
      <c r="H53">
        <v>190.5881029999999</v>
      </c>
      <c r="I53">
        <v>287.94401099999988</v>
      </c>
      <c r="J53">
        <v>120.7292289999998</v>
      </c>
      <c r="K53">
        <v>137.54698500000021</v>
      </c>
      <c r="L53">
        <v>135.39404599999989</v>
      </c>
      <c r="M53">
        <v>87.608923000000004</v>
      </c>
      <c r="N53">
        <v>59.57491200000004</v>
      </c>
      <c r="O53">
        <v>52.997317000000074</v>
      </c>
      <c r="P53">
        <v>41.130513000000057</v>
      </c>
    </row>
    <row r="54" spans="2:49" hidden="1" x14ac:dyDescent="0.2"/>
    <row r="55" spans="2:49" hidden="1" x14ac:dyDescent="0.2">
      <c r="B55" t="s">
        <v>256</v>
      </c>
      <c r="C55" s="8" t="s">
        <v>56</v>
      </c>
      <c r="D55" s="8" t="s">
        <v>78</v>
      </c>
      <c r="E55" s="8" t="s">
        <v>80</v>
      </c>
      <c r="F55" s="8"/>
      <c r="G55" s="8" t="s">
        <v>79</v>
      </c>
      <c r="H55" s="8" t="s">
        <v>151</v>
      </c>
      <c r="I55" s="8" t="s">
        <v>81</v>
      </c>
      <c r="J55" s="8" t="s">
        <v>57</v>
      </c>
      <c r="K55" s="8" t="s">
        <v>58</v>
      </c>
      <c r="L55" s="8" t="s">
        <v>59</v>
      </c>
      <c r="M55" s="8" t="s">
        <v>152</v>
      </c>
      <c r="N55" s="8" t="s">
        <v>153</v>
      </c>
      <c r="O55" s="8" t="s">
        <v>60</v>
      </c>
      <c r="P55" s="8" t="s">
        <v>61</v>
      </c>
      <c r="Q55" s="8" t="s">
        <v>62</v>
      </c>
      <c r="R55" s="8" t="s">
        <v>125</v>
      </c>
      <c r="S55" s="8" t="s">
        <v>63</v>
      </c>
      <c r="T55" s="8" t="s">
        <v>127</v>
      </c>
      <c r="U55" s="8" t="s">
        <v>90</v>
      </c>
      <c r="V55" s="8" t="s">
        <v>154</v>
      </c>
      <c r="W55" s="8" t="s">
        <v>64</v>
      </c>
      <c r="X55" s="8" t="s">
        <v>82</v>
      </c>
      <c r="Y55" s="8" t="s">
        <v>83</v>
      </c>
      <c r="Z55" s="8" t="s">
        <v>155</v>
      </c>
      <c r="AA55" s="8" t="s">
        <v>156</v>
      </c>
      <c r="AB55" s="8" t="s">
        <v>157</v>
      </c>
      <c r="AC55" s="8" t="s">
        <v>126</v>
      </c>
      <c r="AD55" s="8" t="s">
        <v>65</v>
      </c>
      <c r="AE55" s="8" t="s">
        <v>66</v>
      </c>
      <c r="AF55" s="8" t="s">
        <v>158</v>
      </c>
      <c r="AG55" s="8" t="s">
        <v>159</v>
      </c>
      <c r="AH55" s="8" t="s">
        <v>160</v>
      </c>
      <c r="AI55" s="8" t="s">
        <v>161</v>
      </c>
      <c r="AJ55" s="8" t="s">
        <v>162</v>
      </c>
      <c r="AK55" s="8" t="s">
        <v>163</v>
      </c>
      <c r="AL55" s="8" t="s">
        <v>164</v>
      </c>
      <c r="AM55" s="8" t="s">
        <v>135</v>
      </c>
      <c r="AN55" s="8" t="s">
        <v>165</v>
      </c>
      <c r="AO55" s="8" t="s">
        <v>166</v>
      </c>
      <c r="AP55" s="8" t="s">
        <v>167</v>
      </c>
      <c r="AQ55" s="8" t="s">
        <v>137</v>
      </c>
      <c r="AR55" s="8" t="s">
        <v>168</v>
      </c>
    </row>
    <row r="56" spans="2:49" hidden="1" x14ac:dyDescent="0.2">
      <c r="C56">
        <v>45.864730000001153</v>
      </c>
      <c r="D56">
        <v>28.178206999997201</v>
      </c>
      <c r="E56">
        <v>32.798432999999932</v>
      </c>
      <c r="G56">
        <v>22.40453600000183</v>
      </c>
      <c r="H56">
        <v>72.937761999997747</v>
      </c>
      <c r="I56">
        <v>27.33294699999897</v>
      </c>
      <c r="J56">
        <v>29.607344000000008</v>
      </c>
      <c r="K56">
        <v>55.26568000000043</v>
      </c>
      <c r="L56">
        <v>29.61643800000093</v>
      </c>
      <c r="M56">
        <v>26.051267999999251</v>
      </c>
      <c r="N56">
        <v>27.868610999998051</v>
      </c>
      <c r="O56">
        <v>45.195556999999098</v>
      </c>
      <c r="P56">
        <v>41.689663000001019</v>
      </c>
      <c r="Q56">
        <v>37.207629000000452</v>
      </c>
      <c r="R56">
        <v>24.476599000001439</v>
      </c>
      <c r="S56">
        <v>66.883369999999559</v>
      </c>
      <c r="T56">
        <v>38.597232000000083</v>
      </c>
      <c r="U56">
        <v>84.609967000000324</v>
      </c>
      <c r="V56">
        <v>48.382229999999247</v>
      </c>
      <c r="W56">
        <v>44.164628000002267</v>
      </c>
      <c r="X56">
        <v>36.562058999999863</v>
      </c>
      <c r="Y56">
        <v>26.281169999998379</v>
      </c>
      <c r="Z56">
        <v>39.012142999999917</v>
      </c>
      <c r="AA56">
        <v>35.851402000000228</v>
      </c>
      <c r="AB56">
        <v>29.005387000001061</v>
      </c>
      <c r="AC56">
        <v>28.657794999999169</v>
      </c>
      <c r="AD56">
        <v>56.325455999998667</v>
      </c>
      <c r="AE56">
        <v>39.492701999999547</v>
      </c>
      <c r="AF56">
        <v>22.13660099999834</v>
      </c>
      <c r="AG56">
        <v>37.674548000002687</v>
      </c>
      <c r="AH56">
        <v>13.95631599999979</v>
      </c>
      <c r="AI56">
        <v>19.873372999998541</v>
      </c>
      <c r="AJ56">
        <v>17.618860999999011</v>
      </c>
      <c r="AK56">
        <v>41.635259000002407</v>
      </c>
      <c r="AL56">
        <v>51.201506999997953</v>
      </c>
      <c r="AM56">
        <v>40.915881999997509</v>
      </c>
      <c r="AN56">
        <v>47.910847999999532</v>
      </c>
      <c r="AO56">
        <v>50.92428899999868</v>
      </c>
      <c r="AP56">
        <v>36.507653000000573</v>
      </c>
      <c r="AQ56">
        <v>40.821699000000081</v>
      </c>
      <c r="AR56">
        <v>38.311094000000587</v>
      </c>
    </row>
    <row r="57" spans="2:49" hidden="1" x14ac:dyDescent="0.2"/>
    <row r="58" spans="2:49" hidden="1" x14ac:dyDescent="0.2">
      <c r="B58" t="s">
        <v>257</v>
      </c>
      <c r="C58" s="8" t="s">
        <v>115</v>
      </c>
      <c r="D58" s="8" t="s">
        <v>117</v>
      </c>
      <c r="E58" s="8" t="s">
        <v>110</v>
      </c>
      <c r="F58" s="8"/>
      <c r="G58" s="8" t="s">
        <v>111</v>
      </c>
      <c r="H58" s="8" t="s">
        <v>114</v>
      </c>
      <c r="I58" s="8" t="s">
        <v>116</v>
      </c>
      <c r="J58" s="8" t="s">
        <v>112</v>
      </c>
      <c r="K58" s="8" t="s">
        <v>118</v>
      </c>
      <c r="L58" s="8" t="s">
        <v>107</v>
      </c>
      <c r="M58" s="8" t="s">
        <v>113</v>
      </c>
      <c r="N58" s="8" t="s">
        <v>108</v>
      </c>
      <c r="O58" s="8" t="s">
        <v>216</v>
      </c>
      <c r="P58" s="8" t="s">
        <v>106</v>
      </c>
      <c r="Q58" s="8" t="s">
        <v>258</v>
      </c>
      <c r="R58" s="8" t="s">
        <v>119</v>
      </c>
      <c r="S58" s="8" t="s">
        <v>219</v>
      </c>
      <c r="T58" s="8" t="s">
        <v>217</v>
      </c>
      <c r="U58" s="8" t="s">
        <v>218</v>
      </c>
      <c r="V58" s="8" t="s">
        <v>109</v>
      </c>
      <c r="W58" s="8" t="s">
        <v>120</v>
      </c>
      <c r="X58" s="8" t="s">
        <v>220</v>
      </c>
    </row>
    <row r="59" spans="2:49" hidden="1" x14ac:dyDescent="0.2">
      <c r="C59">
        <v>1060.3136910000001</v>
      </c>
      <c r="D59">
        <v>1165.383051</v>
      </c>
      <c r="E59">
        <v>218.47776399999981</v>
      </c>
      <c r="G59">
        <v>216.9013939999995</v>
      </c>
      <c r="H59">
        <v>1372.0261680000001</v>
      </c>
      <c r="I59">
        <v>1132.706015</v>
      </c>
      <c r="J59">
        <v>1328.6608579999991</v>
      </c>
      <c r="K59">
        <v>214.64940500000009</v>
      </c>
      <c r="L59">
        <v>261.93579099999988</v>
      </c>
      <c r="M59">
        <v>317.66377000000102</v>
      </c>
      <c r="N59">
        <v>130.86789499999941</v>
      </c>
      <c r="O59">
        <v>101.9708809999993</v>
      </c>
      <c r="P59">
        <v>114.21141200000061</v>
      </c>
      <c r="Q59">
        <v>118.3889190000009</v>
      </c>
      <c r="R59">
        <v>114.0141019999992</v>
      </c>
      <c r="S59">
        <v>154.48202499999931</v>
      </c>
      <c r="T59">
        <v>153.72935999999939</v>
      </c>
      <c r="U59">
        <v>249.64286400000131</v>
      </c>
      <c r="V59">
        <v>242.4854969999997</v>
      </c>
      <c r="W59">
        <v>232.30074500000049</v>
      </c>
      <c r="X59">
        <v>221.6827059999996</v>
      </c>
      <c r="Y59">
        <v>253.34371700000159</v>
      </c>
      <c r="Z59">
        <v>197.67922999999971</v>
      </c>
    </row>
    <row r="60" spans="2:49" hidden="1" x14ac:dyDescent="0.2"/>
    <row r="61" spans="2:49" hidden="1" x14ac:dyDescent="0.2"/>
    <row r="62" spans="2:49" hidden="1" x14ac:dyDescent="0.2"/>
    <row r="63" spans="2:49" ht="24" hidden="1" x14ac:dyDescent="0.3">
      <c r="B63" s="45" t="s">
        <v>307</v>
      </c>
      <c r="C63">
        <f>+AVERAGE(C66:E66,C69:K69,C72:V72,C75:AW75,C81:AR81,C78:Y78,C84:Z84)</f>
        <v>136.44764460937455</v>
      </c>
    </row>
    <row r="64" spans="2:49" hidden="1" x14ac:dyDescent="0.2"/>
    <row r="65" spans="2:49" hidden="1" x14ac:dyDescent="0.2">
      <c r="B65" t="s">
        <v>244</v>
      </c>
      <c r="C65" s="8" t="s">
        <v>20</v>
      </c>
      <c r="D65" s="8" t="s">
        <v>21</v>
      </c>
      <c r="E65" s="8" t="s">
        <v>22</v>
      </c>
      <c r="F65" s="62"/>
    </row>
    <row r="66" spans="2:49" hidden="1" x14ac:dyDescent="0.2">
      <c r="C66">
        <v>162.2847509999992</v>
      </c>
      <c r="D66">
        <v>160.1664400000009</v>
      </c>
      <c r="E66">
        <v>107.5844879999931</v>
      </c>
    </row>
    <row r="67" spans="2:49" hidden="1" x14ac:dyDescent="0.2"/>
    <row r="68" spans="2:49" hidden="1" x14ac:dyDescent="0.2">
      <c r="B68" t="s">
        <v>253</v>
      </c>
      <c r="C68" s="8" t="s">
        <v>28</v>
      </c>
      <c r="D68" s="8" t="s">
        <v>29</v>
      </c>
      <c r="E68" s="8" t="s">
        <v>30</v>
      </c>
      <c r="F68" s="8"/>
      <c r="G68" s="8" t="s">
        <v>31</v>
      </c>
      <c r="H68" s="8" t="s">
        <v>32</v>
      </c>
      <c r="I68" s="8" t="s">
        <v>33</v>
      </c>
      <c r="J68" s="8" t="s">
        <v>123</v>
      </c>
      <c r="K68" s="8" t="s">
        <v>34</v>
      </c>
    </row>
    <row r="69" spans="2:49" hidden="1" x14ac:dyDescent="0.2">
      <c r="C69">
        <v>98.375119999996969</v>
      </c>
      <c r="D69">
        <v>86.662981999994372</v>
      </c>
      <c r="E69">
        <v>100.00941400000011</v>
      </c>
      <c r="G69">
        <v>100.325920999996</v>
      </c>
      <c r="H69">
        <v>41.592510999995277</v>
      </c>
      <c r="I69">
        <v>87.632354000001214</v>
      </c>
      <c r="J69">
        <v>24.2557150000066</v>
      </c>
      <c r="K69">
        <v>35.084415999997873</v>
      </c>
    </row>
    <row r="70" spans="2:49" hidden="1" x14ac:dyDescent="0.2"/>
    <row r="71" spans="2:49" hidden="1" x14ac:dyDescent="0.2">
      <c r="B71" t="s">
        <v>254</v>
      </c>
      <c r="C71" s="8" t="s">
        <v>42</v>
      </c>
      <c r="D71" s="8" t="s">
        <v>43</v>
      </c>
      <c r="E71" s="8" t="s">
        <v>44</v>
      </c>
      <c r="F71" s="8"/>
      <c r="G71" s="8" t="s">
        <v>45</v>
      </c>
      <c r="H71" s="8" t="s">
        <v>46</v>
      </c>
      <c r="I71" s="8" t="s">
        <v>47</v>
      </c>
      <c r="J71" s="8" t="s">
        <v>48</v>
      </c>
      <c r="K71" s="8" t="s">
        <v>49</v>
      </c>
      <c r="L71" s="8" t="s">
        <v>50</v>
      </c>
      <c r="M71" s="8" t="s">
        <v>51</v>
      </c>
      <c r="N71" s="8" t="s">
        <v>52</v>
      </c>
      <c r="O71" s="8" t="s">
        <v>188</v>
      </c>
      <c r="P71" s="8" t="s">
        <v>189</v>
      </c>
      <c r="Q71" s="8" t="s">
        <v>127</v>
      </c>
      <c r="R71" s="8" t="s">
        <v>190</v>
      </c>
      <c r="S71" s="8" t="s">
        <v>134</v>
      </c>
      <c r="T71" s="8" t="s">
        <v>137</v>
      </c>
      <c r="U71" s="8" t="s">
        <v>191</v>
      </c>
      <c r="V71" s="8" t="s">
        <v>126</v>
      </c>
    </row>
    <row r="72" spans="2:49" hidden="1" x14ac:dyDescent="0.2">
      <c r="C72">
        <v>76.166735999999219</v>
      </c>
      <c r="D72">
        <v>72.598052000001189</v>
      </c>
      <c r="E72">
        <v>47.068478000001051</v>
      </c>
      <c r="G72">
        <v>57.246471999998903</v>
      </c>
      <c r="H72">
        <v>43.885568999990937</v>
      </c>
      <c r="I72">
        <v>61.558279999997467</v>
      </c>
      <c r="J72">
        <v>208.65506299999831</v>
      </c>
      <c r="K72">
        <v>244.1434420000005</v>
      </c>
      <c r="L72">
        <v>253.68445299999439</v>
      </c>
      <c r="M72">
        <v>54.800261999989743</v>
      </c>
      <c r="N72">
        <v>64.995536000002176</v>
      </c>
      <c r="V72">
        <v>60.638288000001921</v>
      </c>
    </row>
    <row r="73" spans="2:49" hidden="1" x14ac:dyDescent="0.2"/>
    <row r="74" spans="2:49" hidden="1" x14ac:dyDescent="0.2">
      <c r="B74" t="s">
        <v>255</v>
      </c>
      <c r="C74" s="8" t="s">
        <v>59</v>
      </c>
      <c r="D74" s="8" t="s">
        <v>56</v>
      </c>
      <c r="E74" s="8" t="s">
        <v>61</v>
      </c>
      <c r="F74" s="8"/>
      <c r="G74" s="8" t="s">
        <v>90</v>
      </c>
      <c r="H74" s="8" t="s">
        <v>65</v>
      </c>
      <c r="I74" s="8" t="s">
        <v>42</v>
      </c>
      <c r="J74" s="8" t="s">
        <v>91</v>
      </c>
      <c r="K74" s="8" t="s">
        <v>92</v>
      </c>
      <c r="L74" s="8" t="s">
        <v>93</v>
      </c>
      <c r="M74" s="8" t="s">
        <v>43</v>
      </c>
      <c r="N74" s="8" t="s">
        <v>94</v>
      </c>
      <c r="O74" s="8" t="s">
        <v>62</v>
      </c>
      <c r="P74" s="8" t="s">
        <v>45</v>
      </c>
      <c r="Q74" s="8" t="s">
        <v>47</v>
      </c>
      <c r="R74" s="8" t="s">
        <v>48</v>
      </c>
      <c r="S74" s="8" t="s">
        <v>49</v>
      </c>
      <c r="T74" s="8" t="s">
        <v>50</v>
      </c>
      <c r="U74" s="8" t="s">
        <v>51</v>
      </c>
      <c r="V74" s="8" t="s">
        <v>52</v>
      </c>
      <c r="W74" s="8" t="s">
        <v>46</v>
      </c>
      <c r="X74" s="8" t="s">
        <v>44</v>
      </c>
      <c r="Y74" s="8" t="s">
        <v>151</v>
      </c>
      <c r="Z74" s="8" t="s">
        <v>152</v>
      </c>
      <c r="AA74" s="8" t="s">
        <v>153</v>
      </c>
      <c r="AB74" s="8" t="s">
        <v>155</v>
      </c>
      <c r="AC74" s="8" t="s">
        <v>156</v>
      </c>
      <c r="AD74" s="8" t="s">
        <v>199</v>
      </c>
      <c r="AE74" s="8" t="s">
        <v>200</v>
      </c>
      <c r="AF74" s="8" t="s">
        <v>154</v>
      </c>
      <c r="AG74" s="8" t="s">
        <v>64</v>
      </c>
      <c r="AH74" s="8" t="s">
        <v>157</v>
      </c>
      <c r="AI74" s="8" t="s">
        <v>201</v>
      </c>
      <c r="AJ74" s="8" t="s">
        <v>202</v>
      </c>
      <c r="AK74" s="8" t="s">
        <v>166</v>
      </c>
      <c r="AL74" s="8" t="s">
        <v>203</v>
      </c>
      <c r="AM74" s="8" t="s">
        <v>204</v>
      </c>
      <c r="AN74" s="8" t="s">
        <v>159</v>
      </c>
      <c r="AO74" s="8" t="s">
        <v>66</v>
      </c>
      <c r="AP74" s="8" t="s">
        <v>160</v>
      </c>
      <c r="AQ74" s="8" t="s">
        <v>126</v>
      </c>
      <c r="AR74" s="8" t="s">
        <v>162</v>
      </c>
      <c r="AS74" s="8" t="s">
        <v>161</v>
      </c>
      <c r="AT74" s="8" t="s">
        <v>134</v>
      </c>
      <c r="AU74" s="8" t="s">
        <v>164</v>
      </c>
      <c r="AV74" s="8" t="s">
        <v>137</v>
      </c>
      <c r="AW74" s="8" t="s">
        <v>127</v>
      </c>
    </row>
    <row r="75" spans="2:49" hidden="1" x14ac:dyDescent="0.2">
      <c r="C75">
        <v>335.20023200000293</v>
      </c>
      <c r="D75">
        <v>255.149304999999</v>
      </c>
      <c r="E75">
        <v>226.58441199999649</v>
      </c>
      <c r="G75">
        <v>110.13341800000489</v>
      </c>
      <c r="H75">
        <v>159.93250000000259</v>
      </c>
      <c r="I75">
        <v>141.53136200000151</v>
      </c>
      <c r="J75">
        <v>344.58025199999969</v>
      </c>
      <c r="K75">
        <v>307.15281299999327</v>
      </c>
      <c r="L75">
        <v>320.034381999998</v>
      </c>
      <c r="M75">
        <v>134.99449799999999</v>
      </c>
      <c r="N75">
        <v>281.20583299999998</v>
      </c>
      <c r="O75">
        <v>220.60819899999481</v>
      </c>
      <c r="P75">
        <v>137.79026999999769</v>
      </c>
      <c r="Q75">
        <v>91.022404000003007</v>
      </c>
      <c r="R75">
        <v>316.74689100000251</v>
      </c>
      <c r="S75">
        <v>82.121179999987362</v>
      </c>
      <c r="T75">
        <v>86.258229999992182</v>
      </c>
      <c r="U75">
        <v>77.020675000007031</v>
      </c>
      <c r="V75">
        <v>77.906108000010136</v>
      </c>
      <c r="W75">
        <v>93.810762999986764</v>
      </c>
      <c r="X75">
        <v>91.557674999989104</v>
      </c>
      <c r="Y75">
        <v>61.138426000004984</v>
      </c>
      <c r="Z75">
        <v>68.812325999999302</v>
      </c>
      <c r="AA75">
        <v>67.067804999998771</v>
      </c>
      <c r="AB75">
        <v>92.338713999997708</v>
      </c>
      <c r="AC75">
        <v>66.497147999994922</v>
      </c>
      <c r="AD75">
        <v>165.4944939999987</v>
      </c>
      <c r="AE75">
        <v>110.883685000008</v>
      </c>
      <c r="AF75">
        <v>428.70974500000011</v>
      </c>
      <c r="AG75">
        <v>149.0363980000111</v>
      </c>
      <c r="AH75">
        <v>85.710670000000391</v>
      </c>
      <c r="AI75" t="s">
        <v>262</v>
      </c>
      <c r="AJ75">
        <v>332.19783299999841</v>
      </c>
      <c r="AK75" t="s">
        <v>262</v>
      </c>
      <c r="AL75">
        <v>67.554021999996621</v>
      </c>
      <c r="AM75">
        <v>72.004019999993034</v>
      </c>
      <c r="AN75">
        <v>343.07932699999952</v>
      </c>
      <c r="AO75">
        <v>97.513724999997066</v>
      </c>
      <c r="AP75" t="s">
        <v>262</v>
      </c>
      <c r="AQ75">
        <v>365.75831900000048</v>
      </c>
      <c r="AR75" t="s">
        <v>262</v>
      </c>
      <c r="AS75" t="s">
        <v>262</v>
      </c>
      <c r="AT75">
        <v>342.43914299999602</v>
      </c>
      <c r="AU75" t="s">
        <v>263</v>
      </c>
      <c r="AV75" t="s">
        <v>262</v>
      </c>
      <c r="AW75" t="s">
        <v>262</v>
      </c>
    </row>
    <row r="76" spans="2:49" hidden="1" x14ac:dyDescent="0.2"/>
    <row r="77" spans="2:49" hidden="1" x14ac:dyDescent="0.2">
      <c r="B77" t="s">
        <v>55</v>
      </c>
      <c r="C77" s="8" t="s">
        <v>58</v>
      </c>
      <c r="D77" s="8" t="s">
        <v>78</v>
      </c>
      <c r="E77" s="8" t="s">
        <v>79</v>
      </c>
      <c r="F77" s="8"/>
      <c r="G77" s="8" t="s">
        <v>60</v>
      </c>
      <c r="H77" s="8" t="s">
        <v>57</v>
      </c>
      <c r="I77" s="8" t="s">
        <v>63</v>
      </c>
      <c r="J77" s="8" t="s">
        <v>125</v>
      </c>
      <c r="K77" s="8" t="s">
        <v>80</v>
      </c>
      <c r="L77" s="8" t="s">
        <v>81</v>
      </c>
      <c r="M77" s="8" t="s">
        <v>126</v>
      </c>
      <c r="N77" s="8" t="s">
        <v>127</v>
      </c>
      <c r="O77" s="8" t="s">
        <v>82</v>
      </c>
      <c r="P77" s="8" t="s">
        <v>83</v>
      </c>
      <c r="Q77" s="8" t="s">
        <v>128</v>
      </c>
      <c r="R77" s="8" t="s">
        <v>129</v>
      </c>
      <c r="S77" s="8" t="s">
        <v>130</v>
      </c>
      <c r="T77" s="8" t="s">
        <v>131</v>
      </c>
      <c r="U77" s="8" t="s">
        <v>132</v>
      </c>
      <c r="V77" s="8" t="s">
        <v>133</v>
      </c>
      <c r="W77" s="8" t="s">
        <v>134</v>
      </c>
      <c r="X77" s="8" t="s">
        <v>135</v>
      </c>
      <c r="Y77" s="8" t="s">
        <v>136</v>
      </c>
    </row>
    <row r="78" spans="2:49" hidden="1" x14ac:dyDescent="0.2">
      <c r="C78">
        <v>37.254746999999043</v>
      </c>
      <c r="D78">
        <v>40.721764999994782</v>
      </c>
      <c r="E78">
        <v>37.127492999992683</v>
      </c>
      <c r="G78">
        <v>58.514339999994263</v>
      </c>
      <c r="H78">
        <v>58.576377000004868</v>
      </c>
      <c r="I78">
        <v>102.9017710000044</v>
      </c>
      <c r="J78">
        <v>39.621914999996079</v>
      </c>
      <c r="K78">
        <v>42.179284999991069</v>
      </c>
      <c r="L78">
        <v>39.703827000004821</v>
      </c>
      <c r="M78">
        <v>29.453550000005631</v>
      </c>
      <c r="N78">
        <v>56.912189000009683</v>
      </c>
      <c r="O78">
        <v>128.49095600000871</v>
      </c>
      <c r="P78">
        <v>135.80630900000691</v>
      </c>
      <c r="Q78" t="s">
        <v>262</v>
      </c>
      <c r="R78" t="s">
        <v>262</v>
      </c>
      <c r="S78" t="s">
        <v>263</v>
      </c>
      <c r="T78" t="s">
        <v>263</v>
      </c>
      <c r="U78" t="s">
        <v>262</v>
      </c>
      <c r="V78" t="s">
        <v>262</v>
      </c>
      <c r="W78" t="s">
        <v>262</v>
      </c>
      <c r="X78" t="s">
        <v>263</v>
      </c>
      <c r="Y78" t="s">
        <v>263</v>
      </c>
      <c r="Z78" t="s">
        <v>262</v>
      </c>
    </row>
    <row r="79" spans="2:49" hidden="1" x14ac:dyDescent="0.2"/>
    <row r="80" spans="2:49" hidden="1" x14ac:dyDescent="0.2">
      <c r="B80" t="s">
        <v>256</v>
      </c>
      <c r="C80" s="8" t="s">
        <v>56</v>
      </c>
      <c r="D80" s="8" t="s">
        <v>78</v>
      </c>
      <c r="E80" s="8" t="s">
        <v>80</v>
      </c>
      <c r="F80" s="8"/>
      <c r="G80" s="8" t="s">
        <v>79</v>
      </c>
      <c r="H80" s="8" t="s">
        <v>151</v>
      </c>
      <c r="I80" s="8" t="s">
        <v>81</v>
      </c>
      <c r="J80" s="8" t="s">
        <v>57</v>
      </c>
      <c r="K80" s="8" t="s">
        <v>58</v>
      </c>
      <c r="L80" s="8" t="s">
        <v>59</v>
      </c>
      <c r="M80" s="8" t="s">
        <v>152</v>
      </c>
      <c r="N80" s="8" t="s">
        <v>153</v>
      </c>
      <c r="O80" s="8" t="s">
        <v>60</v>
      </c>
      <c r="P80" s="8" t="s">
        <v>61</v>
      </c>
      <c r="Q80" s="8" t="s">
        <v>62</v>
      </c>
      <c r="R80" s="8" t="s">
        <v>125</v>
      </c>
      <c r="S80" s="8" t="s">
        <v>63</v>
      </c>
      <c r="T80" s="8" t="s">
        <v>127</v>
      </c>
      <c r="U80" s="8" t="s">
        <v>90</v>
      </c>
      <c r="V80" s="8" t="s">
        <v>154</v>
      </c>
      <c r="W80" s="8" t="s">
        <v>64</v>
      </c>
      <c r="X80" s="8" t="s">
        <v>82</v>
      </c>
      <c r="Y80" s="8" t="s">
        <v>83</v>
      </c>
      <c r="Z80" s="8" t="s">
        <v>155</v>
      </c>
      <c r="AA80" s="8" t="s">
        <v>156</v>
      </c>
      <c r="AB80" s="8" t="s">
        <v>157</v>
      </c>
      <c r="AC80" s="8" t="s">
        <v>126</v>
      </c>
      <c r="AD80" s="8" t="s">
        <v>65</v>
      </c>
      <c r="AE80" s="8" t="s">
        <v>66</v>
      </c>
      <c r="AF80" s="8" t="s">
        <v>158</v>
      </c>
      <c r="AG80" s="8" t="s">
        <v>159</v>
      </c>
      <c r="AH80" s="8" t="s">
        <v>160</v>
      </c>
      <c r="AI80" s="8" t="s">
        <v>161</v>
      </c>
      <c r="AJ80" s="8" t="s">
        <v>162</v>
      </c>
      <c r="AK80" s="8" t="s">
        <v>163</v>
      </c>
      <c r="AL80" s="8" t="s">
        <v>164</v>
      </c>
      <c r="AM80" s="8" t="s">
        <v>135</v>
      </c>
      <c r="AN80" s="8" t="s">
        <v>165</v>
      </c>
      <c r="AO80" s="8" t="s">
        <v>166</v>
      </c>
      <c r="AP80" s="8" t="s">
        <v>167</v>
      </c>
      <c r="AQ80" s="8" t="s">
        <v>137</v>
      </c>
      <c r="AR80" s="8" t="s">
        <v>168</v>
      </c>
    </row>
    <row r="81" spans="2:44" hidden="1" x14ac:dyDescent="0.2">
      <c r="C81">
        <v>64.518294000008609</v>
      </c>
      <c r="D81">
        <v>193.77544700000729</v>
      </c>
      <c r="E81">
        <v>21.90692300000228</v>
      </c>
      <c r="G81">
        <v>22.006448000000091</v>
      </c>
      <c r="H81">
        <v>21.32185100000061</v>
      </c>
      <c r="I81">
        <v>202.55087599999391</v>
      </c>
      <c r="J81">
        <v>60.781147999994573</v>
      </c>
      <c r="K81">
        <v>25.736737999992329</v>
      </c>
      <c r="L81">
        <v>318.40606799999659</v>
      </c>
      <c r="M81">
        <v>195.71234100000581</v>
      </c>
      <c r="N81">
        <v>24.045746999996481</v>
      </c>
      <c r="O81">
        <v>35.392858000006527</v>
      </c>
      <c r="P81">
        <v>43.197637000004761</v>
      </c>
      <c r="Q81">
        <v>31.56592599999567</v>
      </c>
      <c r="R81">
        <v>32.703303999995107</v>
      </c>
      <c r="S81">
        <v>33.133780999996823</v>
      </c>
      <c r="T81">
        <v>22.730560000010879</v>
      </c>
      <c r="U81">
        <v>22.75004499999341</v>
      </c>
      <c r="V81">
        <v>64.940550999992411</v>
      </c>
      <c r="W81">
        <v>28.262775000010151</v>
      </c>
      <c r="X81">
        <v>23.89214300000458</v>
      </c>
      <c r="Y81">
        <v>195.92444299999619</v>
      </c>
      <c r="Z81">
        <v>113.54142700000379</v>
      </c>
      <c r="AA81">
        <v>23.00146099999256</v>
      </c>
      <c r="AB81">
        <v>22.971948000005799</v>
      </c>
      <c r="AC81">
        <v>194.68351500001151</v>
      </c>
      <c r="AD81">
        <v>29.419292999999019</v>
      </c>
      <c r="AE81">
        <v>23.657762000002549</v>
      </c>
      <c r="AF81">
        <v>55.586834999994608</v>
      </c>
      <c r="AG81" t="s">
        <v>262</v>
      </c>
      <c r="AH81" t="s">
        <v>263</v>
      </c>
      <c r="AI81">
        <v>195.4945690000022</v>
      </c>
      <c r="AJ81" t="s">
        <v>262</v>
      </c>
      <c r="AK81">
        <v>194.6883450000023</v>
      </c>
      <c r="AL81">
        <v>24.678807999996931</v>
      </c>
      <c r="AM81">
        <v>194.51479200000179</v>
      </c>
      <c r="AN81">
        <v>183.06546299999169</v>
      </c>
      <c r="AO81" t="s">
        <v>262</v>
      </c>
      <c r="AP81" t="s">
        <v>262</v>
      </c>
      <c r="AQ81" t="s">
        <v>262</v>
      </c>
      <c r="AR81">
        <v>188.76061800000019</v>
      </c>
    </row>
    <row r="82" spans="2:44" hidden="1" x14ac:dyDescent="0.2"/>
    <row r="83" spans="2:44" hidden="1" x14ac:dyDescent="0.2">
      <c r="B83" t="s">
        <v>257</v>
      </c>
      <c r="C83" s="8" t="s">
        <v>115</v>
      </c>
      <c r="D83" s="8" t="s">
        <v>117</v>
      </c>
      <c r="E83" s="8" t="s">
        <v>110</v>
      </c>
      <c r="F83" s="8"/>
      <c r="G83" s="8" t="s">
        <v>111</v>
      </c>
      <c r="H83" s="8" t="s">
        <v>114</v>
      </c>
      <c r="I83" s="8" t="s">
        <v>116</v>
      </c>
      <c r="J83" s="8" t="s">
        <v>112</v>
      </c>
      <c r="K83" s="8" t="s">
        <v>118</v>
      </c>
      <c r="L83" s="8" t="s">
        <v>107</v>
      </c>
      <c r="M83" s="8" t="s">
        <v>113</v>
      </c>
      <c r="N83" s="8" t="s">
        <v>108</v>
      </c>
      <c r="O83" s="8" t="s">
        <v>216</v>
      </c>
      <c r="P83" s="8" t="s">
        <v>106</v>
      </c>
      <c r="Q83" s="8" t="s">
        <v>258</v>
      </c>
      <c r="R83" s="8" t="s">
        <v>119</v>
      </c>
      <c r="S83" s="8" t="s">
        <v>219</v>
      </c>
      <c r="T83" s="8" t="s">
        <v>217</v>
      </c>
      <c r="U83" s="8" t="s">
        <v>218</v>
      </c>
      <c r="V83" s="8" t="s">
        <v>109</v>
      </c>
      <c r="W83" s="8" t="s">
        <v>120</v>
      </c>
      <c r="X83" s="8" t="s">
        <v>220</v>
      </c>
    </row>
    <row r="84" spans="2:44" hidden="1" x14ac:dyDescent="0.2">
      <c r="C84">
        <v>269.68913700000121</v>
      </c>
      <c r="D84">
        <v>354.28475100000651</v>
      </c>
      <c r="E84">
        <v>280.55454899999307</v>
      </c>
      <c r="G84">
        <v>260.47516100000212</v>
      </c>
      <c r="H84">
        <v>207.47646199999869</v>
      </c>
      <c r="I84">
        <v>213.12469599999889</v>
      </c>
      <c r="J84">
        <v>188.49054900000189</v>
      </c>
      <c r="K84">
        <v>77.096745999995619</v>
      </c>
      <c r="L84">
        <v>82.091873000004853</v>
      </c>
      <c r="M84">
        <v>75.470550999998522</v>
      </c>
      <c r="N84">
        <v>254.11308399999689</v>
      </c>
      <c r="O84" t="s">
        <v>263</v>
      </c>
      <c r="P84">
        <v>233.70710099999999</v>
      </c>
      <c r="Q84">
        <v>563.35136400000192</v>
      </c>
      <c r="R84" t="s">
        <v>262</v>
      </c>
      <c r="S84">
        <v>213.25446500000541</v>
      </c>
      <c r="T84">
        <v>367.02214600000298</v>
      </c>
      <c r="U84">
        <v>536.35861999999906</v>
      </c>
      <c r="V84">
        <v>102.1926809999932</v>
      </c>
      <c r="W84">
        <v>114.59628299999891</v>
      </c>
      <c r="X84">
        <v>78.371081999997841</v>
      </c>
      <c r="Y84" t="s">
        <v>262</v>
      </c>
      <c r="Z84" t="s">
        <v>262</v>
      </c>
    </row>
    <row r="85" spans="2:44" hidden="1" x14ac:dyDescent="0.2"/>
    <row r="86" spans="2:44" hidden="1" x14ac:dyDescent="0.2"/>
    <row r="87" spans="2:44" hidden="1" x14ac:dyDescent="0.2"/>
    <row r="88" spans="2:44" ht="24" hidden="1" x14ac:dyDescent="0.3">
      <c r="B88" s="45" t="s">
        <v>308</v>
      </c>
      <c r="C88">
        <f>+AVERAGE(C91:E91,C94:K94,C97:V97,C100:AW100,C106:AR106,C103:Y103,C109:Z109)</f>
        <v>3110.3500661562512</v>
      </c>
    </row>
    <row r="89" spans="2:44" hidden="1" x14ac:dyDescent="0.2"/>
    <row r="90" spans="2:44" hidden="1" x14ac:dyDescent="0.2">
      <c r="B90" t="s">
        <v>244</v>
      </c>
      <c r="C90" s="8" t="s">
        <v>20</v>
      </c>
      <c r="D90" s="8" t="s">
        <v>21</v>
      </c>
      <c r="E90" s="8" t="s">
        <v>22</v>
      </c>
      <c r="F90" s="62"/>
    </row>
    <row r="91" spans="2:44" hidden="1" x14ac:dyDescent="0.2">
      <c r="C91">
        <v>2543.7396450000001</v>
      </c>
      <c r="D91">
        <v>6097.9352330000002</v>
      </c>
      <c r="E91">
        <v>4009.9466630000011</v>
      </c>
    </row>
    <row r="92" spans="2:44" hidden="1" x14ac:dyDescent="0.2"/>
    <row r="93" spans="2:44" hidden="1" x14ac:dyDescent="0.2">
      <c r="B93" t="s">
        <v>253</v>
      </c>
      <c r="C93" s="8" t="s">
        <v>28</v>
      </c>
      <c r="D93" s="8" t="s">
        <v>29</v>
      </c>
      <c r="E93" s="8" t="s">
        <v>30</v>
      </c>
      <c r="F93" s="8"/>
      <c r="G93" s="8" t="s">
        <v>31</v>
      </c>
      <c r="H93" s="8" t="s">
        <v>32</v>
      </c>
      <c r="I93" s="8" t="s">
        <v>33</v>
      </c>
      <c r="J93" s="8" t="s">
        <v>123</v>
      </c>
      <c r="K93" s="8" t="s">
        <v>34</v>
      </c>
    </row>
    <row r="94" spans="2:44" hidden="1" x14ac:dyDescent="0.2">
      <c r="C94">
        <v>6195.1336209999999</v>
      </c>
      <c r="D94">
        <v>4996.544378999999</v>
      </c>
      <c r="E94">
        <v>3030.224999</v>
      </c>
      <c r="F94">
        <v>8746.2122859999999</v>
      </c>
      <c r="G94">
        <v>6842.2099540000017</v>
      </c>
      <c r="H94">
        <v>9164.2520150000018</v>
      </c>
      <c r="I94">
        <v>502.01024300000432</v>
      </c>
      <c r="J94">
        <v>2539.571428999996</v>
      </c>
    </row>
    <row r="95" spans="2:44" hidden="1" x14ac:dyDescent="0.2"/>
    <row r="96" spans="2:44" hidden="1" x14ac:dyDescent="0.2">
      <c r="B96" t="s">
        <v>254</v>
      </c>
      <c r="C96" s="8" t="s">
        <v>42</v>
      </c>
      <c r="D96" s="8" t="s">
        <v>43</v>
      </c>
      <c r="E96" s="8" t="s">
        <v>44</v>
      </c>
      <c r="F96" s="8"/>
      <c r="G96" s="8" t="s">
        <v>45</v>
      </c>
      <c r="H96" s="8" t="s">
        <v>46</v>
      </c>
      <c r="I96" s="8" t="s">
        <v>47</v>
      </c>
      <c r="J96" s="8" t="s">
        <v>48</v>
      </c>
      <c r="K96" s="8" t="s">
        <v>49</v>
      </c>
      <c r="L96" s="8" t="s">
        <v>50</v>
      </c>
      <c r="M96" s="8" t="s">
        <v>51</v>
      </c>
      <c r="N96" s="8" t="s">
        <v>52</v>
      </c>
      <c r="O96" s="8" t="s">
        <v>188</v>
      </c>
      <c r="P96" s="8" t="s">
        <v>189</v>
      </c>
      <c r="Q96" s="8" t="s">
        <v>127</v>
      </c>
      <c r="R96" s="8" t="s">
        <v>190</v>
      </c>
      <c r="S96" s="8" t="s">
        <v>134</v>
      </c>
      <c r="T96" s="8" t="s">
        <v>137</v>
      </c>
      <c r="U96" s="8" t="s">
        <v>191</v>
      </c>
      <c r="V96" s="8" t="s">
        <v>126</v>
      </c>
    </row>
    <row r="97" spans="2:49" hidden="1" x14ac:dyDescent="0.2">
      <c r="C97">
        <v>6667.7187749999994</v>
      </c>
      <c r="D97">
        <v>461.86528100000032</v>
      </c>
      <c r="E97">
        <v>2962.8627339999989</v>
      </c>
      <c r="F97">
        <v>2807.6492920000001</v>
      </c>
      <c r="G97">
        <v>2639.08835</v>
      </c>
      <c r="H97">
        <v>619.87698900000214</v>
      </c>
      <c r="I97">
        <v>17540.524230999999</v>
      </c>
      <c r="J97">
        <v>2668.608004999995</v>
      </c>
      <c r="K97">
        <v>655.29589800000394</v>
      </c>
      <c r="L97">
        <v>762.30270399999426</v>
      </c>
      <c r="M97">
        <v>4687.4440519999989</v>
      </c>
      <c r="N97" t="s">
        <v>263</v>
      </c>
      <c r="O97" t="s">
        <v>263</v>
      </c>
      <c r="P97" t="s">
        <v>262</v>
      </c>
      <c r="Q97" t="s">
        <v>262</v>
      </c>
      <c r="R97" t="s">
        <v>262</v>
      </c>
      <c r="S97" t="s">
        <v>262</v>
      </c>
      <c r="T97" t="s">
        <v>262</v>
      </c>
      <c r="U97">
        <v>1388.5942209999989</v>
      </c>
    </row>
    <row r="98" spans="2:49" hidden="1" x14ac:dyDescent="0.2"/>
    <row r="99" spans="2:49" hidden="1" x14ac:dyDescent="0.2">
      <c r="B99" t="s">
        <v>255</v>
      </c>
      <c r="C99" s="8" t="s">
        <v>59</v>
      </c>
      <c r="D99" s="8" t="s">
        <v>56</v>
      </c>
      <c r="E99" s="8" t="s">
        <v>61</v>
      </c>
      <c r="F99" s="8"/>
      <c r="G99" s="8" t="s">
        <v>90</v>
      </c>
      <c r="H99" s="8" t="s">
        <v>65</v>
      </c>
      <c r="I99" s="8" t="s">
        <v>42</v>
      </c>
      <c r="J99" s="8" t="s">
        <v>91</v>
      </c>
      <c r="K99" s="8" t="s">
        <v>92</v>
      </c>
      <c r="L99" s="8" t="s">
        <v>93</v>
      </c>
      <c r="M99" s="8" t="s">
        <v>43</v>
      </c>
      <c r="N99" s="8" t="s">
        <v>94</v>
      </c>
      <c r="O99" s="8" t="s">
        <v>62</v>
      </c>
      <c r="P99" s="8" t="s">
        <v>45</v>
      </c>
      <c r="Q99" s="8" t="s">
        <v>47</v>
      </c>
      <c r="R99" s="8" t="s">
        <v>48</v>
      </c>
      <c r="S99" s="8" t="s">
        <v>49</v>
      </c>
      <c r="T99" s="8" t="s">
        <v>50</v>
      </c>
      <c r="U99" s="8" t="s">
        <v>51</v>
      </c>
      <c r="V99" s="8" t="s">
        <v>52</v>
      </c>
      <c r="W99" s="8" t="s">
        <v>46</v>
      </c>
      <c r="X99" s="8" t="s">
        <v>44</v>
      </c>
      <c r="Y99" s="8" t="s">
        <v>151</v>
      </c>
      <c r="Z99" s="8" t="s">
        <v>152</v>
      </c>
      <c r="AA99" s="8" t="s">
        <v>153</v>
      </c>
      <c r="AB99" s="8" t="s">
        <v>155</v>
      </c>
      <c r="AC99" s="8" t="s">
        <v>156</v>
      </c>
      <c r="AD99" s="8" t="s">
        <v>199</v>
      </c>
      <c r="AE99" s="8" t="s">
        <v>200</v>
      </c>
      <c r="AF99" s="8" t="s">
        <v>154</v>
      </c>
      <c r="AG99" s="8" t="s">
        <v>64</v>
      </c>
      <c r="AH99" s="8" t="s">
        <v>157</v>
      </c>
      <c r="AI99" s="8" t="s">
        <v>201</v>
      </c>
      <c r="AJ99" s="8" t="s">
        <v>202</v>
      </c>
      <c r="AK99" s="8" t="s">
        <v>166</v>
      </c>
      <c r="AL99" s="8" t="s">
        <v>203</v>
      </c>
      <c r="AM99" s="8" t="s">
        <v>204</v>
      </c>
      <c r="AN99" s="8" t="s">
        <v>159</v>
      </c>
      <c r="AO99" s="8" t="s">
        <v>66</v>
      </c>
      <c r="AP99" s="8" t="s">
        <v>160</v>
      </c>
      <c r="AQ99" s="8" t="s">
        <v>126</v>
      </c>
      <c r="AR99" s="8" t="s">
        <v>162</v>
      </c>
      <c r="AS99" s="8" t="s">
        <v>161</v>
      </c>
      <c r="AT99" s="8" t="s">
        <v>134</v>
      </c>
      <c r="AU99" s="8" t="s">
        <v>164</v>
      </c>
      <c r="AV99" s="8" t="s">
        <v>137</v>
      </c>
      <c r="AW99" s="8" t="s">
        <v>127</v>
      </c>
    </row>
    <row r="100" spans="2:49" hidden="1" x14ac:dyDescent="0.2">
      <c r="C100">
        <v>11479.795577999999</v>
      </c>
      <c r="D100">
        <v>1306.6794590000011</v>
      </c>
      <c r="E100">
        <v>1844.5686800000001</v>
      </c>
      <c r="F100">
        <v>1147.9402190000001</v>
      </c>
      <c r="G100">
        <v>5524.4281869999977</v>
      </c>
      <c r="H100">
        <v>6214.272740999997</v>
      </c>
      <c r="I100">
        <v>3053.5710749999998</v>
      </c>
      <c r="J100">
        <v>18919.412433000001</v>
      </c>
      <c r="K100">
        <v>17970.006979000009</v>
      </c>
      <c r="L100">
        <v>7578.384779</v>
      </c>
      <c r="M100">
        <v>7471.0188440000056</v>
      </c>
      <c r="N100">
        <v>835.37277800000447</v>
      </c>
      <c r="O100">
        <v>2082.8202650000021</v>
      </c>
      <c r="P100">
        <v>5690.2780940000084</v>
      </c>
      <c r="Q100">
        <v>32818.632220999993</v>
      </c>
      <c r="R100">
        <v>4912.6379400000014</v>
      </c>
      <c r="S100">
        <v>1452.1440989999969</v>
      </c>
      <c r="T100">
        <v>1653.6366039999989</v>
      </c>
      <c r="U100">
        <v>1696.698961000016</v>
      </c>
      <c r="V100">
        <v>1757.2458110000009</v>
      </c>
      <c r="W100">
        <v>2242.9679380000161</v>
      </c>
      <c r="X100">
        <v>1116.05851599999</v>
      </c>
      <c r="Y100">
        <v>988.87250100000529</v>
      </c>
      <c r="Z100">
        <v>4189.5994050000154</v>
      </c>
      <c r="AA100">
        <v>1050.5323229999919</v>
      </c>
      <c r="AB100">
        <v>1539.9668309999979</v>
      </c>
      <c r="AC100">
        <v>1295.2443419999911</v>
      </c>
      <c r="AD100">
        <v>3292.409496000007</v>
      </c>
      <c r="AE100">
        <v>1000.35945399999</v>
      </c>
      <c r="AF100">
        <v>6569.0557400000107</v>
      </c>
      <c r="AG100">
        <v>1221.7166239999931</v>
      </c>
      <c r="AH100" t="s">
        <v>262</v>
      </c>
      <c r="AI100">
        <v>1610.301989</v>
      </c>
      <c r="AJ100" t="s">
        <v>262</v>
      </c>
      <c r="AK100">
        <v>814.53500600002008</v>
      </c>
      <c r="AL100">
        <v>2463.8509090000011</v>
      </c>
      <c r="AM100">
        <v>1453.641411999997</v>
      </c>
      <c r="AN100">
        <v>1147.8475310000069</v>
      </c>
      <c r="AO100" t="s">
        <v>262</v>
      </c>
      <c r="AP100">
        <v>568.50697100002435</v>
      </c>
      <c r="AQ100" t="s">
        <v>262</v>
      </c>
      <c r="AR100" t="s">
        <v>262</v>
      </c>
      <c r="AS100">
        <v>1118.6926260000041</v>
      </c>
      <c r="AT100" t="s">
        <v>263</v>
      </c>
      <c r="AU100" t="s">
        <v>263</v>
      </c>
      <c r="AV100" t="s">
        <v>263</v>
      </c>
    </row>
    <row r="101" spans="2:49" hidden="1" x14ac:dyDescent="0.2"/>
    <row r="102" spans="2:49" hidden="1" x14ac:dyDescent="0.2">
      <c r="B102" t="s">
        <v>55</v>
      </c>
      <c r="C102" s="8" t="s">
        <v>58</v>
      </c>
      <c r="D102" s="8" t="s">
        <v>78</v>
      </c>
      <c r="E102" s="8" t="s">
        <v>79</v>
      </c>
      <c r="F102" s="8"/>
      <c r="G102" s="8" t="s">
        <v>60</v>
      </c>
      <c r="H102" s="8" t="s">
        <v>57</v>
      </c>
      <c r="I102" s="8" t="s">
        <v>63</v>
      </c>
      <c r="J102" s="8" t="s">
        <v>125</v>
      </c>
      <c r="K102" s="8" t="s">
        <v>80</v>
      </c>
      <c r="L102" s="8" t="s">
        <v>81</v>
      </c>
      <c r="M102" s="8" t="s">
        <v>126</v>
      </c>
      <c r="N102" s="8" t="s">
        <v>127</v>
      </c>
      <c r="O102" s="8" t="s">
        <v>82</v>
      </c>
      <c r="P102" s="8" t="s">
        <v>83</v>
      </c>
      <c r="Q102" s="8" t="s">
        <v>128</v>
      </c>
      <c r="R102" s="8" t="s">
        <v>129</v>
      </c>
      <c r="S102" s="8" t="s">
        <v>130</v>
      </c>
      <c r="T102" s="8" t="s">
        <v>131</v>
      </c>
      <c r="U102" s="8" t="s">
        <v>132</v>
      </c>
      <c r="V102" s="8" t="s">
        <v>133</v>
      </c>
      <c r="W102" s="8" t="s">
        <v>134</v>
      </c>
      <c r="X102" s="8" t="s">
        <v>135</v>
      </c>
      <c r="Y102" s="8" t="s">
        <v>136</v>
      </c>
    </row>
    <row r="103" spans="2:49" hidden="1" x14ac:dyDescent="0.2">
      <c r="C103">
        <v>1937.1150500000001</v>
      </c>
      <c r="D103">
        <v>408.37672399999968</v>
      </c>
      <c r="E103">
        <v>2262.4637830000001</v>
      </c>
      <c r="F103">
        <v>303.78933599999982</v>
      </c>
      <c r="G103">
        <v>256.03726600000027</v>
      </c>
      <c r="H103">
        <v>821.60367299999962</v>
      </c>
      <c r="I103">
        <v>526.65364199999931</v>
      </c>
      <c r="J103">
        <v>574.16047600000002</v>
      </c>
      <c r="K103">
        <v>2474.5337839999988</v>
      </c>
      <c r="L103">
        <v>452.26334300000048</v>
      </c>
      <c r="M103">
        <v>1155.593057</v>
      </c>
      <c r="N103">
        <v>986.51677999999993</v>
      </c>
      <c r="O103">
        <v>346.05812700000018</v>
      </c>
      <c r="P103" t="s">
        <v>262</v>
      </c>
      <c r="Q103" t="s">
        <v>262</v>
      </c>
      <c r="R103" t="s">
        <v>263</v>
      </c>
      <c r="S103" t="s">
        <v>263</v>
      </c>
      <c r="T103" t="s">
        <v>262</v>
      </c>
      <c r="U103" t="s">
        <v>262</v>
      </c>
      <c r="V103" t="s">
        <v>262</v>
      </c>
      <c r="W103" t="s">
        <v>263</v>
      </c>
      <c r="X103" t="s">
        <v>263</v>
      </c>
      <c r="Y103" t="s">
        <v>262</v>
      </c>
    </row>
    <row r="104" spans="2:49" hidden="1" x14ac:dyDescent="0.2"/>
    <row r="105" spans="2:49" hidden="1" x14ac:dyDescent="0.2">
      <c r="B105" t="s">
        <v>256</v>
      </c>
      <c r="C105" s="8" t="s">
        <v>56</v>
      </c>
      <c r="D105" s="8" t="s">
        <v>78</v>
      </c>
      <c r="E105" s="8" t="s">
        <v>80</v>
      </c>
      <c r="F105" s="8"/>
      <c r="G105" s="8" t="s">
        <v>79</v>
      </c>
      <c r="H105" s="8" t="s">
        <v>151</v>
      </c>
      <c r="I105" s="8" t="s">
        <v>81</v>
      </c>
      <c r="J105" s="8" t="s">
        <v>57</v>
      </c>
      <c r="K105" s="8" t="s">
        <v>58</v>
      </c>
      <c r="L105" s="8" t="s">
        <v>59</v>
      </c>
      <c r="M105" s="8" t="s">
        <v>152</v>
      </c>
      <c r="N105" s="8" t="s">
        <v>153</v>
      </c>
      <c r="O105" s="8" t="s">
        <v>60</v>
      </c>
      <c r="P105" s="8" t="s">
        <v>61</v>
      </c>
      <c r="Q105" s="8" t="s">
        <v>62</v>
      </c>
      <c r="R105" s="8" t="s">
        <v>125</v>
      </c>
      <c r="S105" s="8" t="s">
        <v>63</v>
      </c>
      <c r="T105" s="8" t="s">
        <v>127</v>
      </c>
      <c r="U105" s="8" t="s">
        <v>90</v>
      </c>
      <c r="V105" s="8" t="s">
        <v>154</v>
      </c>
      <c r="W105" s="8" t="s">
        <v>64</v>
      </c>
      <c r="X105" s="8" t="s">
        <v>82</v>
      </c>
      <c r="Y105" s="8" t="s">
        <v>83</v>
      </c>
      <c r="Z105" s="8" t="s">
        <v>155</v>
      </c>
      <c r="AA105" s="8" t="s">
        <v>156</v>
      </c>
      <c r="AB105" s="8" t="s">
        <v>157</v>
      </c>
      <c r="AC105" s="8" t="s">
        <v>126</v>
      </c>
      <c r="AD105" s="8" t="s">
        <v>65</v>
      </c>
      <c r="AE105" s="8" t="s">
        <v>66</v>
      </c>
      <c r="AF105" s="8" t="s">
        <v>158</v>
      </c>
      <c r="AG105" s="8" t="s">
        <v>159</v>
      </c>
      <c r="AH105" s="8" t="s">
        <v>160</v>
      </c>
      <c r="AI105" s="8" t="s">
        <v>161</v>
      </c>
      <c r="AJ105" s="8" t="s">
        <v>162</v>
      </c>
      <c r="AK105" s="8" t="s">
        <v>163</v>
      </c>
      <c r="AL105" s="8" t="s">
        <v>164</v>
      </c>
      <c r="AM105" s="8" t="s">
        <v>135</v>
      </c>
      <c r="AN105" s="8" t="s">
        <v>165</v>
      </c>
      <c r="AO105" s="8" t="s">
        <v>166</v>
      </c>
      <c r="AP105" s="8" t="s">
        <v>167</v>
      </c>
      <c r="AQ105" s="8" t="s">
        <v>137</v>
      </c>
      <c r="AR105" s="8" t="s">
        <v>168</v>
      </c>
    </row>
    <row r="106" spans="2:49" hidden="1" x14ac:dyDescent="0.2">
      <c r="C106">
        <v>476.02922799999999</v>
      </c>
      <c r="D106">
        <v>748.51941399999998</v>
      </c>
      <c r="E106">
        <v>446.09633300000002</v>
      </c>
      <c r="F106">
        <v>1599.225275</v>
      </c>
      <c r="G106">
        <v>1713.6191690000001</v>
      </c>
      <c r="H106">
        <v>453.57449300000007</v>
      </c>
      <c r="I106">
        <v>279.72959499999979</v>
      </c>
      <c r="J106">
        <v>389.60090500000018</v>
      </c>
      <c r="K106">
        <v>616.30710099999942</v>
      </c>
      <c r="L106">
        <v>1240.0177160000001</v>
      </c>
      <c r="M106">
        <v>782.49657500000103</v>
      </c>
      <c r="N106">
        <v>2599.3051199999991</v>
      </c>
      <c r="O106">
        <v>520.52898800000003</v>
      </c>
      <c r="P106">
        <v>411.10481700000128</v>
      </c>
      <c r="Q106">
        <v>1690.690026</v>
      </c>
      <c r="R106">
        <v>3647.0151809999988</v>
      </c>
      <c r="S106">
        <v>1658.4909169999989</v>
      </c>
      <c r="T106">
        <v>286.74334499999901</v>
      </c>
      <c r="U106">
        <v>664.01881200000207</v>
      </c>
      <c r="V106">
        <v>1926.3451399999981</v>
      </c>
      <c r="W106">
        <v>1135.101007999998</v>
      </c>
      <c r="X106">
        <v>486.60533200000282</v>
      </c>
      <c r="Y106">
        <v>798.77209999999832</v>
      </c>
      <c r="Z106">
        <v>1390.696057000001</v>
      </c>
      <c r="AA106">
        <v>1586.3161439999969</v>
      </c>
      <c r="AB106">
        <v>1557.9357790000031</v>
      </c>
      <c r="AC106">
        <v>2843.7625630000002</v>
      </c>
      <c r="AD106">
        <v>1821.079629999997</v>
      </c>
      <c r="AE106">
        <v>1638.957718999998</v>
      </c>
      <c r="AF106" t="s">
        <v>262</v>
      </c>
      <c r="AG106" t="s">
        <v>263</v>
      </c>
      <c r="AH106">
        <v>1583.380147999997</v>
      </c>
      <c r="AI106" t="s">
        <v>262</v>
      </c>
      <c r="AJ106">
        <v>1661.930205999997</v>
      </c>
      <c r="AK106">
        <v>1623.553247999997</v>
      </c>
      <c r="AL106">
        <v>1013.707974999998</v>
      </c>
      <c r="AM106">
        <v>1613.4739330000009</v>
      </c>
      <c r="AN106" t="s">
        <v>262</v>
      </c>
      <c r="AO106" t="s">
        <v>262</v>
      </c>
      <c r="AP106" t="s">
        <v>262</v>
      </c>
      <c r="AQ106">
        <v>1526.7297329999999</v>
      </c>
    </row>
    <row r="107" spans="2:49" hidden="1" x14ac:dyDescent="0.2"/>
    <row r="108" spans="2:49" hidden="1" x14ac:dyDescent="0.2">
      <c r="B108" t="s">
        <v>257</v>
      </c>
      <c r="C108" s="8" t="s">
        <v>115</v>
      </c>
      <c r="D108" s="8" t="s">
        <v>117</v>
      </c>
      <c r="E108" s="8" t="s">
        <v>110</v>
      </c>
      <c r="F108" s="8"/>
      <c r="G108" s="8" t="s">
        <v>111</v>
      </c>
      <c r="H108" s="8" t="s">
        <v>114</v>
      </c>
      <c r="I108" s="8" t="s">
        <v>116</v>
      </c>
      <c r="J108" s="8" t="s">
        <v>112</v>
      </c>
      <c r="K108" s="8" t="s">
        <v>118</v>
      </c>
      <c r="L108" s="8" t="s">
        <v>107</v>
      </c>
      <c r="M108" s="8" t="s">
        <v>113</v>
      </c>
      <c r="N108" s="8" t="s">
        <v>108</v>
      </c>
      <c r="O108" s="8" t="s">
        <v>216</v>
      </c>
      <c r="P108" s="8" t="s">
        <v>106</v>
      </c>
      <c r="Q108" s="8" t="s">
        <v>258</v>
      </c>
      <c r="R108" s="8" t="s">
        <v>119</v>
      </c>
      <c r="S108" s="8" t="s">
        <v>219</v>
      </c>
      <c r="T108" s="8" t="s">
        <v>217</v>
      </c>
      <c r="U108" s="8" t="s">
        <v>218</v>
      </c>
      <c r="V108" s="8" t="s">
        <v>109</v>
      </c>
      <c r="W108" s="8" t="s">
        <v>120</v>
      </c>
      <c r="X108" s="8" t="s">
        <v>220</v>
      </c>
    </row>
    <row r="109" spans="2:49" hidden="1" x14ac:dyDescent="0.2">
      <c r="C109">
        <v>7688.9898049999993</v>
      </c>
      <c r="D109">
        <v>4501.5504329999994</v>
      </c>
      <c r="E109">
        <v>7150.3422250000003</v>
      </c>
      <c r="F109">
        <v>6769.5381080000006</v>
      </c>
      <c r="G109">
        <v>8284.8256019999972</v>
      </c>
      <c r="H109">
        <v>7082.8040619999956</v>
      </c>
      <c r="I109">
        <v>5836.9162800000049</v>
      </c>
      <c r="J109">
        <v>1232.9046620000011</v>
      </c>
      <c r="K109">
        <v>3443.794504000005</v>
      </c>
      <c r="L109">
        <v>851.65283500000078</v>
      </c>
      <c r="M109">
        <v>3600.9778510000028</v>
      </c>
      <c r="N109" t="s">
        <v>263</v>
      </c>
      <c r="O109">
        <v>1283.0155830000001</v>
      </c>
      <c r="P109">
        <v>1786.0088469999971</v>
      </c>
      <c r="Q109" t="s">
        <v>262</v>
      </c>
      <c r="R109">
        <v>1641.892546000003</v>
      </c>
      <c r="S109">
        <v>1541.7346570000011</v>
      </c>
      <c r="T109">
        <v>2165.543507000009</v>
      </c>
      <c r="U109">
        <v>2375.4657350000052</v>
      </c>
      <c r="V109">
        <v>5178.8770700000023</v>
      </c>
      <c r="W109">
        <v>1148.033030000006</v>
      </c>
      <c r="X109" t="s">
        <v>262</v>
      </c>
      <c r="Z109" t="s">
        <v>262</v>
      </c>
    </row>
    <row r="110" spans="2:49" hidden="1" x14ac:dyDescent="0.2"/>
    <row r="111" spans="2:49" hidden="1" x14ac:dyDescent="0.2"/>
    <row r="112" spans="2:49" hidden="1" x14ac:dyDescent="0.2"/>
    <row r="113" spans="2:49" hidden="1" x14ac:dyDescent="0.2"/>
    <row r="114" spans="2:49" hidden="1" x14ac:dyDescent="0.2">
      <c r="B114" t="s">
        <v>244</v>
      </c>
      <c r="C114" s="8" t="s">
        <v>20</v>
      </c>
      <c r="D114" s="8" t="s">
        <v>21</v>
      </c>
      <c r="E114" s="8" t="s">
        <v>22</v>
      </c>
      <c r="F114" s="62"/>
    </row>
    <row r="115" spans="2:49" hidden="1" x14ac:dyDescent="0.2">
      <c r="C115">
        <v>28.781696000000011</v>
      </c>
      <c r="D115">
        <v>28.22006800000003</v>
      </c>
      <c r="E115">
        <v>28.086656000000001</v>
      </c>
    </row>
    <row r="116" spans="2:49" hidden="1" x14ac:dyDescent="0.2"/>
    <row r="117" spans="2:49" hidden="1" x14ac:dyDescent="0.2">
      <c r="B117" t="s">
        <v>253</v>
      </c>
      <c r="C117" s="8" t="s">
        <v>28</v>
      </c>
      <c r="D117" s="8" t="s">
        <v>29</v>
      </c>
      <c r="E117" s="8" t="s">
        <v>30</v>
      </c>
      <c r="F117" s="8"/>
      <c r="G117" s="8" t="s">
        <v>31</v>
      </c>
      <c r="H117" s="8" t="s">
        <v>32</v>
      </c>
      <c r="I117" s="8" t="s">
        <v>33</v>
      </c>
      <c r="J117" s="8" t="s">
        <v>123</v>
      </c>
      <c r="K117" s="8" t="s">
        <v>34</v>
      </c>
    </row>
    <row r="118" spans="2:49" hidden="1" x14ac:dyDescent="0.2">
      <c r="C118">
        <v>22.66813099999996</v>
      </c>
      <c r="D118">
        <v>23.023971999999961</v>
      </c>
      <c r="E118">
        <v>22.537684000000009</v>
      </c>
      <c r="G118">
        <v>23.243954000000031</v>
      </c>
      <c r="H118">
        <v>23.04797799999994</v>
      </c>
      <c r="I118">
        <v>23.049016999999939</v>
      </c>
      <c r="J118">
        <v>23.016420999999919</v>
      </c>
      <c r="K118">
        <v>22.608479999999989</v>
      </c>
    </row>
    <row r="119" spans="2:49" hidden="1" x14ac:dyDescent="0.2"/>
    <row r="120" spans="2:49" hidden="1" x14ac:dyDescent="0.2">
      <c r="B120" t="s">
        <v>254</v>
      </c>
      <c r="C120" s="8" t="s">
        <v>42</v>
      </c>
      <c r="D120" s="8" t="s">
        <v>43</v>
      </c>
      <c r="E120" s="8" t="s">
        <v>44</v>
      </c>
      <c r="F120" s="8"/>
      <c r="G120" s="8" t="s">
        <v>45</v>
      </c>
      <c r="H120" s="8" t="s">
        <v>46</v>
      </c>
      <c r="I120" s="8" t="s">
        <v>47</v>
      </c>
      <c r="J120" s="8" t="s">
        <v>48</v>
      </c>
      <c r="K120" s="8" t="s">
        <v>49</v>
      </c>
      <c r="L120" s="8" t="s">
        <v>50</v>
      </c>
      <c r="M120" s="8" t="s">
        <v>51</v>
      </c>
      <c r="N120" s="8" t="s">
        <v>52</v>
      </c>
      <c r="O120" s="8" t="s">
        <v>188</v>
      </c>
      <c r="P120" s="8" t="s">
        <v>189</v>
      </c>
    </row>
    <row r="121" spans="2:49" hidden="1" x14ac:dyDescent="0.2">
      <c r="C121">
        <v>26.39634000000024</v>
      </c>
      <c r="D121">
        <v>30.33492100000058</v>
      </c>
      <c r="E121">
        <v>30.199239999999921</v>
      </c>
      <c r="G121">
        <v>32.293776000000427</v>
      </c>
      <c r="H121">
        <v>29.47914599999967</v>
      </c>
      <c r="I121">
        <v>30.600234999999881</v>
      </c>
      <c r="J121">
        <v>30.027102999999439</v>
      </c>
      <c r="L121">
        <v>24.50229099999979</v>
      </c>
      <c r="M121">
        <v>26.193119000000479</v>
      </c>
      <c r="N121">
        <v>27.86320700000033</v>
      </c>
      <c r="Q121">
        <v>27.466300999999479</v>
      </c>
      <c r="R121">
        <v>24.6304740000005</v>
      </c>
      <c r="U121">
        <v>26.09481099999994</v>
      </c>
      <c r="V121">
        <v>27.612627999999859</v>
      </c>
    </row>
    <row r="122" spans="2:49" hidden="1" x14ac:dyDescent="0.2"/>
    <row r="123" spans="2:49" hidden="1" x14ac:dyDescent="0.2">
      <c r="B123" t="s">
        <v>255</v>
      </c>
      <c r="C123" s="8" t="s">
        <v>59</v>
      </c>
      <c r="D123" s="8" t="s">
        <v>56</v>
      </c>
      <c r="E123" s="8" t="s">
        <v>61</v>
      </c>
      <c r="F123" s="8"/>
      <c r="G123" s="8" t="s">
        <v>90</v>
      </c>
      <c r="H123" s="8" t="s">
        <v>65</v>
      </c>
      <c r="I123" s="8" t="s">
        <v>42</v>
      </c>
      <c r="J123" s="8" t="s">
        <v>91</v>
      </c>
      <c r="K123" s="8" t="s">
        <v>92</v>
      </c>
      <c r="L123" s="8" t="s">
        <v>93</v>
      </c>
      <c r="M123" s="8" t="s">
        <v>43</v>
      </c>
      <c r="N123" s="8" t="s">
        <v>94</v>
      </c>
      <c r="O123" s="8" t="s">
        <v>62</v>
      </c>
      <c r="P123" s="8" t="s">
        <v>45</v>
      </c>
      <c r="Q123" s="8" t="s">
        <v>47</v>
      </c>
      <c r="R123" s="8" t="s">
        <v>48</v>
      </c>
      <c r="S123" s="8" t="s">
        <v>49</v>
      </c>
      <c r="T123" s="8" t="s">
        <v>50</v>
      </c>
      <c r="U123" s="8" t="s">
        <v>51</v>
      </c>
      <c r="V123" s="8" t="s">
        <v>52</v>
      </c>
      <c r="W123" s="8" t="s">
        <v>46</v>
      </c>
      <c r="X123" s="8" t="s">
        <v>44</v>
      </c>
      <c r="Y123" s="8" t="s">
        <v>151</v>
      </c>
      <c r="Z123" s="8" t="s">
        <v>152</v>
      </c>
      <c r="AA123" s="8" t="s">
        <v>153</v>
      </c>
      <c r="AB123" s="8" t="s">
        <v>155</v>
      </c>
      <c r="AC123" s="8" t="s">
        <v>156</v>
      </c>
      <c r="AD123" s="8" t="s">
        <v>199</v>
      </c>
      <c r="AE123" s="8" t="s">
        <v>200</v>
      </c>
      <c r="AF123" s="8" t="s">
        <v>154</v>
      </c>
      <c r="AG123" s="8" t="s">
        <v>64</v>
      </c>
      <c r="AH123" s="8" t="s">
        <v>157</v>
      </c>
      <c r="AI123" s="8" t="s">
        <v>201</v>
      </c>
      <c r="AJ123" s="8" t="s">
        <v>202</v>
      </c>
      <c r="AK123" s="8" t="s">
        <v>166</v>
      </c>
      <c r="AL123" s="8" t="s">
        <v>203</v>
      </c>
      <c r="AM123" s="8" t="s">
        <v>204</v>
      </c>
      <c r="AN123" s="8" t="s">
        <v>159</v>
      </c>
      <c r="AO123" s="8" t="s">
        <v>66</v>
      </c>
      <c r="AP123" s="8" t="s">
        <v>160</v>
      </c>
      <c r="AQ123" s="8" t="s">
        <v>126</v>
      </c>
      <c r="AR123" s="8" t="s">
        <v>162</v>
      </c>
      <c r="AS123" s="8" t="s">
        <v>161</v>
      </c>
      <c r="AT123" s="8" t="s">
        <v>134</v>
      </c>
      <c r="AU123" s="8" t="s">
        <v>164</v>
      </c>
      <c r="AV123" s="8" t="s">
        <v>137</v>
      </c>
      <c r="AW123" s="8" t="s">
        <v>127</v>
      </c>
    </row>
    <row r="124" spans="2:49" hidden="1" x14ac:dyDescent="0.2">
      <c r="C124">
        <v>69.35972199999992</v>
      </c>
      <c r="D124">
        <v>70.539882000000034</v>
      </c>
      <c r="E124">
        <v>71.577004000000215</v>
      </c>
      <c r="G124">
        <v>70.80565899999965</v>
      </c>
      <c r="H124">
        <v>67.850107000000207</v>
      </c>
      <c r="I124">
        <v>67.775415000000066</v>
      </c>
      <c r="J124">
        <v>70.873087999999825</v>
      </c>
      <c r="K124">
        <v>70.22779300000002</v>
      </c>
      <c r="L124">
        <v>68.708427000000029</v>
      </c>
      <c r="M124">
        <v>71.05221900000015</v>
      </c>
      <c r="N124">
        <v>70.43242599999985</v>
      </c>
      <c r="O124">
        <v>69.384157999999843</v>
      </c>
      <c r="P124">
        <v>70.260465999999724</v>
      </c>
      <c r="Q124">
        <v>69.43156399999998</v>
      </c>
      <c r="R124">
        <v>69.327024000000165</v>
      </c>
      <c r="S124">
        <v>66.094880000000103</v>
      </c>
      <c r="T124">
        <v>70.933160999999927</v>
      </c>
      <c r="U124">
        <v>67.823069000000032</v>
      </c>
      <c r="V124">
        <v>68.81447500000013</v>
      </c>
      <c r="W124">
        <v>71.610051999999996</v>
      </c>
      <c r="X124">
        <v>69.23593000000028</v>
      </c>
      <c r="Y124">
        <v>68.467733999999837</v>
      </c>
      <c r="Z124">
        <v>67.821313999999802</v>
      </c>
      <c r="AA124">
        <v>65.960379000000103</v>
      </c>
      <c r="AB124">
        <v>69.088051999999607</v>
      </c>
      <c r="AC124">
        <v>66.650067000000035</v>
      </c>
      <c r="AD124">
        <v>65.501832999999806</v>
      </c>
      <c r="AE124">
        <v>66.841444000000138</v>
      </c>
      <c r="AF124">
        <v>67.960348999999951</v>
      </c>
      <c r="AG124">
        <v>70.842435000000023</v>
      </c>
      <c r="AH124">
        <v>68.447222999999667</v>
      </c>
      <c r="AI124">
        <v>65.634756999999809</v>
      </c>
      <c r="AJ124">
        <v>66.440601000000242</v>
      </c>
      <c r="AK124">
        <v>67.558078000000023</v>
      </c>
      <c r="AL124">
        <v>67.648323999999775</v>
      </c>
      <c r="AM124">
        <v>70.155280999999377</v>
      </c>
      <c r="AN124">
        <v>64.590112000000772</v>
      </c>
      <c r="AO124">
        <v>70.260146999999961</v>
      </c>
      <c r="AP124">
        <v>66.712902999999642</v>
      </c>
      <c r="AQ124">
        <v>65.553337000000283</v>
      </c>
      <c r="AR124">
        <v>67.677232999999433</v>
      </c>
      <c r="AS124">
        <v>66.587994000000435</v>
      </c>
      <c r="AT124">
        <v>66.119529000000512</v>
      </c>
    </row>
    <row r="125" spans="2:49" hidden="1" x14ac:dyDescent="0.2"/>
    <row r="126" spans="2:49" hidden="1" x14ac:dyDescent="0.2">
      <c r="B126" t="s">
        <v>55</v>
      </c>
      <c r="C126" s="8" t="s">
        <v>58</v>
      </c>
      <c r="D126" s="8" t="s">
        <v>78</v>
      </c>
      <c r="E126" s="8" t="s">
        <v>79</v>
      </c>
      <c r="F126" s="8"/>
      <c r="G126" s="8" t="s">
        <v>60</v>
      </c>
      <c r="H126" s="8" t="s">
        <v>57</v>
      </c>
      <c r="I126" s="8" t="s">
        <v>63</v>
      </c>
      <c r="J126" s="8" t="s">
        <v>125</v>
      </c>
      <c r="K126" s="8" t="s">
        <v>80</v>
      </c>
      <c r="L126" s="8" t="s">
        <v>81</v>
      </c>
      <c r="M126" s="8" t="s">
        <v>126</v>
      </c>
      <c r="N126" s="8" t="s">
        <v>127</v>
      </c>
      <c r="O126" s="8" t="s">
        <v>82</v>
      </c>
      <c r="P126" s="8" t="s">
        <v>83</v>
      </c>
      <c r="Q126" s="8" t="s">
        <v>128</v>
      </c>
      <c r="R126" s="8" t="s">
        <v>129</v>
      </c>
      <c r="S126" s="8" t="s">
        <v>130</v>
      </c>
      <c r="T126" s="8" t="s">
        <v>131</v>
      </c>
      <c r="U126" s="8" t="s">
        <v>132</v>
      </c>
      <c r="V126" s="8" t="s">
        <v>133</v>
      </c>
      <c r="W126" s="8" t="s">
        <v>134</v>
      </c>
      <c r="X126" s="8" t="s">
        <v>135</v>
      </c>
      <c r="Y126" s="8" t="s">
        <v>136</v>
      </c>
    </row>
    <row r="127" spans="2:49" hidden="1" x14ac:dyDescent="0.2">
      <c r="C127">
        <v>30.847539999999981</v>
      </c>
      <c r="D127">
        <v>30.039146999999961</v>
      </c>
      <c r="E127">
        <v>30.274209999999812</v>
      </c>
      <c r="G127">
        <v>30.141609999999901</v>
      </c>
      <c r="H127">
        <v>29.692637999999992</v>
      </c>
      <c r="I127">
        <v>31.172203999999969</v>
      </c>
      <c r="J127">
        <v>30.45116199999984</v>
      </c>
      <c r="K127">
        <v>29.97166500000003</v>
      </c>
      <c r="L127">
        <v>29.107691999999819</v>
      </c>
      <c r="M127">
        <v>27.41765399999986</v>
      </c>
      <c r="N127">
        <v>27.425525000000111</v>
      </c>
      <c r="O127">
        <v>26.382579999999962</v>
      </c>
      <c r="P127">
        <v>25.732674000000092</v>
      </c>
      <c r="Q127">
        <v>29.964564000000109</v>
      </c>
      <c r="R127">
        <v>28.87401999999997</v>
      </c>
      <c r="W127">
        <v>27.675021000000019</v>
      </c>
      <c r="Z127">
        <v>27.364730000000009</v>
      </c>
    </row>
    <row r="128" spans="2:49" hidden="1" x14ac:dyDescent="0.2"/>
    <row r="129" spans="2:44" hidden="1" x14ac:dyDescent="0.2">
      <c r="B129" t="s">
        <v>256</v>
      </c>
      <c r="C129" s="8" t="s">
        <v>56</v>
      </c>
      <c r="D129" s="8" t="s">
        <v>78</v>
      </c>
      <c r="E129" s="8" t="s">
        <v>80</v>
      </c>
      <c r="F129" s="8"/>
      <c r="G129" s="8" t="s">
        <v>79</v>
      </c>
      <c r="H129" s="8" t="s">
        <v>151</v>
      </c>
      <c r="I129" s="8" t="s">
        <v>81</v>
      </c>
      <c r="J129" s="8" t="s">
        <v>57</v>
      </c>
      <c r="K129" s="8" t="s">
        <v>58</v>
      </c>
      <c r="L129" s="8" t="s">
        <v>59</v>
      </c>
      <c r="M129" s="8" t="s">
        <v>152</v>
      </c>
      <c r="N129" s="8" t="s">
        <v>153</v>
      </c>
      <c r="O129" s="8" t="s">
        <v>60</v>
      </c>
      <c r="P129" s="8" t="s">
        <v>61</v>
      </c>
      <c r="Q129" s="8" t="s">
        <v>62</v>
      </c>
      <c r="R129" s="8" t="s">
        <v>125</v>
      </c>
      <c r="S129" s="8" t="s">
        <v>63</v>
      </c>
      <c r="T129" s="8" t="s">
        <v>127</v>
      </c>
      <c r="U129" s="8" t="s">
        <v>90</v>
      </c>
      <c r="V129" s="8" t="s">
        <v>154</v>
      </c>
      <c r="W129" s="8" t="s">
        <v>64</v>
      </c>
      <c r="X129" s="8" t="s">
        <v>82</v>
      </c>
      <c r="Y129" s="8" t="s">
        <v>83</v>
      </c>
      <c r="Z129" s="8" t="s">
        <v>155</v>
      </c>
      <c r="AA129" s="8" t="s">
        <v>156</v>
      </c>
      <c r="AB129" s="8" t="s">
        <v>157</v>
      </c>
      <c r="AC129" s="8" t="s">
        <v>126</v>
      </c>
      <c r="AD129" s="8" t="s">
        <v>65</v>
      </c>
      <c r="AE129" s="8" t="s">
        <v>66</v>
      </c>
      <c r="AF129" s="8" t="s">
        <v>158</v>
      </c>
      <c r="AG129" s="8" t="s">
        <v>159</v>
      </c>
      <c r="AH129" s="8" t="s">
        <v>160</v>
      </c>
      <c r="AI129" s="8" t="s">
        <v>161</v>
      </c>
      <c r="AJ129" s="8" t="s">
        <v>162</v>
      </c>
      <c r="AK129" s="8" t="s">
        <v>163</v>
      </c>
      <c r="AL129" s="8" t="s">
        <v>164</v>
      </c>
      <c r="AM129" s="8" t="s">
        <v>135</v>
      </c>
      <c r="AN129" s="8" t="s">
        <v>165</v>
      </c>
      <c r="AO129" s="8" t="s">
        <v>166</v>
      </c>
      <c r="AP129" s="8" t="s">
        <v>167</v>
      </c>
      <c r="AQ129" s="8" t="s">
        <v>137</v>
      </c>
      <c r="AR129" s="8" t="s">
        <v>168</v>
      </c>
    </row>
    <row r="130" spans="2:44" hidden="1" x14ac:dyDescent="0.2">
      <c r="C130">
        <v>15.83146699999998</v>
      </c>
      <c r="D130">
        <v>15.658367999999429</v>
      </c>
      <c r="E130">
        <v>15.24558800000068</v>
      </c>
      <c r="G130">
        <v>15.0979810000008</v>
      </c>
      <c r="H130">
        <v>15.130693000000059</v>
      </c>
      <c r="I130">
        <v>14.85989999999947</v>
      </c>
      <c r="J130">
        <v>15.692559999999499</v>
      </c>
      <c r="K130">
        <v>15.916981000000311</v>
      </c>
      <c r="L130">
        <v>14.39331000000038</v>
      </c>
      <c r="M130">
        <v>15.03823499999999</v>
      </c>
      <c r="N130">
        <v>14.396875999999789</v>
      </c>
      <c r="O130">
        <v>15.65961300000072</v>
      </c>
      <c r="P130">
        <v>16.005620999999341</v>
      </c>
      <c r="Q130">
        <v>16.67072600000029</v>
      </c>
      <c r="R130">
        <v>15.451190000000681</v>
      </c>
      <c r="S130">
        <v>14.373959999999901</v>
      </c>
      <c r="T130">
        <v>15.586426999999279</v>
      </c>
      <c r="U130">
        <v>15.904458999999409</v>
      </c>
      <c r="V130">
        <v>15.964995999999701</v>
      </c>
      <c r="W130">
        <v>16.092163999999681</v>
      </c>
      <c r="X130">
        <v>14.852880999999799</v>
      </c>
      <c r="Y130">
        <v>14.97674300000017</v>
      </c>
      <c r="Z130">
        <v>15.283935999999811</v>
      </c>
      <c r="AA130">
        <v>15.720624999999931</v>
      </c>
      <c r="AB130">
        <v>16.285412000000179</v>
      </c>
      <c r="AC130">
        <v>17.421981000000411</v>
      </c>
      <c r="AD130">
        <v>16.682434000000281</v>
      </c>
      <c r="AE130">
        <v>15.88371200000074</v>
      </c>
      <c r="AF130">
        <v>15.780077999999779</v>
      </c>
      <c r="AG130">
        <v>15.69380199999978</v>
      </c>
      <c r="AI130">
        <v>14.822000999999551</v>
      </c>
      <c r="AJ130">
        <v>14.66213600000083</v>
      </c>
      <c r="AK130">
        <v>15.049412999999729</v>
      </c>
      <c r="AL130">
        <v>14.8731089999992</v>
      </c>
      <c r="AM130">
        <v>16.0637799999995</v>
      </c>
      <c r="AN130">
        <v>15.581712000000151</v>
      </c>
      <c r="AO130">
        <v>15.204458000000161</v>
      </c>
      <c r="AP130">
        <v>16.322382000000289</v>
      </c>
      <c r="AQ130">
        <v>15.302235999999541</v>
      </c>
      <c r="AR130">
        <v>15.412766000000371</v>
      </c>
    </row>
    <row r="131" spans="2:44" hidden="1" x14ac:dyDescent="0.2"/>
    <row r="132" spans="2:44" hidden="1" x14ac:dyDescent="0.2">
      <c r="B132" t="s">
        <v>257</v>
      </c>
      <c r="C132" s="8" t="s">
        <v>115</v>
      </c>
      <c r="D132" s="8" t="s">
        <v>117</v>
      </c>
      <c r="E132" s="8" t="s">
        <v>110</v>
      </c>
      <c r="F132" s="8"/>
      <c r="G132" s="8" t="s">
        <v>111</v>
      </c>
      <c r="H132" s="8" t="s">
        <v>114</v>
      </c>
      <c r="I132" s="8" t="s">
        <v>116</v>
      </c>
      <c r="J132" s="8" t="s">
        <v>112</v>
      </c>
      <c r="K132" s="8" t="s">
        <v>118</v>
      </c>
      <c r="L132" s="8" t="s">
        <v>107</v>
      </c>
      <c r="M132" s="8" t="s">
        <v>113</v>
      </c>
      <c r="N132" s="8" t="s">
        <v>108</v>
      </c>
      <c r="O132" s="8" t="s">
        <v>216</v>
      </c>
      <c r="P132" s="8" t="s">
        <v>106</v>
      </c>
      <c r="Q132" s="8" t="s">
        <v>258</v>
      </c>
      <c r="R132" s="8" t="s">
        <v>119</v>
      </c>
      <c r="S132" s="8" t="s">
        <v>219</v>
      </c>
      <c r="T132" s="8" t="s">
        <v>217</v>
      </c>
      <c r="U132" s="8" t="s">
        <v>218</v>
      </c>
      <c r="V132" s="8" t="s">
        <v>109</v>
      </c>
      <c r="W132" s="8" t="s">
        <v>120</v>
      </c>
      <c r="X132" s="8" t="s">
        <v>220</v>
      </c>
    </row>
    <row r="133" spans="2:44" hidden="1" x14ac:dyDescent="0.2">
      <c r="C133">
        <v>99.816601000000446</v>
      </c>
      <c r="D133">
        <v>102.56767099999981</v>
      </c>
      <c r="E133">
        <v>97.782788999999866</v>
      </c>
      <c r="G133">
        <v>97.065496000000167</v>
      </c>
      <c r="H133">
        <v>98.584947000000284</v>
      </c>
      <c r="I133">
        <v>98.793706999999813</v>
      </c>
      <c r="J133">
        <v>98.047473999999966</v>
      </c>
      <c r="K133">
        <v>97.408022000000528</v>
      </c>
      <c r="L133">
        <v>101.7153370000005</v>
      </c>
      <c r="M133">
        <v>94.437720999999328</v>
      </c>
      <c r="N133">
        <v>91.084858999999597</v>
      </c>
      <c r="P133">
        <v>93.344153000000006</v>
      </c>
      <c r="Q133">
        <v>93.455649999999878</v>
      </c>
      <c r="R133">
        <v>91.124034999999822</v>
      </c>
      <c r="S133">
        <v>99.261572999999771</v>
      </c>
      <c r="T133">
        <v>90.122722000000067</v>
      </c>
      <c r="U133">
        <v>92.058318999999756</v>
      </c>
      <c r="V133">
        <v>95.981262000001152</v>
      </c>
      <c r="W133">
        <v>95.327057000000423</v>
      </c>
      <c r="X133">
        <v>91.626328000000285</v>
      </c>
      <c r="Y133">
        <v>92.177848999999696</v>
      </c>
      <c r="Z133">
        <v>91.896536000000197</v>
      </c>
    </row>
    <row r="134" spans="2:44" hidden="1" x14ac:dyDescent="0.2"/>
    <row r="135" spans="2:44" hidden="1" x14ac:dyDescent="0.2">
      <c r="D135" t="s">
        <v>301</v>
      </c>
    </row>
    <row r="136" spans="2:44" hidden="1" x14ac:dyDescent="0.2">
      <c r="C136" t="s">
        <v>268</v>
      </c>
      <c r="D136" s="55">
        <v>0.23611111111111113</v>
      </c>
      <c r="E136">
        <v>5</v>
      </c>
      <c r="G136" s="57">
        <v>40</v>
      </c>
      <c r="H136">
        <f>+E136*60+G136</f>
        <v>340</v>
      </c>
    </row>
    <row r="137" spans="2:44" hidden="1" x14ac:dyDescent="0.2">
      <c r="C137" t="s">
        <v>269</v>
      </c>
      <c r="D137" s="55">
        <v>0.11805555555555557</v>
      </c>
      <c r="E137">
        <v>2</v>
      </c>
      <c r="G137" s="57">
        <v>50</v>
      </c>
      <c r="H137">
        <f t="shared" ref="H137:H142" si="0">+E137*60+G137</f>
        <v>170</v>
      </c>
    </row>
    <row r="138" spans="2:44" hidden="1" x14ac:dyDescent="0.2">
      <c r="C138" t="s">
        <v>302</v>
      </c>
      <c r="D138" s="55">
        <v>0.22013888888888888</v>
      </c>
      <c r="E138">
        <v>5</v>
      </c>
      <c r="G138" s="57">
        <v>17</v>
      </c>
      <c r="H138">
        <f t="shared" si="0"/>
        <v>317</v>
      </c>
    </row>
    <row r="139" spans="2:44" hidden="1" x14ac:dyDescent="0.2">
      <c r="C139" t="s">
        <v>303</v>
      </c>
      <c r="D139" s="56" t="s">
        <v>304</v>
      </c>
      <c r="E139">
        <v>24</v>
      </c>
      <c r="G139" s="57">
        <v>42</v>
      </c>
      <c r="H139">
        <f t="shared" si="0"/>
        <v>1482</v>
      </c>
    </row>
    <row r="140" spans="2:44" hidden="1" x14ac:dyDescent="0.2">
      <c r="C140" t="s">
        <v>305</v>
      </c>
      <c r="D140" s="55">
        <v>0.15555555555555556</v>
      </c>
      <c r="E140">
        <v>3</v>
      </c>
      <c r="G140" s="57">
        <v>44</v>
      </c>
      <c r="H140">
        <f t="shared" si="0"/>
        <v>224</v>
      </c>
    </row>
    <row r="141" spans="2:44" hidden="1" x14ac:dyDescent="0.2">
      <c r="C141" t="s">
        <v>306</v>
      </c>
      <c r="D141" s="55">
        <v>0.19652777777777777</v>
      </c>
      <c r="E141">
        <v>4</v>
      </c>
      <c r="G141" s="57">
        <v>43</v>
      </c>
      <c r="H141">
        <f t="shared" si="0"/>
        <v>283</v>
      </c>
    </row>
    <row r="142" spans="2:44" hidden="1" x14ac:dyDescent="0.2">
      <c r="C142" t="s">
        <v>11</v>
      </c>
      <c r="D142" s="55">
        <v>0.98472222222222217</v>
      </c>
      <c r="E142">
        <v>23</v>
      </c>
      <c r="G142" s="57">
        <v>38</v>
      </c>
      <c r="H142">
        <f t="shared" si="0"/>
        <v>1418</v>
      </c>
    </row>
  </sheetData>
  <pageMargins left="0.7" right="0.7" top="0.75" bottom="0.75" header="0.3" footer="0.3"/>
  <pageSetup paperSize="9" orientation="portrait" horizontalDpi="0" verticalDpi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A058-6BF6-644D-80F9-C21EFBC68295}">
  <dimension ref="A1:CE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7.1935157041540021E-2</v>
      </c>
      <c r="F2">
        <v>0</v>
      </c>
      <c r="H2">
        <v>0.53410981697171378</v>
      </c>
      <c r="I2">
        <v>0</v>
      </c>
      <c r="J2">
        <v>2.0671834625322998E-2</v>
      </c>
      <c r="K2">
        <v>1</v>
      </c>
      <c r="L2">
        <v>1</v>
      </c>
      <c r="M2">
        <v>0.4691011235955056</v>
      </c>
      <c r="N2">
        <v>4.3923865300146414E-3</v>
      </c>
      <c r="O2">
        <v>5.1724137931034482E-2</v>
      </c>
      <c r="P2">
        <v>0</v>
      </c>
      <c r="Q2">
        <v>0.14052287581699349</v>
      </c>
      <c r="S2">
        <v>5.5555555555555552E-2</v>
      </c>
      <c r="T2">
        <v>0</v>
      </c>
      <c r="U2">
        <v>0.15032679738562091</v>
      </c>
      <c r="V2">
        <v>0</v>
      </c>
      <c r="W2">
        <v>0.5</v>
      </c>
      <c r="Y2">
        <v>0.52631578947368418</v>
      </c>
      <c r="Z2">
        <v>0</v>
      </c>
      <c r="AB2">
        <v>0.43389830508474581</v>
      </c>
      <c r="AC2">
        <v>5.6818181818181823E-2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0.97847551342812011</v>
      </c>
      <c r="AR2">
        <v>0.99801685671789786</v>
      </c>
      <c r="AS2">
        <v>0.99834738059824824</v>
      </c>
      <c r="AT2">
        <v>0.9963642373161461</v>
      </c>
      <c r="AU2">
        <v>0.99586571853811812</v>
      </c>
      <c r="AV2">
        <v>0.99768633283754748</v>
      </c>
      <c r="AW2">
        <v>0.97339449541284406</v>
      </c>
      <c r="AX2">
        <v>0.98999165971643033</v>
      </c>
      <c r="AY2">
        <v>0.99964689265536721</v>
      </c>
      <c r="AZ2">
        <v>0.99851165867372249</v>
      </c>
      <c r="BA2">
        <v>0.99487349098726641</v>
      </c>
      <c r="BB2">
        <v>0.9852502194907814</v>
      </c>
      <c r="BC2">
        <v>0.97131147540983609</v>
      </c>
      <c r="BD2">
        <v>0.99053129931614936</v>
      </c>
      <c r="BE2">
        <v>0.99618130499750956</v>
      </c>
      <c r="BF2">
        <v>0.94865100087032206</v>
      </c>
      <c r="BG2">
        <v>0.9988431664187738</v>
      </c>
      <c r="BH2">
        <v>0.99683174920793727</v>
      </c>
      <c r="BI2">
        <v>0.99900016663889357</v>
      </c>
      <c r="BJ2">
        <v>0.98830111902339779</v>
      </c>
      <c r="BK2">
        <v>0.99487349098726641</v>
      </c>
      <c r="BL2">
        <v>0.99404466501240696</v>
      </c>
      <c r="BM2">
        <v>0.99735580895719711</v>
      </c>
      <c r="BN2">
        <v>0.9811007957559682</v>
      </c>
      <c r="BO2">
        <v>0.98972659486329739</v>
      </c>
      <c r="BP2">
        <v>0.99950421417947444</v>
      </c>
      <c r="BQ2">
        <v>0.9689020152883947</v>
      </c>
      <c r="BR2">
        <v>0.98255911453966127</v>
      </c>
      <c r="BS2">
        <v>0.99602122015915118</v>
      </c>
      <c r="BT2">
        <v>0</v>
      </c>
      <c r="BU2">
        <v>0.99834738059824824</v>
      </c>
      <c r="BV2">
        <v>0.99834738059824824</v>
      </c>
      <c r="BW2">
        <v>0</v>
      </c>
      <c r="BX2">
        <v>0.99983473805982481</v>
      </c>
      <c r="BY2">
        <v>0.99867790447859861</v>
      </c>
      <c r="BZ2">
        <v>0.99867790447859861</v>
      </c>
      <c r="CA2">
        <v>0.99735580895719711</v>
      </c>
      <c r="CB2">
        <v>0</v>
      </c>
      <c r="CC2">
        <v>0</v>
      </c>
      <c r="CD2">
        <v>0</v>
      </c>
      <c r="CE2">
        <v>0.99900842835894899</v>
      </c>
    </row>
    <row r="3" spans="1:83" x14ac:dyDescent="0.2">
      <c r="A3" s="8" t="s">
        <v>26</v>
      </c>
      <c r="B3">
        <v>0.39444444444444438</v>
      </c>
      <c r="C3">
        <v>0</v>
      </c>
      <c r="D3">
        <v>0</v>
      </c>
      <c r="E3">
        <v>0</v>
      </c>
      <c r="F3">
        <v>0</v>
      </c>
      <c r="G3">
        <v>0</v>
      </c>
      <c r="H3">
        <v>0.68884120171673824</v>
      </c>
      <c r="I3">
        <v>0</v>
      </c>
      <c r="J3">
        <v>0.8</v>
      </c>
      <c r="K3">
        <v>0.30769230769230771</v>
      </c>
      <c r="L3">
        <v>0.1142857142857143</v>
      </c>
      <c r="M3">
        <v>0.66533864541832666</v>
      </c>
      <c r="N3">
        <v>1.9108280254777069E-2</v>
      </c>
      <c r="O3">
        <v>0.25</v>
      </c>
      <c r="P3">
        <v>0</v>
      </c>
      <c r="Q3">
        <v>0.12721893491124259</v>
      </c>
      <c r="R3">
        <v>0</v>
      </c>
      <c r="S3">
        <v>0.13636363636363641</v>
      </c>
      <c r="T3">
        <v>0</v>
      </c>
      <c r="U3">
        <v>0.25</v>
      </c>
      <c r="V3">
        <v>0</v>
      </c>
      <c r="W3">
        <v>7.6923076923076927E-2</v>
      </c>
      <c r="X3">
        <v>0</v>
      </c>
      <c r="Y3">
        <v>8.0645161290322578E-2</v>
      </c>
      <c r="Z3">
        <v>0</v>
      </c>
      <c r="AA3">
        <v>0</v>
      </c>
      <c r="AB3">
        <v>0.41693811074918569</v>
      </c>
      <c r="AC3">
        <v>4.5871559633027532E-2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0.84397887923692727</v>
      </c>
      <c r="AR3">
        <v>1</v>
      </c>
      <c r="AS3">
        <v>1</v>
      </c>
      <c r="AT3">
        <v>1</v>
      </c>
      <c r="AU3">
        <v>0.99933620975771653</v>
      </c>
      <c r="AV3">
        <v>1</v>
      </c>
      <c r="AW3">
        <v>0.9498657117278424</v>
      </c>
      <c r="AX3">
        <v>0.99065264563511934</v>
      </c>
      <c r="AY3">
        <v>0.93726204270816094</v>
      </c>
      <c r="AZ3">
        <v>1</v>
      </c>
      <c r="BA3">
        <v>1</v>
      </c>
      <c r="BB3">
        <v>0.96741379310344833</v>
      </c>
      <c r="BC3">
        <v>0.8846284356973193</v>
      </c>
      <c r="BD3">
        <v>0.94480682388359261</v>
      </c>
      <c r="BE3">
        <v>0.99535500995355009</v>
      </c>
      <c r="BF3">
        <v>0.95396464204445997</v>
      </c>
      <c r="BG3">
        <v>1</v>
      </c>
      <c r="BH3">
        <v>0.99154088571902477</v>
      </c>
      <c r="BI3">
        <v>0.99172870140612079</v>
      </c>
      <c r="BJ3">
        <v>0.97818425910387652</v>
      </c>
      <c r="BK3">
        <v>0.99933554817275749</v>
      </c>
      <c r="BL3">
        <v>0.99950099800399206</v>
      </c>
      <c r="BM3">
        <v>1</v>
      </c>
      <c r="BN3">
        <v>0.99848152522355327</v>
      </c>
      <c r="BO3">
        <v>0.99732843546501915</v>
      </c>
      <c r="BP3">
        <v>1</v>
      </c>
      <c r="BQ3">
        <v>0.97092618384401119</v>
      </c>
      <c r="BR3">
        <v>0.98603163917872771</v>
      </c>
      <c r="BS3">
        <v>0.99684751949560313</v>
      </c>
      <c r="BT3">
        <v>0</v>
      </c>
      <c r="BU3">
        <v>1</v>
      </c>
      <c r="BV3">
        <v>1</v>
      </c>
      <c r="BW3">
        <v>0</v>
      </c>
      <c r="BX3">
        <v>1</v>
      </c>
      <c r="BY3">
        <v>1</v>
      </c>
      <c r="BZ3">
        <v>1</v>
      </c>
      <c r="CA3">
        <v>1</v>
      </c>
      <c r="CB3">
        <v>0</v>
      </c>
      <c r="CC3">
        <v>0</v>
      </c>
      <c r="CD3">
        <v>0</v>
      </c>
      <c r="CE3">
        <v>1</v>
      </c>
    </row>
    <row r="4" spans="1:83" x14ac:dyDescent="0.2">
      <c r="A4" s="8" t="s">
        <v>122</v>
      </c>
      <c r="B4">
        <v>0.61921166184068588</v>
      </c>
      <c r="C4">
        <v>0.5</v>
      </c>
      <c r="D4">
        <v>0.5</v>
      </c>
      <c r="E4">
        <v>0.5</v>
      </c>
      <c r="F4">
        <v>0.49966810487885832</v>
      </c>
      <c r="G4">
        <v>0.5</v>
      </c>
      <c r="H4">
        <v>0.81935345672229032</v>
      </c>
      <c r="I4">
        <v>0.49532632281755973</v>
      </c>
      <c r="J4">
        <v>0.86863102135408043</v>
      </c>
      <c r="K4">
        <v>0.65384615384615385</v>
      </c>
      <c r="L4">
        <v>0.55714285714285716</v>
      </c>
      <c r="M4">
        <v>0.81637621926088744</v>
      </c>
      <c r="N4">
        <v>0.45186835797604818</v>
      </c>
      <c r="O4">
        <v>0.59740341194179636</v>
      </c>
      <c r="P4">
        <v>0.49767750497677499</v>
      </c>
      <c r="Q4">
        <v>0.54059178847785128</v>
      </c>
      <c r="R4">
        <v>0.5</v>
      </c>
      <c r="S4">
        <v>0.56395226104133056</v>
      </c>
      <c r="T4">
        <v>0.4958643507030604</v>
      </c>
      <c r="U4">
        <v>0.61409212955193826</v>
      </c>
      <c r="V4">
        <v>0.49966777408637869</v>
      </c>
      <c r="W4">
        <v>0.53821203746353441</v>
      </c>
      <c r="X4">
        <v>0.5</v>
      </c>
      <c r="Y4">
        <v>0.53956334325693789</v>
      </c>
      <c r="Z4">
        <v>0.49866421773250957</v>
      </c>
      <c r="AA4">
        <v>0.5</v>
      </c>
      <c r="AB4">
        <v>0.69393214729659836</v>
      </c>
      <c r="AC4">
        <v>0.51595159940587754</v>
      </c>
      <c r="AD4">
        <v>0.49842375974780162</v>
      </c>
      <c r="AE4" t="s">
        <v>282</v>
      </c>
      <c r="AF4">
        <v>0.5</v>
      </c>
      <c r="AG4">
        <v>0.5</v>
      </c>
      <c r="AH4" t="s">
        <v>282</v>
      </c>
      <c r="AI4">
        <v>0.5</v>
      </c>
      <c r="AJ4">
        <v>0.5</v>
      </c>
      <c r="AK4">
        <v>0.5</v>
      </c>
      <c r="AL4">
        <v>0.5</v>
      </c>
      <c r="AM4" t="s">
        <v>282</v>
      </c>
      <c r="AN4" t="s">
        <v>282</v>
      </c>
      <c r="AO4" t="s">
        <v>282</v>
      </c>
      <c r="AP4">
        <v>0.5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 t="s">
        <v>283</v>
      </c>
      <c r="BU4">
        <v>0</v>
      </c>
      <c r="BV4">
        <v>0</v>
      </c>
      <c r="BW4" t="s">
        <v>283</v>
      </c>
      <c r="BX4">
        <v>0</v>
      </c>
      <c r="BY4">
        <v>0</v>
      </c>
      <c r="BZ4">
        <v>0</v>
      </c>
      <c r="CA4">
        <v>0</v>
      </c>
      <c r="CB4" t="s">
        <v>283</v>
      </c>
      <c r="CC4" t="s">
        <v>283</v>
      </c>
      <c r="CD4" t="s">
        <v>283</v>
      </c>
      <c r="CE4">
        <v>0</v>
      </c>
    </row>
    <row r="5" spans="1:83" x14ac:dyDescent="0.2">
      <c r="B5" s="14"/>
      <c r="C5" s="14" t="s">
        <v>260</v>
      </c>
      <c r="D5" s="14" t="s">
        <v>261</v>
      </c>
      <c r="E5" s="14"/>
      <c r="F5" s="14"/>
    </row>
    <row r="6" spans="1:83" x14ac:dyDescent="0.2">
      <c r="B6" s="14" t="s">
        <v>16</v>
      </c>
      <c r="C6" s="14">
        <f>+AVERAGE(B2:AP2)</f>
        <v>0.14751094005382098</v>
      </c>
      <c r="D6" s="14">
        <f>+AVERAGE(AQ2:CE2)</f>
        <v>0.8704978830128729</v>
      </c>
      <c r="E6" s="14"/>
      <c r="F6" s="14"/>
    </row>
    <row r="7" spans="1:83" x14ac:dyDescent="0.2">
      <c r="B7" s="14" t="s">
        <v>26</v>
      </c>
      <c r="C7" s="14">
        <f>+AVERAGE(B3:AP3)</f>
        <v>0.10667490423616588</v>
      </c>
      <c r="D7" s="14">
        <f>+AVERAGE(AQ3:CE3)</f>
        <v>0.86285780217953223</v>
      </c>
      <c r="E7" s="14"/>
      <c r="F7" s="14"/>
    </row>
    <row r="8" spans="1:83" x14ac:dyDescent="0.2">
      <c r="B8" s="14" t="s">
        <v>196</v>
      </c>
      <c r="C8" s="141">
        <f>+AVERAGE(B4:AP4)</f>
        <v>0.55209501337560585</v>
      </c>
      <c r="D8" s="141"/>
      <c r="E8" s="141"/>
      <c r="F8" s="141"/>
    </row>
    <row r="9" spans="1:83" x14ac:dyDescent="0.2">
      <c r="C9" s="118" t="s">
        <v>264</v>
      </c>
      <c r="D9" s="118"/>
      <c r="E9" s="118"/>
      <c r="F9" s="118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CFAF-6379-8C4D-8D8D-45A279768553}">
  <dimension ref="A1:CE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0.21447721179624671</v>
      </c>
      <c r="C2">
        <v>4.3668122270742356E-3</v>
      </c>
      <c r="D2">
        <v>6.4516129032258056E-3</v>
      </c>
      <c r="E2">
        <v>6.2001771479185119E-3</v>
      </c>
      <c r="F2">
        <v>3.3138401559454189E-2</v>
      </c>
      <c r="G2">
        <v>1.785714285714286E-2</v>
      </c>
      <c r="H2">
        <v>0.26448362720403018</v>
      </c>
      <c r="I2">
        <v>3.8461538461538457E-2</v>
      </c>
      <c r="J2">
        <v>7.0175438596491224E-2</v>
      </c>
      <c r="K2">
        <v>2.0408163265306121E-2</v>
      </c>
      <c r="L2">
        <v>2.4958402662229619E-2</v>
      </c>
      <c r="M2">
        <v>0.1609033168666196</v>
      </c>
      <c r="N2">
        <v>9.2550790067720087E-2</v>
      </c>
      <c r="O2">
        <v>8.3941605839416053E-2</v>
      </c>
      <c r="P2">
        <v>2.6984126984126989E-2</v>
      </c>
      <c r="Q2">
        <v>9.0206896551724133E-2</v>
      </c>
      <c r="R2">
        <v>2.873563218390805E-3</v>
      </c>
      <c r="S2">
        <v>1.1461318051575929E-2</v>
      </c>
      <c r="T2">
        <v>1.7421602787456449E-2</v>
      </c>
      <c r="U2">
        <v>4.878048780487805E-2</v>
      </c>
      <c r="V2">
        <v>6.9686411149825784E-3</v>
      </c>
      <c r="W2">
        <v>1.5873015873015869E-2</v>
      </c>
      <c r="X2">
        <v>0</v>
      </c>
      <c r="Y2">
        <v>3.1184407796101949E-2</v>
      </c>
      <c r="Z2">
        <v>2.2485207100591719E-2</v>
      </c>
      <c r="AA2">
        <v>0</v>
      </c>
      <c r="AB2">
        <v>8.4893048128342252E-2</v>
      </c>
      <c r="AC2">
        <v>5.3941908713692949E-2</v>
      </c>
      <c r="AD2">
        <v>1.886792452830189E-2</v>
      </c>
      <c r="AE2" t="s">
        <v>262</v>
      </c>
      <c r="AF2" t="s">
        <v>263</v>
      </c>
      <c r="AG2">
        <v>1.408450704225352E-2</v>
      </c>
      <c r="AH2" t="s">
        <v>262</v>
      </c>
      <c r="AI2">
        <v>0</v>
      </c>
      <c r="AJ2">
        <v>5.5045871559633031E-3</v>
      </c>
      <c r="AK2">
        <v>2.358490566037736E-2</v>
      </c>
      <c r="AL2">
        <v>6.25E-2</v>
      </c>
      <c r="AM2" t="s">
        <v>262</v>
      </c>
      <c r="AN2" t="s">
        <v>262</v>
      </c>
      <c r="AO2" t="s">
        <v>262</v>
      </c>
      <c r="AP2">
        <v>2.489626556016597E-2</v>
      </c>
      <c r="AQ2">
        <v>0.99693192713326939</v>
      </c>
      <c r="AR2">
        <v>0.99808094905792044</v>
      </c>
      <c r="AS2">
        <v>0.99903586579251835</v>
      </c>
      <c r="AT2">
        <v>0.99689569536423839</v>
      </c>
      <c r="AU2">
        <v>0.99853157121879588</v>
      </c>
      <c r="AV2">
        <v>0.9977984758679086</v>
      </c>
      <c r="AW2">
        <v>0.99062428538760572</v>
      </c>
      <c r="AX2">
        <v>0.99785453765286414</v>
      </c>
      <c r="AY2">
        <v>0.99898373983739841</v>
      </c>
      <c r="AZ2">
        <v>0.99843885516045094</v>
      </c>
      <c r="BA2">
        <v>0.99626865671641796</v>
      </c>
      <c r="BB2">
        <v>0.995818661971831</v>
      </c>
      <c r="BC2">
        <v>0.9926597582037997</v>
      </c>
      <c r="BD2">
        <v>0.99980540961276509</v>
      </c>
      <c r="BE2">
        <v>0.99887450759707375</v>
      </c>
      <c r="BF2">
        <v>0.99529109589041098</v>
      </c>
      <c r="BG2">
        <v>0.9990503323836657</v>
      </c>
      <c r="BH2">
        <v>0.99796499796499794</v>
      </c>
      <c r="BI2">
        <v>0.99982375749030661</v>
      </c>
      <c r="BJ2">
        <v>0.99766355140186913</v>
      </c>
      <c r="BK2">
        <v>0.99488896721889319</v>
      </c>
      <c r="BL2">
        <v>0.99507777121480612</v>
      </c>
      <c r="BM2">
        <v>0.99716613531703857</v>
      </c>
      <c r="BN2">
        <v>0.99238385376999239</v>
      </c>
      <c r="BO2">
        <v>0.99438070709435733</v>
      </c>
      <c r="BP2">
        <v>0.99947889525794686</v>
      </c>
      <c r="BQ2">
        <v>0.98214887167396425</v>
      </c>
      <c r="BR2">
        <v>0.99578848853532986</v>
      </c>
      <c r="BS2">
        <v>0.99758274451468942</v>
      </c>
      <c r="BV2">
        <v>0.9989431037519817</v>
      </c>
      <c r="BX2">
        <v>0.99982644914960084</v>
      </c>
      <c r="BY2">
        <v>0.99907680945347122</v>
      </c>
      <c r="BZ2">
        <v>0.99947817011654205</v>
      </c>
      <c r="CA2">
        <v>0.99913569576490924</v>
      </c>
      <c r="CE2">
        <v>1</v>
      </c>
    </row>
    <row r="3" spans="1:83" x14ac:dyDescent="0.2">
      <c r="A3" s="8" t="s">
        <v>26</v>
      </c>
      <c r="B3">
        <v>0.90909090909090906</v>
      </c>
      <c r="C3">
        <v>8.3333333333333329E-2</v>
      </c>
      <c r="D3">
        <v>0.5</v>
      </c>
      <c r="E3">
        <v>0.31818181818181818</v>
      </c>
      <c r="F3">
        <v>0.68</v>
      </c>
      <c r="G3">
        <v>7.1428571428571425E-2</v>
      </c>
      <c r="H3">
        <v>0.91106290672451196</v>
      </c>
      <c r="I3">
        <v>0.83333333333333337</v>
      </c>
      <c r="J3">
        <v>0.4</v>
      </c>
      <c r="K3">
        <v>0.30769230769230771</v>
      </c>
      <c r="L3">
        <v>0.42857142857142849</v>
      </c>
      <c r="M3">
        <v>0.92307692307692313</v>
      </c>
      <c r="N3">
        <v>0.78343949044585992</v>
      </c>
      <c r="O3">
        <v>0.98571428571428577</v>
      </c>
      <c r="P3">
        <v>0.73913043478260865</v>
      </c>
      <c r="Q3">
        <v>0.96745562130177509</v>
      </c>
      <c r="R3">
        <v>0.2857142857142857</v>
      </c>
      <c r="S3">
        <v>0.54545454545454541</v>
      </c>
      <c r="T3">
        <v>0.83333333333333337</v>
      </c>
      <c r="U3">
        <v>0.89130434782608692</v>
      </c>
      <c r="V3">
        <v>6.4516129032258063E-2</v>
      </c>
      <c r="W3">
        <v>0.35897435897435898</v>
      </c>
      <c r="X3">
        <v>0</v>
      </c>
      <c r="Y3">
        <v>0.83870967741935487</v>
      </c>
      <c r="Z3">
        <v>0.61290322580645162</v>
      </c>
      <c r="AA3">
        <v>0</v>
      </c>
      <c r="AB3">
        <v>0.82736156351791534</v>
      </c>
      <c r="AC3">
        <v>0.83486238532110091</v>
      </c>
      <c r="AD3">
        <v>0.45833333333333331</v>
      </c>
      <c r="AE3" t="s">
        <v>262</v>
      </c>
      <c r="AF3" t="s">
        <v>263</v>
      </c>
      <c r="AG3">
        <v>0.4</v>
      </c>
      <c r="AH3" t="s">
        <v>262</v>
      </c>
      <c r="AI3">
        <v>0</v>
      </c>
      <c r="AJ3">
        <v>0.375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1</v>
      </c>
      <c r="AQ3">
        <v>0.89870354364736382</v>
      </c>
      <c r="AR3">
        <v>0.96167423096318705</v>
      </c>
      <c r="AS3">
        <v>0.87060998151571167</v>
      </c>
      <c r="AT3">
        <v>0.81107930628051861</v>
      </c>
      <c r="AU3">
        <v>0.9164420485175202</v>
      </c>
      <c r="AV3">
        <v>0.99075163948209177</v>
      </c>
      <c r="AW3">
        <v>0.78763636363636369</v>
      </c>
      <c r="AX3">
        <v>0.78817149635654971</v>
      </c>
      <c r="AY3">
        <v>0.99109393379263988</v>
      </c>
      <c r="AZ3">
        <v>0.9677202420981843</v>
      </c>
      <c r="BA3">
        <v>0.90111373607829903</v>
      </c>
      <c r="BB3">
        <v>0.79191459572978651</v>
      </c>
      <c r="BC3">
        <v>0.79221226740179185</v>
      </c>
      <c r="BD3">
        <v>0.87217789848922089</v>
      </c>
      <c r="BE3">
        <v>0.89676658807679355</v>
      </c>
      <c r="BF3">
        <v>0.41348034856837979</v>
      </c>
      <c r="BG3">
        <v>0.88343970440040309</v>
      </c>
      <c r="BH3">
        <v>0.82572823707694898</v>
      </c>
      <c r="BI3">
        <v>0.95264483627204033</v>
      </c>
      <c r="BJ3">
        <v>0.72755154200034078</v>
      </c>
      <c r="BK3">
        <v>0.95193929173693081</v>
      </c>
      <c r="BL3">
        <v>0.85342789598108748</v>
      </c>
      <c r="BM3">
        <v>0.94701429772918422</v>
      </c>
      <c r="BN3">
        <v>0.44646222374507449</v>
      </c>
      <c r="BO3">
        <v>0.71995253432785222</v>
      </c>
      <c r="BP3">
        <v>0.96576032225579056</v>
      </c>
      <c r="BQ3">
        <v>0.51574106827025112</v>
      </c>
      <c r="BR3">
        <v>0.72727272727272729</v>
      </c>
      <c r="BS3">
        <v>0.90365504463533775</v>
      </c>
      <c r="BV3">
        <v>0.95294908418753155</v>
      </c>
      <c r="BX3">
        <v>0.96661073825503352</v>
      </c>
      <c r="BY3">
        <v>0.90895346883924066</v>
      </c>
      <c r="BZ3">
        <v>0.96522761632790188</v>
      </c>
      <c r="CA3">
        <v>0.9722455845248108</v>
      </c>
      <c r="CE3">
        <v>0.96053736356003361</v>
      </c>
    </row>
    <row r="4" spans="1:83" x14ac:dyDescent="0.2">
      <c r="A4" s="8" t="s">
        <v>27</v>
      </c>
      <c r="B4">
        <v>176</v>
      </c>
      <c r="C4">
        <v>12</v>
      </c>
      <c r="D4">
        <v>10</v>
      </c>
      <c r="E4">
        <v>22</v>
      </c>
      <c r="F4">
        <v>25</v>
      </c>
      <c r="G4">
        <v>14</v>
      </c>
      <c r="H4">
        <v>461</v>
      </c>
      <c r="I4">
        <v>60</v>
      </c>
      <c r="J4">
        <v>10</v>
      </c>
      <c r="K4">
        <v>13</v>
      </c>
      <c r="L4">
        <v>35</v>
      </c>
      <c r="M4">
        <v>247</v>
      </c>
      <c r="N4">
        <v>157</v>
      </c>
      <c r="O4">
        <v>70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5785</v>
      </c>
      <c r="AR4">
        <v>5949</v>
      </c>
      <c r="AS4">
        <v>5951</v>
      </c>
      <c r="AT4">
        <v>5939</v>
      </c>
      <c r="AU4">
        <v>5936</v>
      </c>
      <c r="AV4">
        <v>5947</v>
      </c>
      <c r="AW4">
        <v>5500</v>
      </c>
      <c r="AX4">
        <v>5901</v>
      </c>
      <c r="AY4">
        <v>5951</v>
      </c>
      <c r="AZ4">
        <v>5948</v>
      </c>
      <c r="BA4">
        <v>5926</v>
      </c>
      <c r="BB4">
        <v>5714</v>
      </c>
      <c r="BC4">
        <v>5804</v>
      </c>
      <c r="BD4">
        <v>5891</v>
      </c>
      <c r="BE4">
        <v>5938</v>
      </c>
      <c r="BF4">
        <v>5623</v>
      </c>
      <c r="BG4">
        <v>5954</v>
      </c>
      <c r="BH4">
        <v>5939</v>
      </c>
      <c r="BI4">
        <v>5955</v>
      </c>
      <c r="BJ4">
        <v>5869</v>
      </c>
      <c r="BK4">
        <v>5930</v>
      </c>
      <c r="BL4">
        <v>5922</v>
      </c>
      <c r="BM4">
        <v>5945</v>
      </c>
      <c r="BN4">
        <v>5837</v>
      </c>
      <c r="BO4">
        <v>5899</v>
      </c>
      <c r="BP4">
        <v>5958</v>
      </c>
      <c r="BQ4">
        <v>5654</v>
      </c>
      <c r="BR4">
        <v>5852</v>
      </c>
      <c r="BS4">
        <v>5937</v>
      </c>
      <c r="BV4">
        <v>5951</v>
      </c>
      <c r="BX4">
        <v>5960</v>
      </c>
      <c r="BY4">
        <v>5953</v>
      </c>
      <c r="BZ4">
        <v>5953</v>
      </c>
      <c r="CA4">
        <v>5945</v>
      </c>
      <c r="CE4">
        <v>5955</v>
      </c>
    </row>
    <row r="5" spans="1:83" x14ac:dyDescent="0.2">
      <c r="A5" s="8" t="s">
        <v>122</v>
      </c>
      <c r="B5">
        <v>0.90389722636913639</v>
      </c>
      <c r="C5">
        <v>0.52250378214826021</v>
      </c>
      <c r="D5">
        <v>0.68530499075785589</v>
      </c>
      <c r="E5">
        <v>0.56463056223116848</v>
      </c>
      <c r="F5">
        <v>0.79822102425875985</v>
      </c>
      <c r="G5">
        <v>0.53109010545533153</v>
      </c>
      <c r="H5">
        <v>0.84934963518043782</v>
      </c>
      <c r="I5">
        <v>0.81075241484494165</v>
      </c>
      <c r="J5">
        <v>0.6955469668963199</v>
      </c>
      <c r="K5">
        <v>0.63770627489524601</v>
      </c>
      <c r="L5">
        <v>0.66484258232486382</v>
      </c>
      <c r="M5">
        <v>0.85749575940335476</v>
      </c>
      <c r="N5">
        <v>0.78782587892382594</v>
      </c>
      <c r="O5">
        <v>0.9289460921017535</v>
      </c>
      <c r="P5">
        <v>0.81794851142970115</v>
      </c>
      <c r="Q5">
        <v>0.69046798493507744</v>
      </c>
      <c r="R5">
        <v>0.58457699505734428</v>
      </c>
      <c r="S5">
        <v>0.6855913912657472</v>
      </c>
      <c r="T5">
        <v>0.89298908480268702</v>
      </c>
      <c r="U5">
        <v>0.8094279449132139</v>
      </c>
      <c r="V5">
        <v>0.50822771038459447</v>
      </c>
      <c r="W5">
        <v>0.60620112747772326</v>
      </c>
      <c r="X5">
        <v>0.47350714886459211</v>
      </c>
      <c r="Y5">
        <v>0.64258595058221468</v>
      </c>
      <c r="Z5">
        <v>0.66642788006715192</v>
      </c>
      <c r="AA5">
        <v>0.48288016112789528</v>
      </c>
      <c r="AB5">
        <v>0.67155131589408323</v>
      </c>
      <c r="AC5">
        <v>0.78106755629691416</v>
      </c>
      <c r="AD5">
        <v>0.68099418898433561</v>
      </c>
      <c r="AE5" t="s">
        <v>262</v>
      </c>
      <c r="AF5" t="s">
        <v>263</v>
      </c>
      <c r="AG5">
        <v>0.67647454209376578</v>
      </c>
      <c r="AH5" t="s">
        <v>262</v>
      </c>
      <c r="AI5">
        <v>0.48330536912751682</v>
      </c>
      <c r="AJ5">
        <v>0.64197673441962044</v>
      </c>
      <c r="AK5">
        <v>0.79511380816395094</v>
      </c>
      <c r="AL5">
        <v>0.8298727922624054</v>
      </c>
      <c r="AM5" t="s">
        <v>262</v>
      </c>
      <c r="AN5" t="s">
        <v>262</v>
      </c>
      <c r="AO5" t="s">
        <v>262</v>
      </c>
      <c r="AP5">
        <v>0.9802686817800168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141" t="s">
        <v>15</v>
      </c>
      <c r="D7" s="141"/>
      <c r="E7" s="141"/>
      <c r="F7" s="141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4.5739618729324437E-2</v>
      </c>
      <c r="D9" s="14">
        <f>+AVERAGE(AQ2:CE2)</f>
        <v>0.99690723698684647</v>
      </c>
      <c r="E9" s="14"/>
      <c r="F9" s="14"/>
    </row>
    <row r="10" spans="1:83" x14ac:dyDescent="0.2">
      <c r="B10" s="14" t="s">
        <v>26</v>
      </c>
      <c r="C10" s="14">
        <f>+AVERAGE(B3:AP3)</f>
        <v>0.55658510141173401</v>
      </c>
      <c r="D10" s="14">
        <f>+AVERAGE(AQ3:CE3)</f>
        <v>0.85139033720094059</v>
      </c>
      <c r="E10" s="14"/>
      <c r="F10" s="14"/>
    </row>
    <row r="11" spans="1:83" x14ac:dyDescent="0.2">
      <c r="B11" s="14" t="s">
        <v>196</v>
      </c>
      <c r="C11" s="141">
        <f>+AVERAGE(B5:AP5)</f>
        <v>0.70398771930633741</v>
      </c>
      <c r="D11" s="141"/>
      <c r="E11" s="141"/>
      <c r="F11" s="141"/>
    </row>
    <row r="12" spans="1:83" x14ac:dyDescent="0.2">
      <c r="C12" s="118" t="s">
        <v>264</v>
      </c>
      <c r="D12" s="118"/>
      <c r="E12" s="118"/>
      <c r="F12" s="118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D1CF-6E41-5441-942E-8F2375566C74}">
  <dimension ref="A1:CE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9.5890410958904104E-2</v>
      </c>
      <c r="C2">
        <v>5.2219321148825066E-3</v>
      </c>
      <c r="D2">
        <v>3.8888888888888892E-3</v>
      </c>
      <c r="E2">
        <v>8.9086859688195987E-3</v>
      </c>
      <c r="F2">
        <v>1.0395010395010401E-2</v>
      </c>
      <c r="G2">
        <v>8.771929824561403E-3</v>
      </c>
      <c r="H2">
        <v>0.13020396758871189</v>
      </c>
      <c r="I2">
        <v>3.2776349614395878E-2</v>
      </c>
      <c r="J2">
        <v>6.41025641025641E-3</v>
      </c>
      <c r="K2">
        <v>7.3059360730593596E-3</v>
      </c>
      <c r="L2">
        <v>8.0428954423592495E-3</v>
      </c>
      <c r="M2">
        <v>9.8941368078175898E-2</v>
      </c>
      <c r="N2">
        <v>8.3974358974358967E-2</v>
      </c>
      <c r="O2">
        <v>4.5245901639344263E-2</v>
      </c>
      <c r="P2">
        <v>1.3941698352344741E-2</v>
      </c>
      <c r="Q2">
        <v>8.4210526315789472E-2</v>
      </c>
      <c r="R2">
        <v>0</v>
      </c>
      <c r="S2">
        <v>1.01010101010101E-2</v>
      </c>
      <c r="T2">
        <v>0</v>
      </c>
      <c r="U2">
        <v>3.7197231833910042E-2</v>
      </c>
      <c r="V2">
        <v>4.9782202862476664E-3</v>
      </c>
      <c r="W2">
        <v>1.4999999999999999E-2</v>
      </c>
      <c r="X2">
        <v>2.0533880903490761E-3</v>
      </c>
      <c r="Y2">
        <v>5.0174216027874557E-2</v>
      </c>
      <c r="Z2">
        <v>1.9986675549633581E-2</v>
      </c>
      <c r="AA2">
        <v>9.5419847328244271E-4</v>
      </c>
      <c r="AB2">
        <v>9.5463777928232907E-2</v>
      </c>
      <c r="AC2">
        <v>3.5752592062924561E-2</v>
      </c>
      <c r="AD2">
        <v>7.4779061862678452E-3</v>
      </c>
      <c r="AE2" t="s">
        <v>262</v>
      </c>
      <c r="AF2" t="s">
        <v>263</v>
      </c>
      <c r="AG2">
        <v>0</v>
      </c>
      <c r="AH2" t="s">
        <v>262</v>
      </c>
      <c r="AI2">
        <v>7.3529411764705881E-4</v>
      </c>
      <c r="AJ2">
        <v>1.8832391713747649E-3</v>
      </c>
      <c r="AK2">
        <v>5.0420168067226894E-3</v>
      </c>
      <c r="AL2">
        <v>1.244813278008299E-2</v>
      </c>
      <c r="AM2" t="s">
        <v>262</v>
      </c>
      <c r="AN2" t="s">
        <v>262</v>
      </c>
      <c r="AO2" t="s">
        <v>262</v>
      </c>
      <c r="AP2">
        <v>0</v>
      </c>
      <c r="AQ2">
        <v>0.99565416285452879</v>
      </c>
      <c r="AR2">
        <v>0.99848628192999056</v>
      </c>
      <c r="AS2">
        <v>0.99929428369795348</v>
      </c>
      <c r="AT2">
        <v>0.99787414965986398</v>
      </c>
      <c r="AU2">
        <v>0.99705246610336018</v>
      </c>
      <c r="AV2">
        <v>0.99835796387520526</v>
      </c>
      <c r="AW2">
        <v>1</v>
      </c>
      <c r="AX2">
        <v>0.9979977753058954</v>
      </c>
      <c r="AY2">
        <v>0.99958359358734128</v>
      </c>
      <c r="AZ2">
        <v>0.99899112187247785</v>
      </c>
      <c r="BA2">
        <v>0.99522216913521266</v>
      </c>
      <c r="BB2">
        <v>0.99777468706536854</v>
      </c>
      <c r="BC2">
        <v>0.99421064350924071</v>
      </c>
      <c r="BD2">
        <v>0.99933716305788778</v>
      </c>
      <c r="BE2">
        <v>0.99977643639615466</v>
      </c>
      <c r="BF2">
        <v>0.99536178107606677</v>
      </c>
      <c r="BG2">
        <v>0.99877857267492587</v>
      </c>
      <c r="BH2">
        <v>0.9977831519548569</v>
      </c>
      <c r="BI2">
        <v>0.99889155736190649</v>
      </c>
      <c r="BJ2">
        <v>0.98998978549540351</v>
      </c>
      <c r="BK2">
        <v>0.99482448244824484</v>
      </c>
      <c r="BL2">
        <v>0.99524846565036629</v>
      </c>
      <c r="BM2">
        <v>0.99730409777138751</v>
      </c>
      <c r="BN2">
        <v>0.98873483535528595</v>
      </c>
      <c r="BO2">
        <v>0.99296703296703293</v>
      </c>
      <c r="BP2">
        <v>0.99960023985608637</v>
      </c>
      <c r="BQ2">
        <v>0.99192767194058762</v>
      </c>
      <c r="BR2">
        <v>0.99723417332513831</v>
      </c>
      <c r="BS2">
        <v>0.99716157205240175</v>
      </c>
      <c r="BV2">
        <v>0.9980055843637814</v>
      </c>
      <c r="BX2">
        <v>1</v>
      </c>
      <c r="BY2">
        <v>0.99887842081650968</v>
      </c>
      <c r="BZ2">
        <v>0.99908357771260992</v>
      </c>
      <c r="CA2">
        <v>0.99868618618618621</v>
      </c>
      <c r="CE2">
        <v>0.99895415722503056</v>
      </c>
    </row>
    <row r="3" spans="1:83" x14ac:dyDescent="0.2">
      <c r="A3" s="8" t="s">
        <v>26</v>
      </c>
      <c r="B3">
        <v>0.89444444444444449</v>
      </c>
      <c r="C3">
        <v>0.33333333333333331</v>
      </c>
      <c r="D3">
        <v>0.7</v>
      </c>
      <c r="E3">
        <v>0.54545454545454541</v>
      </c>
      <c r="F3">
        <v>0.4</v>
      </c>
      <c r="G3">
        <v>0.35714285714285721</v>
      </c>
      <c r="H3">
        <v>1</v>
      </c>
      <c r="I3">
        <v>0.85</v>
      </c>
      <c r="J3">
        <v>0.8</v>
      </c>
      <c r="K3">
        <v>0.61538461538461542</v>
      </c>
      <c r="L3">
        <v>0.42857142857142849</v>
      </c>
      <c r="M3">
        <v>0.96812749003984067</v>
      </c>
      <c r="N3">
        <v>0.83439490445859876</v>
      </c>
      <c r="O3">
        <v>0.95833333333333337</v>
      </c>
      <c r="P3">
        <v>0.95652173913043481</v>
      </c>
      <c r="Q3">
        <v>0.97041420118343191</v>
      </c>
      <c r="R3">
        <v>0</v>
      </c>
      <c r="S3">
        <v>0.5</v>
      </c>
      <c r="T3">
        <v>0</v>
      </c>
      <c r="U3">
        <v>0.46739130434782611</v>
      </c>
      <c r="V3">
        <v>0.25806451612903231</v>
      </c>
      <c r="W3">
        <v>0.38461538461538458</v>
      </c>
      <c r="X3">
        <v>6.25E-2</v>
      </c>
      <c r="Y3">
        <v>0.58064516129032262</v>
      </c>
      <c r="Z3">
        <v>0.4838709677419355</v>
      </c>
      <c r="AA3">
        <v>0.33333333333333331</v>
      </c>
      <c r="AB3">
        <v>0.91856677524429964</v>
      </c>
      <c r="AC3">
        <v>0.91743119266055051</v>
      </c>
      <c r="AD3">
        <v>0.45833333333333331</v>
      </c>
      <c r="AE3" t="s">
        <v>262</v>
      </c>
      <c r="AF3" t="s">
        <v>263</v>
      </c>
      <c r="AG3">
        <v>0</v>
      </c>
      <c r="AH3" t="s">
        <v>262</v>
      </c>
      <c r="AI3">
        <v>1</v>
      </c>
      <c r="AJ3">
        <v>0.375</v>
      </c>
      <c r="AK3">
        <v>0.375</v>
      </c>
      <c r="AL3">
        <v>0.5625</v>
      </c>
      <c r="AM3" t="s">
        <v>262</v>
      </c>
      <c r="AN3" t="s">
        <v>262</v>
      </c>
      <c r="AO3" t="s">
        <v>262</v>
      </c>
      <c r="AP3">
        <v>0</v>
      </c>
      <c r="AQ3">
        <v>0.74144098109351042</v>
      </c>
      <c r="AR3">
        <v>0.8738201689021361</v>
      </c>
      <c r="AS3">
        <v>0.7031948352921702</v>
      </c>
      <c r="AT3">
        <v>0.77857024382152928</v>
      </c>
      <c r="AU3">
        <v>0.8420179223365416</v>
      </c>
      <c r="AV3">
        <v>0.90641046877588205</v>
      </c>
      <c r="AW3">
        <v>0.44261414503133389</v>
      </c>
      <c r="AX3">
        <v>0.74878985144383237</v>
      </c>
      <c r="AY3">
        <v>0.79473597086575065</v>
      </c>
      <c r="AZ3">
        <v>0.81997350115932433</v>
      </c>
      <c r="BA3">
        <v>0.69248670212765961</v>
      </c>
      <c r="BB3">
        <v>0.61844827586206896</v>
      </c>
      <c r="BC3">
        <v>0.75755005089921956</v>
      </c>
      <c r="BD3">
        <v>0.75648101689245695</v>
      </c>
      <c r="BE3">
        <v>0.74187126741871268</v>
      </c>
      <c r="BF3">
        <v>0.37563451776649748</v>
      </c>
      <c r="BG3">
        <v>0.94705493050959633</v>
      </c>
      <c r="BH3">
        <v>0.82119754519820864</v>
      </c>
      <c r="BI3">
        <v>0.89445822994210089</v>
      </c>
      <c r="BJ3">
        <v>0.81322369525088101</v>
      </c>
      <c r="BK3">
        <v>0.73438538205980064</v>
      </c>
      <c r="BL3">
        <v>0.83616101131071185</v>
      </c>
      <c r="BM3">
        <v>0.91946975973487988</v>
      </c>
      <c r="BN3">
        <v>0.77003543107811712</v>
      </c>
      <c r="BO3">
        <v>0.75438303556520292</v>
      </c>
      <c r="BP3">
        <v>0.82688492063492058</v>
      </c>
      <c r="BQ3">
        <v>0.5348189415041783</v>
      </c>
      <c r="BR3">
        <v>0.54611242006058569</v>
      </c>
      <c r="BS3">
        <v>0.75775676124108182</v>
      </c>
      <c r="BV3">
        <v>0.8283396788611157</v>
      </c>
      <c r="BX3">
        <v>0.77537190082644625</v>
      </c>
      <c r="BY3">
        <v>0.73688565282144625</v>
      </c>
      <c r="BZ3">
        <v>0.90203541287440014</v>
      </c>
      <c r="CA3">
        <v>0.88169014084507047</v>
      </c>
      <c r="CE3">
        <v>0.94805624483043838</v>
      </c>
    </row>
    <row r="4" spans="1:83" x14ac:dyDescent="0.2">
      <c r="A4" s="8" t="s">
        <v>27</v>
      </c>
      <c r="B4">
        <v>180</v>
      </c>
      <c r="C4">
        <v>12</v>
      </c>
      <c r="D4">
        <v>10</v>
      </c>
      <c r="E4">
        <v>22</v>
      </c>
      <c r="F4">
        <v>25</v>
      </c>
      <c r="G4">
        <v>14</v>
      </c>
      <c r="H4">
        <v>466</v>
      </c>
      <c r="I4">
        <v>60</v>
      </c>
      <c r="J4">
        <v>10</v>
      </c>
      <c r="K4">
        <v>13</v>
      </c>
      <c r="L4">
        <v>35</v>
      </c>
      <c r="M4">
        <v>251</v>
      </c>
      <c r="N4">
        <v>157</v>
      </c>
      <c r="O4">
        <v>72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5871</v>
      </c>
      <c r="AR4">
        <v>6039</v>
      </c>
      <c r="AS4">
        <v>6041</v>
      </c>
      <c r="AT4">
        <v>6029</v>
      </c>
      <c r="AU4">
        <v>6026</v>
      </c>
      <c r="AV4">
        <v>6037</v>
      </c>
      <c r="AW4">
        <v>5585</v>
      </c>
      <c r="AX4">
        <v>5991</v>
      </c>
      <c r="AY4">
        <v>6041</v>
      </c>
      <c r="AZ4">
        <v>6038</v>
      </c>
      <c r="BA4">
        <v>6016</v>
      </c>
      <c r="BB4">
        <v>5800</v>
      </c>
      <c r="BC4">
        <v>5894</v>
      </c>
      <c r="BD4">
        <v>5979</v>
      </c>
      <c r="BE4">
        <v>6028</v>
      </c>
      <c r="BF4">
        <v>5713</v>
      </c>
      <c r="BG4">
        <v>6044</v>
      </c>
      <c r="BH4">
        <v>6029</v>
      </c>
      <c r="BI4">
        <v>6045</v>
      </c>
      <c r="BJ4">
        <v>5959</v>
      </c>
      <c r="BK4">
        <v>6020</v>
      </c>
      <c r="BL4">
        <v>6012</v>
      </c>
      <c r="BM4">
        <v>6035</v>
      </c>
      <c r="BN4">
        <v>5927</v>
      </c>
      <c r="BO4">
        <v>5989</v>
      </c>
      <c r="BP4">
        <v>6048</v>
      </c>
      <c r="BQ4">
        <v>5744</v>
      </c>
      <c r="BR4">
        <v>5942</v>
      </c>
      <c r="BS4">
        <v>6027</v>
      </c>
      <c r="BV4">
        <v>6041</v>
      </c>
      <c r="BX4">
        <v>6050</v>
      </c>
      <c r="BY4">
        <v>6043</v>
      </c>
      <c r="BZ4">
        <v>6043</v>
      </c>
      <c r="CA4">
        <v>6035</v>
      </c>
      <c r="CE4">
        <v>6045</v>
      </c>
    </row>
    <row r="5" spans="1:83" x14ac:dyDescent="0.2">
      <c r="A5" s="8" t="s">
        <v>122</v>
      </c>
      <c r="B5">
        <v>0.81794271276897734</v>
      </c>
      <c r="C5">
        <v>0.60357675111773479</v>
      </c>
      <c r="D5">
        <v>0.70159741764608519</v>
      </c>
      <c r="E5">
        <v>0.6620123946380374</v>
      </c>
      <c r="F5">
        <v>0.62100896116827065</v>
      </c>
      <c r="G5">
        <v>0.63177666295936952</v>
      </c>
      <c r="H5">
        <v>0.72130707251566706</v>
      </c>
      <c r="I5">
        <v>0.79939492572191628</v>
      </c>
      <c r="J5">
        <v>0.79736798543287535</v>
      </c>
      <c r="K5">
        <v>0.71767905827196998</v>
      </c>
      <c r="L5">
        <v>0.56052906534954416</v>
      </c>
      <c r="M5">
        <v>0.79328788295095498</v>
      </c>
      <c r="N5">
        <v>0.79597247767890922</v>
      </c>
      <c r="O5">
        <v>0.85740717511289521</v>
      </c>
      <c r="P5">
        <v>0.84919650327457386</v>
      </c>
      <c r="Q5">
        <v>0.67302435947496475</v>
      </c>
      <c r="R5">
        <v>0.47352746525479811</v>
      </c>
      <c r="S5">
        <v>0.66059877259910427</v>
      </c>
      <c r="T5">
        <v>0.4472291149710505</v>
      </c>
      <c r="U5">
        <v>0.64030749979935353</v>
      </c>
      <c r="V5">
        <v>0.49622494909441639</v>
      </c>
      <c r="W5">
        <v>0.61038819796304822</v>
      </c>
      <c r="X5">
        <v>0.49098487986743983</v>
      </c>
      <c r="Y5">
        <v>0.67534029618421987</v>
      </c>
      <c r="Z5">
        <v>0.61912700165356926</v>
      </c>
      <c r="AA5">
        <v>0.58010912698412698</v>
      </c>
      <c r="AB5">
        <v>0.72669285837423891</v>
      </c>
      <c r="AC5">
        <v>0.73177180636056816</v>
      </c>
      <c r="AD5">
        <v>0.60804504728720765</v>
      </c>
      <c r="AE5" t="s">
        <v>262</v>
      </c>
      <c r="AF5" t="s">
        <v>263</v>
      </c>
      <c r="AG5">
        <v>0.41416983943055791</v>
      </c>
      <c r="AH5" t="s">
        <v>262</v>
      </c>
      <c r="AI5">
        <v>0.88768595041322318</v>
      </c>
      <c r="AJ5">
        <v>0.55594282641072312</v>
      </c>
      <c r="AK5">
        <v>0.63851770643720007</v>
      </c>
      <c r="AL5">
        <v>0.7220950704225354</v>
      </c>
      <c r="AM5" t="s">
        <v>262</v>
      </c>
      <c r="AN5" t="s">
        <v>262</v>
      </c>
      <c r="AO5" t="s">
        <v>262</v>
      </c>
      <c r="AP5">
        <v>0.47402812241521919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141" t="s">
        <v>15</v>
      </c>
      <c r="D7" s="141"/>
      <c r="E7" s="141"/>
      <c r="F7" s="141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2.6953657601583518E-2</v>
      </c>
      <c r="D9" s="14">
        <f>+AVERAGE(AQ2:CE2)</f>
        <v>0.9971150926938368</v>
      </c>
      <c r="E9" s="14"/>
      <c r="F9" s="14"/>
    </row>
    <row r="10" spans="1:83" x14ac:dyDescent="0.2">
      <c r="B10" s="14" t="s">
        <v>26</v>
      </c>
      <c r="C10" s="14">
        <f>+AVERAGE(B3:AP3)</f>
        <v>0.55112499603351084</v>
      </c>
      <c r="D10" s="14">
        <f>+AVERAGE(AQ3:CE3)</f>
        <v>0.76635317185250884</v>
      </c>
      <c r="E10" s="14"/>
      <c r="F10" s="14"/>
    </row>
    <row r="11" spans="1:83" x14ac:dyDescent="0.2">
      <c r="B11" s="14" t="s">
        <v>196</v>
      </c>
      <c r="C11" s="141">
        <f>+AVERAGE(B5:AP5)</f>
        <v>0.65873908394301006</v>
      </c>
      <c r="D11" s="141"/>
      <c r="E11" s="141"/>
      <c r="F11" s="141"/>
    </row>
    <row r="12" spans="1:83" x14ac:dyDescent="0.2">
      <c r="C12" s="118" t="s">
        <v>264</v>
      </c>
      <c r="D12" s="118"/>
      <c r="E12" s="118"/>
      <c r="F12" s="118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07D-16C6-DF49-A7A8-A22178A79ECA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0.27356983061681051</v>
      </c>
      <c r="C2">
        <v>0.33620965164589328</v>
      </c>
      <c r="D2">
        <v>0.16261682242990649</v>
      </c>
      <c r="E2">
        <v>0.33554216867469883</v>
      </c>
      <c r="F2">
        <v>7.3475385745775168E-2</v>
      </c>
      <c r="G2">
        <v>0.14695077149155031</v>
      </c>
      <c r="H2">
        <v>0</v>
      </c>
      <c r="I2">
        <v>0.22388059701492541</v>
      </c>
      <c r="J2">
        <v>0.39393939393939392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0.47499999999999998</v>
      </c>
      <c r="V2">
        <v>0</v>
      </c>
      <c r="Y2">
        <v>0.97455304710948709</v>
      </c>
      <c r="Z2">
        <v>0.97422680412371132</v>
      </c>
      <c r="AA2">
        <v>0.7243640821330064</v>
      </c>
      <c r="AB2">
        <v>0.78856802619827326</v>
      </c>
      <c r="AC2">
        <v>0.94606294606294605</v>
      </c>
      <c r="AD2">
        <v>0.94565344565344567</v>
      </c>
      <c r="AE2">
        <v>0.9061908473443937</v>
      </c>
      <c r="AF2">
        <v>0.99257682440914796</v>
      </c>
      <c r="AG2">
        <v>0.99334170168640501</v>
      </c>
      <c r="AH2">
        <v>0.99349769710105662</v>
      </c>
      <c r="AI2">
        <v>0.99853666467942115</v>
      </c>
      <c r="AJ2">
        <v>0.99929558385261452</v>
      </c>
      <c r="AK2">
        <v>0.99924090440817659</v>
      </c>
      <c r="AL2">
        <v>0.99945814142508804</v>
      </c>
      <c r="AM2">
        <v>0</v>
      </c>
      <c r="AN2">
        <v>0.99897035712350291</v>
      </c>
      <c r="AO2">
        <v>0.9988077819324771</v>
      </c>
      <c r="AP2">
        <v>0.9993497697101057</v>
      </c>
      <c r="AQ2">
        <v>0.99288623404833021</v>
      </c>
      <c r="AR2">
        <v>0.99190877002443656</v>
      </c>
      <c r="AS2">
        <v>0.9993497697101057</v>
      </c>
      <c r="AT2">
        <v>0</v>
      </c>
      <c r="AU2">
        <v>0</v>
      </c>
    </row>
    <row r="3" spans="1:47" x14ac:dyDescent="0.2">
      <c r="A3" s="8" t="s">
        <v>26</v>
      </c>
      <c r="B3">
        <v>0.6869983948635634</v>
      </c>
      <c r="C3">
        <v>0.72702142363510713</v>
      </c>
      <c r="D3">
        <v>7.1826625386996898E-2</v>
      </c>
      <c r="E3">
        <v>0.13558909444985401</v>
      </c>
      <c r="F3">
        <v>9.7847358121330719E-2</v>
      </c>
      <c r="G3">
        <v>0.17714791851195749</v>
      </c>
      <c r="H3">
        <v>0</v>
      </c>
      <c r="I3">
        <v>0.18072289156626509</v>
      </c>
      <c r="J3">
        <v>0.2988505747126437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0.1130952380952381</v>
      </c>
      <c r="V3">
        <v>0</v>
      </c>
      <c r="Y3">
        <v>0.86791794990993087</v>
      </c>
      <c r="Z3">
        <v>0.87788099717779866</v>
      </c>
      <c r="AA3">
        <v>0.86833210874357092</v>
      </c>
      <c r="AB3">
        <v>0.9231198159894054</v>
      </c>
      <c r="AC3">
        <v>0.92766592095451161</v>
      </c>
      <c r="AD3">
        <v>0.93299088075724346</v>
      </c>
      <c r="AE3">
        <v>0.97060226595110322</v>
      </c>
      <c r="AF3">
        <v>0.99431352178905352</v>
      </c>
      <c r="AG3">
        <v>0.99562387177944311</v>
      </c>
      <c r="AH3">
        <v>1</v>
      </c>
      <c r="AI3">
        <v>0.99978293900586068</v>
      </c>
      <c r="AJ3">
        <v>1</v>
      </c>
      <c r="AK3">
        <v>0.99934927606962742</v>
      </c>
      <c r="AL3">
        <v>1</v>
      </c>
      <c r="AM3">
        <v>0</v>
      </c>
      <c r="AN3">
        <v>0.99989151659796049</v>
      </c>
      <c r="AO3">
        <v>0.99989149894211471</v>
      </c>
      <c r="AP3">
        <v>1</v>
      </c>
      <c r="AQ3">
        <v>0.99781707050862256</v>
      </c>
      <c r="AR3">
        <v>0.99885164324383446</v>
      </c>
      <c r="AS3">
        <v>1</v>
      </c>
      <c r="AT3">
        <v>0</v>
      </c>
      <c r="AU3">
        <v>0</v>
      </c>
    </row>
    <row r="4" spans="1:47" x14ac:dyDescent="0.2">
      <c r="A4" s="8" t="s">
        <v>122</v>
      </c>
      <c r="B4">
        <v>0.77745817238674719</v>
      </c>
      <c r="C4">
        <v>0.80245121040645295</v>
      </c>
      <c r="D4">
        <v>0.47007936706528392</v>
      </c>
      <c r="E4">
        <v>0.52935445521962965</v>
      </c>
      <c r="F4">
        <v>0.51275663953792106</v>
      </c>
      <c r="G4">
        <v>0.55506939963460056</v>
      </c>
      <c r="H4">
        <v>0.48530113297555161</v>
      </c>
      <c r="I4">
        <v>0.5875182066776593</v>
      </c>
      <c r="J4">
        <v>0.64723722324604349</v>
      </c>
      <c r="K4">
        <v>0.5</v>
      </c>
      <c r="L4">
        <v>0.49989146950293029</v>
      </c>
      <c r="M4">
        <v>0.5</v>
      </c>
      <c r="N4">
        <v>0.49967463803481371</v>
      </c>
      <c r="O4">
        <v>0.5</v>
      </c>
      <c r="P4" t="s">
        <v>282</v>
      </c>
      <c r="Q4">
        <v>0.49994575829898019</v>
      </c>
      <c r="R4">
        <v>0.49994574947105741</v>
      </c>
      <c r="S4">
        <v>0.5</v>
      </c>
      <c r="T4">
        <v>0.49890853525431128</v>
      </c>
      <c r="U4">
        <v>0.55597344066953636</v>
      </c>
      <c r="V4">
        <v>0.5</v>
      </c>
      <c r="W4" t="s">
        <v>282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283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283</v>
      </c>
      <c r="AU4" t="s">
        <v>283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0.12105923107794769</v>
      </c>
      <c r="D9" s="14">
        <f>+AVERAGE(Y2:AU2)</f>
        <v>0.8355147564667883</v>
      </c>
      <c r="E9" s="14"/>
      <c r="F9" s="14"/>
    </row>
    <row r="10" spans="1:47" x14ac:dyDescent="0.2">
      <c r="B10" s="14" t="s">
        <v>26</v>
      </c>
      <c r="C10" s="14">
        <f>+AVERAGE(B3:X3)</f>
        <v>0.12445497596714783</v>
      </c>
      <c r="D10" s="14">
        <f>+AVERAGE(Y3:AU3)</f>
        <v>0.84147962075739502</v>
      </c>
      <c r="E10" s="14"/>
      <c r="F10" s="14"/>
    </row>
    <row r="11" spans="1:47" x14ac:dyDescent="0.2">
      <c r="B11" s="14" t="s">
        <v>196</v>
      </c>
      <c r="C11" s="141">
        <f>+AVERAGE(B4:X4)</f>
        <v>0.54607826991907604</v>
      </c>
      <c r="D11" s="141"/>
      <c r="E11" s="141"/>
      <c r="F11" s="141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F471-507E-7844-9B61-C0349193D23A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0.90243902439024393</v>
      </c>
      <c r="C2">
        <v>0.91400709219858156</v>
      </c>
      <c r="D2">
        <v>0.31156651615144149</v>
      </c>
      <c r="E2">
        <v>0.23401852270160381</v>
      </c>
      <c r="F2">
        <v>0.13893967093235829</v>
      </c>
      <c r="G2">
        <v>9.6456692913385822E-2</v>
      </c>
      <c r="H2">
        <v>9.9441340782122911E-2</v>
      </c>
      <c r="I2">
        <v>0</v>
      </c>
      <c r="J2">
        <v>0.2</v>
      </c>
      <c r="K2">
        <v>0</v>
      </c>
      <c r="M2" t="s">
        <v>263</v>
      </c>
      <c r="P2" t="s">
        <v>262</v>
      </c>
      <c r="S2">
        <v>0</v>
      </c>
      <c r="T2">
        <v>0</v>
      </c>
      <c r="U2">
        <v>5.6338028169014093E-2</v>
      </c>
      <c r="V2">
        <v>0</v>
      </c>
      <c r="W2" t="s">
        <v>262</v>
      </c>
      <c r="X2" t="s">
        <v>262</v>
      </c>
      <c r="Y2">
        <v>0.95731503180448607</v>
      </c>
      <c r="Z2">
        <v>0.97599122756391754</v>
      </c>
      <c r="AA2">
        <v>0.75970701740568636</v>
      </c>
      <c r="AB2">
        <v>0.78100940975192468</v>
      </c>
      <c r="AC2">
        <v>0.94717444717444721</v>
      </c>
      <c r="AD2">
        <v>0.93982281161196857</v>
      </c>
      <c r="AE2">
        <v>0.91008243500317054</v>
      </c>
      <c r="AF2">
        <v>0.99100368523737259</v>
      </c>
      <c r="AG2">
        <v>0.99062330623306238</v>
      </c>
      <c r="AH2">
        <v>0.99348675640468953</v>
      </c>
      <c r="AI2">
        <v>0.99853698184773776</v>
      </c>
      <c r="AK2">
        <v>0.99924139799512324</v>
      </c>
      <c r="AL2">
        <v>0.99945814142508804</v>
      </c>
      <c r="AN2">
        <v>0.99897046870766726</v>
      </c>
      <c r="AO2">
        <v>0.99880791113519374</v>
      </c>
      <c r="AP2">
        <v>0.99934945245581697</v>
      </c>
      <c r="AQ2">
        <v>0.99289240952742663</v>
      </c>
      <c r="AR2">
        <v>0.99107919930374233</v>
      </c>
      <c r="AS2">
        <v>0.99934966399306313</v>
      </c>
    </row>
    <row r="3" spans="1:47" x14ac:dyDescent="0.2">
      <c r="A3" s="8" t="s">
        <v>26</v>
      </c>
      <c r="B3">
        <v>0.38603531300160521</v>
      </c>
      <c r="C3">
        <v>0.71250863856254321</v>
      </c>
      <c r="D3">
        <v>0.37027863777089781</v>
      </c>
      <c r="E3">
        <v>0.25219084712755602</v>
      </c>
      <c r="F3">
        <v>7.4363992172211346E-2</v>
      </c>
      <c r="G3">
        <v>4.3401240035429577E-2</v>
      </c>
      <c r="H3">
        <v>0.15845697329376851</v>
      </c>
      <c r="I3">
        <v>0</v>
      </c>
      <c r="J3">
        <v>5.7471264367816091E-3</v>
      </c>
      <c r="K3">
        <v>0</v>
      </c>
      <c r="L3">
        <v>0</v>
      </c>
      <c r="M3" t="s">
        <v>263</v>
      </c>
      <c r="N3">
        <v>0</v>
      </c>
      <c r="O3">
        <v>0</v>
      </c>
      <c r="P3" t="s">
        <v>262</v>
      </c>
      <c r="Q3">
        <v>0</v>
      </c>
      <c r="R3">
        <v>0</v>
      </c>
      <c r="S3">
        <v>0</v>
      </c>
      <c r="T3">
        <v>0</v>
      </c>
      <c r="U3">
        <v>2.3809523809523812E-2</v>
      </c>
      <c r="V3">
        <v>0</v>
      </c>
      <c r="W3" t="s">
        <v>262</v>
      </c>
      <c r="X3" t="s">
        <v>262</v>
      </c>
      <c r="Y3">
        <v>0.99697832529490382</v>
      </c>
      <c r="Z3">
        <v>0.99429680150517408</v>
      </c>
      <c r="AA3">
        <v>0.70874357090374729</v>
      </c>
      <c r="AB3">
        <v>0.76364396737994</v>
      </c>
      <c r="AC3">
        <v>0.97298227499569778</v>
      </c>
      <c r="AD3">
        <v>0.97350802262495673</v>
      </c>
      <c r="AE3">
        <v>0.85581395348837208</v>
      </c>
      <c r="AF3">
        <v>0.99983596697468424</v>
      </c>
      <c r="AG3">
        <v>0.99978119358897211</v>
      </c>
      <c r="AH3">
        <v>0.99830924461412596</v>
      </c>
      <c r="AI3">
        <v>1</v>
      </c>
      <c r="AK3">
        <v>1</v>
      </c>
      <c r="AL3">
        <v>1</v>
      </c>
      <c r="AN3">
        <v>1</v>
      </c>
      <c r="AO3">
        <v>1</v>
      </c>
      <c r="AP3">
        <v>0.99951200997668488</v>
      </c>
      <c r="AQ3">
        <v>0.99869024230517356</v>
      </c>
      <c r="AR3">
        <v>0.99633619511128124</v>
      </c>
      <c r="AS3">
        <v>0.99983733665889496</v>
      </c>
    </row>
    <row r="4" spans="1:47" x14ac:dyDescent="0.2">
      <c r="A4" s="8" t="s">
        <v>122</v>
      </c>
      <c r="B4">
        <v>0.69150681914825451</v>
      </c>
      <c r="C4">
        <v>0.85340272003385853</v>
      </c>
      <c r="D4">
        <v>0.53951110433732263</v>
      </c>
      <c r="E4">
        <v>0.50791740725374812</v>
      </c>
      <c r="F4">
        <v>0.52367313358395451</v>
      </c>
      <c r="G4">
        <v>0.5084546313301932</v>
      </c>
      <c r="H4">
        <v>0.5071354633910703</v>
      </c>
      <c r="I4">
        <v>0.49991798348734212</v>
      </c>
      <c r="J4">
        <v>0.50276416001287683</v>
      </c>
      <c r="K4">
        <v>0.49915462230706298</v>
      </c>
      <c r="L4">
        <v>0.5</v>
      </c>
      <c r="M4" t="s">
        <v>263</v>
      </c>
      <c r="N4">
        <v>0.5</v>
      </c>
      <c r="O4">
        <v>0.5</v>
      </c>
      <c r="P4" t="s">
        <v>262</v>
      </c>
      <c r="Q4">
        <v>0.5</v>
      </c>
      <c r="R4">
        <v>0.5</v>
      </c>
      <c r="S4">
        <v>0.49975600498834238</v>
      </c>
      <c r="T4">
        <v>0.49934512115258678</v>
      </c>
      <c r="U4">
        <v>0.51007285946040248</v>
      </c>
      <c r="V4">
        <v>0.49991866832944748</v>
      </c>
      <c r="W4" t="s">
        <v>262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0.21094334915991084</v>
      </c>
      <c r="D9" s="14">
        <f>+AVERAGE(Y2:AU2)</f>
        <v>0.95915272392534623</v>
      </c>
      <c r="E9" s="14"/>
      <c r="F9" s="14"/>
    </row>
    <row r="10" spans="1:47" x14ac:dyDescent="0.2">
      <c r="B10" s="14" t="s">
        <v>26</v>
      </c>
      <c r="C10" s="14">
        <f>+AVERAGE(B3:X3)</f>
        <v>0.10667327853738509</v>
      </c>
      <c r="D10" s="14">
        <f>+AVERAGE(Y3:AU3)</f>
        <v>0.96096153186434785</v>
      </c>
      <c r="E10" s="14"/>
      <c r="F10" s="14"/>
    </row>
    <row r="11" spans="1:47" x14ac:dyDescent="0.2">
      <c r="B11" s="14" t="s">
        <v>196</v>
      </c>
      <c r="C11" s="141">
        <f>+AVERAGE(B4:X4)</f>
        <v>0.5338174052008664</v>
      </c>
      <c r="D11" s="141"/>
      <c r="E11" s="141"/>
      <c r="F11" s="141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1140-5F13-9C45-8735-62BF3E50E711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</v>
      </c>
      <c r="C2">
        <v>0</v>
      </c>
      <c r="D2">
        <v>0.36681222707423577</v>
      </c>
      <c r="E2">
        <v>0</v>
      </c>
      <c r="F2">
        <v>0.25</v>
      </c>
      <c r="G2">
        <v>0</v>
      </c>
      <c r="H2">
        <v>0.12475633528265111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0.33333333333333331</v>
      </c>
      <c r="U2">
        <v>0.33333333333333331</v>
      </c>
      <c r="V2">
        <v>0</v>
      </c>
      <c r="W2">
        <v>0</v>
      </c>
      <c r="X2">
        <v>0</v>
      </c>
      <c r="Y2">
        <v>0.93247344461305004</v>
      </c>
      <c r="Z2">
        <v>0.92157181571815716</v>
      </c>
      <c r="AA2">
        <v>0.73877976517063537</v>
      </c>
      <c r="AB2">
        <v>0.77736830695859527</v>
      </c>
      <c r="AC2">
        <v>0.94466424584033382</v>
      </c>
      <c r="AD2">
        <v>0.93881422068068499</v>
      </c>
      <c r="AE2">
        <v>0.909653327388251</v>
      </c>
      <c r="AF2">
        <v>0.99100368523737259</v>
      </c>
      <c r="AG2">
        <v>0.99057012789941468</v>
      </c>
      <c r="AH2">
        <v>0.99349663993063086</v>
      </c>
      <c r="AI2">
        <v>0.99853674398439196</v>
      </c>
      <c r="AJ2">
        <v>0.99929546932581836</v>
      </c>
      <c r="AK2">
        <v>0.9992412746585736</v>
      </c>
      <c r="AL2">
        <v>0.99945805332755255</v>
      </c>
      <c r="AM2">
        <v>1</v>
      </c>
      <c r="AN2">
        <v>0.99897030132234987</v>
      </c>
      <c r="AO2">
        <v>0.99880771732061568</v>
      </c>
      <c r="AP2">
        <v>0.99934966399306313</v>
      </c>
      <c r="AQ2">
        <v>0.99295469325818342</v>
      </c>
      <c r="AR2">
        <v>0.99094949057012793</v>
      </c>
      <c r="AS2">
        <v>0.99934966399306313</v>
      </c>
      <c r="AT2">
        <v>1</v>
      </c>
      <c r="AU2">
        <v>1</v>
      </c>
    </row>
    <row r="3" spans="1:47" x14ac:dyDescent="0.2">
      <c r="A3" s="8" t="s">
        <v>26</v>
      </c>
      <c r="B3">
        <v>0</v>
      </c>
      <c r="C3">
        <v>0</v>
      </c>
      <c r="D3">
        <v>1.7337461300309599E-2</v>
      </c>
      <c r="E3">
        <v>0</v>
      </c>
      <c r="F3">
        <v>9.7847358121330719E-4</v>
      </c>
      <c r="G3">
        <v>0</v>
      </c>
      <c r="H3">
        <v>3.7982195845697328E-2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7.6335877862595417E-3</v>
      </c>
      <c r="U3">
        <v>5.9523809523809521E-3</v>
      </c>
      <c r="V3">
        <v>0</v>
      </c>
      <c r="Y3">
        <v>0.99982567261316757</v>
      </c>
      <c r="Z3">
        <v>0.99970602069614301</v>
      </c>
      <c r="AA3">
        <v>0.98934606906686262</v>
      </c>
      <c r="AB3">
        <v>0.99979089705164848</v>
      </c>
      <c r="AC3">
        <v>0.99982791257959047</v>
      </c>
      <c r="AD3">
        <v>0.99982684982107817</v>
      </c>
      <c r="AE3">
        <v>0.97322599880739413</v>
      </c>
      <c r="AF3">
        <v>0.99983596697468424</v>
      </c>
      <c r="AG3">
        <v>0.99983589519172911</v>
      </c>
      <c r="AH3">
        <v>0.99983637851104445</v>
      </c>
      <c r="AI3">
        <v>0.99983720425439548</v>
      </c>
      <c r="AJ3">
        <v>0.99983732783862922</v>
      </c>
      <c r="AK3">
        <v>0.99983731901740691</v>
      </c>
      <c r="AL3">
        <v>0.99983735429655729</v>
      </c>
      <c r="AM3">
        <v>0.99983744242752637</v>
      </c>
      <c r="AN3">
        <v>0.99983727489694074</v>
      </c>
      <c r="AO3">
        <v>0.99983724841317201</v>
      </c>
      <c r="AP3">
        <v>0.99983733665889496</v>
      </c>
      <c r="AQ3">
        <v>0.99989085352543117</v>
      </c>
      <c r="AR3">
        <v>0.99989063268988898</v>
      </c>
      <c r="AS3">
        <v>0.99983733665889496</v>
      </c>
      <c r="AT3">
        <v>0.99983744242752637</v>
      </c>
      <c r="AU3">
        <v>0.99983744242752637</v>
      </c>
    </row>
    <row r="4" spans="1:47" x14ac:dyDescent="0.2">
      <c r="A4" s="8" t="s">
        <v>122</v>
      </c>
      <c r="B4">
        <v>0.49991283630658379</v>
      </c>
      <c r="C4">
        <v>0.4998530103480715</v>
      </c>
      <c r="D4">
        <v>0.50334176518358609</v>
      </c>
      <c r="E4">
        <v>0.49989544852582418</v>
      </c>
      <c r="F4">
        <v>0.50040319308040182</v>
      </c>
      <c r="G4">
        <v>0.49991342491053908</v>
      </c>
      <c r="H4">
        <v>0.50560409732654576</v>
      </c>
      <c r="I4">
        <v>0.49991798348734212</v>
      </c>
      <c r="J4">
        <v>0.49991794759586461</v>
      </c>
      <c r="K4">
        <v>0.49991818925552223</v>
      </c>
      <c r="L4">
        <v>0.49991860212719769</v>
      </c>
      <c r="M4">
        <v>0.49991866391931461</v>
      </c>
      <c r="N4">
        <v>0.49991865950870351</v>
      </c>
      <c r="O4">
        <v>0.49991867714827859</v>
      </c>
      <c r="P4" t="s">
        <v>282</v>
      </c>
      <c r="Q4">
        <v>0.49991863744847043</v>
      </c>
      <c r="R4">
        <v>0.499918624206586</v>
      </c>
      <c r="S4">
        <v>0.49991866832944748</v>
      </c>
      <c r="T4">
        <v>0.50376222065584531</v>
      </c>
      <c r="U4">
        <v>0.5029215068211349</v>
      </c>
      <c r="V4">
        <v>0.49991866832944748</v>
      </c>
      <c r="W4" t="s">
        <v>282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6.1227618653197972E-2</v>
      </c>
      <c r="D9" s="14">
        <f>+AVERAGE(Y2:AU2)</f>
        <v>0.9615351587474289</v>
      </c>
      <c r="E9" s="14"/>
      <c r="F9" s="14"/>
    </row>
    <row r="10" spans="1:47" x14ac:dyDescent="0.2">
      <c r="B10" s="14" t="s">
        <v>26</v>
      </c>
      <c r="C10" s="14">
        <f>+AVERAGE(B3:X3)</f>
        <v>3.4942049732930359E-3</v>
      </c>
      <c r="D10" s="14">
        <f>+AVERAGE(Y3:AU3)</f>
        <v>0.99821955986287569</v>
      </c>
      <c r="E10" s="14"/>
      <c r="F10" s="14"/>
    </row>
    <row r="11" spans="1:47" x14ac:dyDescent="0.2">
      <c r="B11" s="14" t="s">
        <v>196</v>
      </c>
      <c r="C11" s="141">
        <f>+AVERAGE(B4:X4)</f>
        <v>0.50073554122573538</v>
      </c>
      <c r="D11" s="141"/>
      <c r="E11" s="141"/>
      <c r="F11" s="141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31EE-70F0-B944-B668-7A1EAB3D1DE4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0.41387283236994221</v>
      </c>
      <c r="C2">
        <v>0.49275914634146339</v>
      </c>
      <c r="D2">
        <v>0.31648105119782072</v>
      </c>
      <c r="E2">
        <v>0.25108468584284099</v>
      </c>
      <c r="F2">
        <v>0.1066700938182753</v>
      </c>
      <c r="G2">
        <v>0.1149483879189499</v>
      </c>
      <c r="H2">
        <v>0.1141420298689424</v>
      </c>
      <c r="I2">
        <v>1.3157894736842099E-2</v>
      </c>
      <c r="J2">
        <v>2.0179752416482961E-2</v>
      </c>
      <c r="K2">
        <v>5.5955235811350921E-3</v>
      </c>
      <c r="L2">
        <v>2.804262478968032E-3</v>
      </c>
      <c r="M2" t="s">
        <v>263</v>
      </c>
      <c r="N2">
        <v>1.5786278081360049E-3</v>
      </c>
      <c r="O2">
        <v>1.9351717464925009E-3</v>
      </c>
      <c r="P2" t="s">
        <v>262</v>
      </c>
      <c r="Q2">
        <v>1.0458427749694961E-3</v>
      </c>
      <c r="R2">
        <v>1.083188908145581E-3</v>
      </c>
      <c r="S2">
        <v>8.7285423334303169E-4</v>
      </c>
      <c r="T2">
        <v>1.3196309704542801E-2</v>
      </c>
      <c r="U2">
        <v>1.5015688032272521E-2</v>
      </c>
      <c r="V2">
        <v>8.0996253923256052E-4</v>
      </c>
      <c r="W2" t="s">
        <v>262</v>
      </c>
      <c r="X2" t="s">
        <v>262</v>
      </c>
      <c r="Y2">
        <v>0.98915510718789412</v>
      </c>
      <c r="Z2">
        <v>0.99027225064746383</v>
      </c>
      <c r="AA2">
        <v>0.85018413123535319</v>
      </c>
      <c r="AB2">
        <v>0.83641204859377605</v>
      </c>
      <c r="AC2">
        <v>0.98201236649803259</v>
      </c>
      <c r="AD2">
        <v>0.97860105580693812</v>
      </c>
      <c r="AE2">
        <v>0.92129824266375182</v>
      </c>
      <c r="AF2">
        <v>0.99387064312505713</v>
      </c>
      <c r="AG2">
        <v>0.99562032170727821</v>
      </c>
      <c r="AH2">
        <v>0.99287606174079823</v>
      </c>
      <c r="AI2">
        <v>0.99979035639412994</v>
      </c>
      <c r="AK2">
        <v>0.99990215264187865</v>
      </c>
      <c r="AL2">
        <v>0.99986034494797849</v>
      </c>
      <c r="AN2">
        <v>0.99899727832688723</v>
      </c>
      <c r="AO2">
        <v>0.99877158754245254</v>
      </c>
      <c r="AP2">
        <v>0.99963163064833005</v>
      </c>
      <c r="AQ2">
        <v>0.99818034775576225</v>
      </c>
      <c r="AR2">
        <v>0.99643269331654605</v>
      </c>
      <c r="AS2">
        <v>0.99953369083702492</v>
      </c>
    </row>
    <row r="3" spans="1:47" x14ac:dyDescent="0.2">
      <c r="A3" s="8" t="s">
        <v>26</v>
      </c>
      <c r="B3">
        <v>0.8619582664526485</v>
      </c>
      <c r="C3">
        <v>0.8935729094678645</v>
      </c>
      <c r="D3">
        <v>0.81527347781217752</v>
      </c>
      <c r="E3">
        <v>0.76071080817916259</v>
      </c>
      <c r="F3">
        <v>0.81213307240704502</v>
      </c>
      <c r="G3">
        <v>0.79893711248892829</v>
      </c>
      <c r="H3">
        <v>0.44451038575667662</v>
      </c>
      <c r="I3">
        <v>0.59638554216867468</v>
      </c>
      <c r="J3">
        <v>0.68390804597701149</v>
      </c>
      <c r="K3">
        <v>0.35</v>
      </c>
      <c r="L3">
        <v>0.92592592592592593</v>
      </c>
      <c r="M3" t="s">
        <v>263</v>
      </c>
      <c r="N3">
        <v>0.9285714285714286</v>
      </c>
      <c r="O3">
        <v>0.8</v>
      </c>
      <c r="P3" t="s">
        <v>262</v>
      </c>
      <c r="Q3">
        <v>0.63157894736842102</v>
      </c>
      <c r="R3">
        <v>0.22727272727272729</v>
      </c>
      <c r="S3">
        <v>0.75</v>
      </c>
      <c r="T3">
        <v>0.86259541984732824</v>
      </c>
      <c r="U3">
        <v>0.79761904761904767</v>
      </c>
      <c r="V3">
        <v>0.66666666666666663</v>
      </c>
      <c r="W3" t="s">
        <v>262</v>
      </c>
      <c r="X3" t="s">
        <v>262</v>
      </c>
      <c r="Y3">
        <v>0.91161601487593702</v>
      </c>
      <c r="Z3">
        <v>0.9217427093132643</v>
      </c>
      <c r="AA3">
        <v>0.37318148420279212</v>
      </c>
      <c r="AB3">
        <v>0.35031713947166648</v>
      </c>
      <c r="AC3">
        <v>0.6012734469110308</v>
      </c>
      <c r="AD3">
        <v>0.59915733579591368</v>
      </c>
      <c r="AE3">
        <v>0.65336911150864641</v>
      </c>
      <c r="AF3">
        <v>0.5940182623434852</v>
      </c>
      <c r="AG3">
        <v>0.68393413927028057</v>
      </c>
      <c r="AH3">
        <v>0.59290973547859283</v>
      </c>
      <c r="AI3">
        <v>0.51758194052528761</v>
      </c>
      <c r="AK3">
        <v>0.55414565370641511</v>
      </c>
      <c r="AL3">
        <v>0.77630794253185142</v>
      </c>
      <c r="AN3">
        <v>0.37828162291169448</v>
      </c>
      <c r="AO3">
        <v>0.74985081104540774</v>
      </c>
      <c r="AP3">
        <v>0.44141408664533971</v>
      </c>
      <c r="AQ3">
        <v>0.53885614494651823</v>
      </c>
      <c r="AR3">
        <v>0.51933067206212058</v>
      </c>
      <c r="AS3">
        <v>0.46489182887816521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17209</v>
      </c>
      <c r="Z4">
        <v>17008</v>
      </c>
      <c r="AA4">
        <v>13610</v>
      </c>
      <c r="AB4">
        <v>14347</v>
      </c>
      <c r="AC4">
        <v>17433</v>
      </c>
      <c r="AD4">
        <v>17326</v>
      </c>
      <c r="AE4">
        <v>16770</v>
      </c>
      <c r="AF4">
        <v>18289</v>
      </c>
      <c r="AG4">
        <v>18281</v>
      </c>
      <c r="AH4">
        <v>18335</v>
      </c>
      <c r="AI4">
        <v>18428</v>
      </c>
      <c r="AK4">
        <v>18441</v>
      </c>
      <c r="AL4">
        <v>18445</v>
      </c>
      <c r="AN4">
        <v>18436</v>
      </c>
      <c r="AO4">
        <v>18433</v>
      </c>
      <c r="AP4">
        <v>18443</v>
      </c>
      <c r="AQ4">
        <v>18324</v>
      </c>
      <c r="AR4">
        <v>18287</v>
      </c>
      <c r="AS4">
        <v>18443</v>
      </c>
    </row>
    <row r="5" spans="1:47" x14ac:dyDescent="0.2">
      <c r="A5" s="8" t="s">
        <v>122</v>
      </c>
      <c r="B5">
        <v>0.88678714066429265</v>
      </c>
      <c r="C5">
        <v>0.90765780939056462</v>
      </c>
      <c r="D5">
        <v>0.59422748100748479</v>
      </c>
      <c r="E5">
        <v>0.55551397382541456</v>
      </c>
      <c r="F5">
        <v>0.70670325965903791</v>
      </c>
      <c r="G5">
        <v>0.69904722414242104</v>
      </c>
      <c r="H5">
        <v>0.54893974863266148</v>
      </c>
      <c r="I5">
        <v>0.59520190225607994</v>
      </c>
      <c r="J5">
        <v>0.68392109262364609</v>
      </c>
      <c r="K5">
        <v>0.4714548677392964</v>
      </c>
      <c r="L5">
        <v>0.72175393322560677</v>
      </c>
      <c r="M5" t="s">
        <v>263</v>
      </c>
      <c r="N5">
        <v>0.74135854113892186</v>
      </c>
      <c r="O5">
        <v>0.7881539712659259</v>
      </c>
      <c r="P5" t="s">
        <v>262</v>
      </c>
      <c r="Q5">
        <v>0.50493028514005778</v>
      </c>
      <c r="R5">
        <v>0.48856176915906752</v>
      </c>
      <c r="S5">
        <v>0.59570704332266988</v>
      </c>
      <c r="T5">
        <v>0.70072578239692329</v>
      </c>
      <c r="U5">
        <v>0.65847485984058418</v>
      </c>
      <c r="V5">
        <v>0.56577924777241595</v>
      </c>
      <c r="W5" t="s">
        <v>262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9.9328068753620935E-2</v>
      </c>
      <c r="D9" s="14">
        <f>+AVERAGE(Y2:AU2)</f>
        <v>0.97481064797985983</v>
      </c>
      <c r="E9" s="14"/>
      <c r="F9" s="14"/>
    </row>
    <row r="10" spans="1:47" x14ac:dyDescent="0.2">
      <c r="B10" s="14" t="s">
        <v>26</v>
      </c>
      <c r="C10" s="14">
        <f>+AVERAGE(B3:X3)</f>
        <v>0.71619051494640706</v>
      </c>
      <c r="D10" s="14">
        <f>+AVERAGE(Y3:AU3)</f>
        <v>0.5906410569697057</v>
      </c>
      <c r="E10" s="14"/>
      <c r="F10" s="14"/>
    </row>
    <row r="11" spans="1:47" x14ac:dyDescent="0.2">
      <c r="B11" s="14" t="s">
        <v>196</v>
      </c>
      <c r="C11" s="141">
        <f>+AVERAGE(B5:X5)</f>
        <v>0.65341578595805638</v>
      </c>
      <c r="D11" s="141"/>
      <c r="E11" s="141"/>
      <c r="F11" s="141"/>
    </row>
    <row r="12" spans="1:47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C787-3717-2D49-9804-BCA3B6D83B7D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0.25005049484952541</v>
      </c>
      <c r="C2">
        <v>0.33749411210551111</v>
      </c>
      <c r="D2">
        <v>0.32732081101240929</v>
      </c>
      <c r="E2">
        <v>0.25623087013554868</v>
      </c>
      <c r="F2">
        <v>0.1197035206917851</v>
      </c>
      <c r="G2">
        <v>0.13007537077558959</v>
      </c>
      <c r="H2">
        <v>0.1072289941985529</v>
      </c>
      <c r="I2">
        <v>4.3572311495673671E-2</v>
      </c>
      <c r="J2">
        <v>8.2191780821917804E-2</v>
      </c>
      <c r="K2">
        <v>9.782391694949091E-3</v>
      </c>
      <c r="L2">
        <v>3.03030303030303E-2</v>
      </c>
      <c r="M2" t="s">
        <v>263</v>
      </c>
      <c r="N2">
        <v>2.9411764705882349E-2</v>
      </c>
      <c r="O2">
        <v>0</v>
      </c>
      <c r="P2" t="s">
        <v>262</v>
      </c>
      <c r="Q2">
        <v>2.9411764705882349E-2</v>
      </c>
      <c r="R2">
        <v>3.5087719298245612E-2</v>
      </c>
      <c r="S2">
        <v>0</v>
      </c>
      <c r="T2">
        <v>1.4425178493370249E-2</v>
      </c>
      <c r="U2">
        <v>1.5000585960389079E-2</v>
      </c>
      <c r="V2">
        <v>0</v>
      </c>
      <c r="W2" t="s">
        <v>262</v>
      </c>
      <c r="X2" t="s">
        <v>262</v>
      </c>
      <c r="Y2">
        <v>0.99940758293838861</v>
      </c>
      <c r="Z2">
        <v>0.99901470898726163</v>
      </c>
      <c r="AA2">
        <v>0.99514563106796117</v>
      </c>
      <c r="AB2">
        <v>0.99754701553556824</v>
      </c>
      <c r="AC2">
        <v>0.99488416988416983</v>
      </c>
      <c r="AD2">
        <v>0.9942320852478248</v>
      </c>
      <c r="AE2">
        <v>0.98715478484264607</v>
      </c>
      <c r="AF2">
        <v>0.99835731651225446</v>
      </c>
      <c r="AG2">
        <v>0.99785407725321884</v>
      </c>
      <c r="AH2">
        <v>0.99471961921761121</v>
      </c>
      <c r="AI2">
        <v>0.99858864401259362</v>
      </c>
      <c r="AK2">
        <v>0.99929428369795348</v>
      </c>
      <c r="AL2">
        <v>0.99945714130611807</v>
      </c>
      <c r="AN2">
        <v>0.99907543373035301</v>
      </c>
      <c r="AO2">
        <v>0.99891292531796938</v>
      </c>
      <c r="AP2">
        <v>0.99934938191281719</v>
      </c>
      <c r="AQ2">
        <v>0.99723947550034509</v>
      </c>
      <c r="AR2">
        <v>0.99596855472686963</v>
      </c>
      <c r="AS2">
        <v>0.99934131079152488</v>
      </c>
    </row>
    <row r="3" spans="1:47" x14ac:dyDescent="0.2">
      <c r="A3" s="8" t="s">
        <v>26</v>
      </c>
      <c r="B3">
        <v>0.9935794542536116</v>
      </c>
      <c r="C3">
        <v>0.99032480995162409</v>
      </c>
      <c r="D3">
        <v>0.99628482972136223</v>
      </c>
      <c r="E3">
        <v>0.99853943524829603</v>
      </c>
      <c r="F3">
        <v>0.94814090019569475</v>
      </c>
      <c r="G3">
        <v>0.94774136403897258</v>
      </c>
      <c r="H3">
        <v>0.97626112759643913</v>
      </c>
      <c r="I3">
        <v>0.8493975903614458</v>
      </c>
      <c r="J3">
        <v>0.7931034482758621</v>
      </c>
      <c r="K3">
        <v>0.40833333333333333</v>
      </c>
      <c r="L3">
        <v>3.7037037037037028E-2</v>
      </c>
      <c r="M3" t="s">
        <v>263</v>
      </c>
      <c r="N3">
        <v>7.1428571428571425E-2</v>
      </c>
      <c r="O3">
        <v>0</v>
      </c>
      <c r="P3" t="s">
        <v>262</v>
      </c>
      <c r="Q3">
        <v>0.10526315789473679</v>
      </c>
      <c r="R3">
        <v>9.0909090909090912E-2</v>
      </c>
      <c r="S3">
        <v>0</v>
      </c>
      <c r="T3">
        <v>0.75572519083969469</v>
      </c>
      <c r="U3">
        <v>0.76190476190476186</v>
      </c>
      <c r="V3">
        <v>0</v>
      </c>
      <c r="W3" t="s">
        <v>262</v>
      </c>
      <c r="X3" t="s">
        <v>262</v>
      </c>
      <c r="Y3">
        <v>0.78424080423034459</v>
      </c>
      <c r="Z3">
        <v>0.83460724365004701</v>
      </c>
      <c r="AA3">
        <v>0.27112417340191042</v>
      </c>
      <c r="AB3">
        <v>0.1700703979926117</v>
      </c>
      <c r="AC3">
        <v>0.59123501405380596</v>
      </c>
      <c r="AD3">
        <v>0.58697910654507679</v>
      </c>
      <c r="AE3">
        <v>0.18330351818723911</v>
      </c>
      <c r="AF3">
        <v>0.83077259554923721</v>
      </c>
      <c r="AG3">
        <v>0.91570483015152349</v>
      </c>
      <c r="AH3">
        <v>0.7294791382601582</v>
      </c>
      <c r="AI3">
        <v>0.99826351204688513</v>
      </c>
      <c r="AK3">
        <v>0.99821050919147547</v>
      </c>
      <c r="AL3">
        <v>0.99815668202764973</v>
      </c>
      <c r="AN3">
        <v>0.99642004773269688</v>
      </c>
      <c r="AO3">
        <v>0.99701622090815389</v>
      </c>
      <c r="AP3">
        <v>0.99940356774928152</v>
      </c>
      <c r="AQ3">
        <v>0.63086662300807683</v>
      </c>
      <c r="AR3">
        <v>0.54038387925848963</v>
      </c>
      <c r="AS3">
        <v>0.98714959605270292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7" x14ac:dyDescent="0.2">
      <c r="A5" s="8" t="s">
        <v>122</v>
      </c>
      <c r="B5">
        <v>0.8889101292419781</v>
      </c>
      <c r="C5">
        <v>0.91246602680083555</v>
      </c>
      <c r="D5">
        <v>0.63370450156163627</v>
      </c>
      <c r="E5">
        <v>0.58430491662045403</v>
      </c>
      <c r="F5">
        <v>0.76968795712475035</v>
      </c>
      <c r="G5">
        <v>0.76736023529202457</v>
      </c>
      <c r="H5">
        <v>0.57978232289183917</v>
      </c>
      <c r="I5">
        <v>0.84008509295534151</v>
      </c>
      <c r="J5">
        <v>0.85440413921369285</v>
      </c>
      <c r="K5">
        <v>0.56890623579674571</v>
      </c>
      <c r="L5">
        <v>0.51765027454196111</v>
      </c>
      <c r="M5" t="s">
        <v>263</v>
      </c>
      <c r="N5">
        <v>0.53481954031002343</v>
      </c>
      <c r="O5">
        <v>0.49907834101382492</v>
      </c>
      <c r="P5" t="s">
        <v>262</v>
      </c>
      <c r="Q5">
        <v>0.55084160281371675</v>
      </c>
      <c r="R5">
        <v>0.54396265590862236</v>
      </c>
      <c r="S5">
        <v>0.49970178387464081</v>
      </c>
      <c r="T5">
        <v>0.69329590692388576</v>
      </c>
      <c r="U5">
        <v>0.65114432058162575</v>
      </c>
      <c r="V5">
        <v>0.49357479802635151</v>
      </c>
      <c r="W5" t="s">
        <v>262</v>
      </c>
      <c r="X5" t="s">
        <v>262</v>
      </c>
      <c r="Y5">
        <v>17209</v>
      </c>
      <c r="Z5">
        <v>17008</v>
      </c>
      <c r="AA5">
        <v>13610</v>
      </c>
      <c r="AB5">
        <v>14347</v>
      </c>
      <c r="AC5">
        <v>17433</v>
      </c>
      <c r="AD5">
        <v>17326</v>
      </c>
      <c r="AE5">
        <v>16770</v>
      </c>
      <c r="AF5">
        <v>18289</v>
      </c>
      <c r="AG5">
        <v>18281</v>
      </c>
      <c r="AH5">
        <v>18335</v>
      </c>
      <c r="AI5">
        <v>18428</v>
      </c>
      <c r="AK5">
        <v>18441</v>
      </c>
      <c r="AL5">
        <v>18445</v>
      </c>
      <c r="AN5">
        <v>18436</v>
      </c>
      <c r="AO5">
        <v>18433</v>
      </c>
      <c r="AP5">
        <v>18443</v>
      </c>
      <c r="AQ5">
        <v>18324</v>
      </c>
      <c r="AR5">
        <v>18287</v>
      </c>
      <c r="AS5">
        <v>18443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9.5646879013066413E-2</v>
      </c>
      <c r="D9" s="14">
        <f>+AVERAGE(Y2:AU2)</f>
        <v>0.99713390223597076</v>
      </c>
      <c r="E9" s="14"/>
      <c r="F9" s="14"/>
    </row>
    <row r="10" spans="1:47" x14ac:dyDescent="0.2">
      <c r="B10" s="14" t="s">
        <v>26</v>
      </c>
      <c r="C10" s="14">
        <f>+AVERAGE(B3:X3)</f>
        <v>0.5644196896310808</v>
      </c>
      <c r="D10" s="14">
        <f>+AVERAGE(Y3:AU3)</f>
        <v>0.73912565578933509</v>
      </c>
      <c r="E10" s="14"/>
      <c r="F10" s="14"/>
    </row>
    <row r="11" spans="1:47" x14ac:dyDescent="0.2">
      <c r="B11" s="14" t="s">
        <v>196</v>
      </c>
      <c r="C11" s="141">
        <f>+AVERAGE(B5:X5)</f>
        <v>0.651772672710208</v>
      </c>
      <c r="D11" s="141"/>
      <c r="E11" s="141"/>
      <c r="F11" s="141"/>
    </row>
    <row r="12" spans="1:47" x14ac:dyDescent="0.2">
      <c r="C12" s="118" t="s">
        <v>264</v>
      </c>
      <c r="D12" s="118"/>
      <c r="E12" s="118"/>
      <c r="F12" s="118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CADD-9483-8D47-B3EC-6C0A42DCED86}">
  <dimension ref="A1:AM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39" ht="16" x14ac:dyDescent="0.2">
      <c r="A1"/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106</v>
      </c>
      <c r="N1" s="8" t="s">
        <v>258</v>
      </c>
      <c r="O1" s="8" t="s">
        <v>219</v>
      </c>
      <c r="P1" s="8" t="s">
        <v>217</v>
      </c>
      <c r="Q1" s="8" t="s">
        <v>218</v>
      </c>
      <c r="R1" s="8" t="s">
        <v>109</v>
      </c>
      <c r="S1" s="8" t="s">
        <v>120</v>
      </c>
      <c r="T1" s="8" t="s">
        <v>220</v>
      </c>
      <c r="U1" s="8" t="s">
        <v>232</v>
      </c>
      <c r="V1" s="8" t="s">
        <v>235</v>
      </c>
      <c r="W1" s="8" t="s">
        <v>226</v>
      </c>
      <c r="X1" s="8" t="s">
        <v>227</v>
      </c>
      <c r="Y1" s="8" t="s">
        <v>231</v>
      </c>
      <c r="Z1" s="8" t="s">
        <v>233</v>
      </c>
      <c r="AA1" s="8" t="s">
        <v>228</v>
      </c>
      <c r="AB1" s="8" t="s">
        <v>239</v>
      </c>
      <c r="AC1" s="8" t="s">
        <v>223</v>
      </c>
      <c r="AD1" s="8" t="s">
        <v>230</v>
      </c>
      <c r="AE1" s="8" t="s">
        <v>224</v>
      </c>
      <c r="AF1" s="8" t="s">
        <v>222</v>
      </c>
      <c r="AG1" s="8" t="s">
        <v>259</v>
      </c>
      <c r="AH1" s="8" t="s">
        <v>238</v>
      </c>
      <c r="AI1" s="8" t="s">
        <v>236</v>
      </c>
      <c r="AJ1" s="8" t="s">
        <v>237</v>
      </c>
      <c r="AK1" s="8" t="s">
        <v>225</v>
      </c>
      <c r="AL1" s="8" t="s">
        <v>241</v>
      </c>
      <c r="AM1" s="8" t="s">
        <v>242</v>
      </c>
    </row>
    <row r="2" spans="1:39" ht="16" x14ac:dyDescent="0.2">
      <c r="A2" s="8" t="s">
        <v>16</v>
      </c>
      <c r="B2">
        <v>0.27942497753818513</v>
      </c>
      <c r="C2">
        <v>0.32333855448646232</v>
      </c>
      <c r="D2">
        <v>0.26253047954483882</v>
      </c>
      <c r="E2">
        <v>0.22259550257382821</v>
      </c>
      <c r="F2">
        <v>0.1191489361702128</v>
      </c>
      <c r="G2">
        <v>0.12402234636871511</v>
      </c>
      <c r="H2">
        <v>9.1303169872663237E-2</v>
      </c>
      <c r="I2">
        <v>0.14672686230248311</v>
      </c>
      <c r="J2">
        <v>0.23691460055096419</v>
      </c>
      <c r="K2">
        <v>2.4221453287197232E-2</v>
      </c>
      <c r="L2"/>
      <c r="M2"/>
      <c r="N2"/>
      <c r="O2"/>
      <c r="P2"/>
      <c r="Q2"/>
      <c r="R2">
        <v>1.8596787827557061E-2</v>
      </c>
      <c r="S2">
        <v>1.712111604311985E-2</v>
      </c>
      <c r="T2"/>
      <c r="U2">
        <v>0.99985717346282943</v>
      </c>
      <c r="V2">
        <v>0.99985699985699983</v>
      </c>
      <c r="W2"/>
      <c r="X2"/>
      <c r="Y2">
        <v>0.99859929964982497</v>
      </c>
      <c r="Z2">
        <v>0.99800105207785372</v>
      </c>
      <c r="AA2"/>
      <c r="AB2">
        <v>0.9943926271374639</v>
      </c>
      <c r="AC2">
        <v>0.99513597170019896</v>
      </c>
      <c r="AD2">
        <v>0.99377958824177037</v>
      </c>
      <c r="AE2">
        <v>0.99853698184773776</v>
      </c>
      <c r="AF2">
        <v>0.99924139799512324</v>
      </c>
      <c r="AG2">
        <v>0.99945814142508804</v>
      </c>
      <c r="AH2">
        <v>0.99897046870766726</v>
      </c>
      <c r="AI2">
        <v>0.99880791113519374</v>
      </c>
      <c r="AJ2">
        <v>0.9993497697101057</v>
      </c>
      <c r="AK2">
        <v>0.99368920796665128</v>
      </c>
      <c r="AL2">
        <v>0.99254950656819818</v>
      </c>
      <c r="AM2">
        <v>0.9993497697101057</v>
      </c>
    </row>
    <row r="3" spans="1:39" ht="16" x14ac:dyDescent="0.2">
      <c r="A3" s="8" t="s">
        <v>26</v>
      </c>
      <c r="B3">
        <v>0.9983948635634029</v>
      </c>
      <c r="C3">
        <v>0.99861782999308912</v>
      </c>
      <c r="D3">
        <v>1</v>
      </c>
      <c r="E3">
        <v>1</v>
      </c>
      <c r="F3">
        <v>0.98630136986301364</v>
      </c>
      <c r="G3">
        <v>0.98317094774136404</v>
      </c>
      <c r="H3">
        <v>1</v>
      </c>
      <c r="I3">
        <v>0.39156626506024089</v>
      </c>
      <c r="J3">
        <v>0.4942528735632184</v>
      </c>
      <c r="K3">
        <v>5.8333333333333327E-2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0.1679389312977099</v>
      </c>
      <c r="S3">
        <v>0.32142857142857151</v>
      </c>
      <c r="T3">
        <v>0</v>
      </c>
      <c r="U3">
        <v>0.81358591434714389</v>
      </c>
      <c r="V3">
        <v>0.82220131702728128</v>
      </c>
      <c r="W3">
        <v>0</v>
      </c>
      <c r="X3">
        <v>0</v>
      </c>
      <c r="Y3">
        <v>0.57253484770263297</v>
      </c>
      <c r="Z3">
        <v>0.54750086575089463</v>
      </c>
      <c r="AA3">
        <v>0</v>
      </c>
      <c r="AB3">
        <v>0.9793318388102138</v>
      </c>
      <c r="AC3">
        <v>0.98484765603632185</v>
      </c>
      <c r="AD3">
        <v>0.9846195800381784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0.93664047151277019</v>
      </c>
      <c r="AL3">
        <v>0.83048066932793785</v>
      </c>
      <c r="AM3">
        <v>1</v>
      </c>
    </row>
    <row r="4" spans="1:39" ht="16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>
        <v>14</v>
      </c>
      <c r="N4">
        <v>10</v>
      </c>
      <c r="O4">
        <v>19</v>
      </c>
      <c r="P4">
        <v>22</v>
      </c>
      <c r="Q4">
        <v>12</v>
      </c>
      <c r="R4">
        <v>131</v>
      </c>
      <c r="S4">
        <v>168</v>
      </c>
      <c r="T4">
        <v>12</v>
      </c>
      <c r="U4">
        <v>17209</v>
      </c>
      <c r="V4">
        <v>17008</v>
      </c>
      <c r="W4">
        <v>13610</v>
      </c>
      <c r="X4">
        <v>14347</v>
      </c>
      <c r="Y4">
        <v>17433</v>
      </c>
      <c r="Z4">
        <v>17326</v>
      </c>
      <c r="AA4">
        <v>16770</v>
      </c>
      <c r="AB4">
        <v>18289</v>
      </c>
      <c r="AC4">
        <v>18281</v>
      </c>
      <c r="AD4">
        <v>18335</v>
      </c>
      <c r="AE4">
        <v>18428</v>
      </c>
      <c r="AF4">
        <v>18441</v>
      </c>
      <c r="AG4">
        <v>18445</v>
      </c>
      <c r="AH4">
        <v>18436</v>
      </c>
      <c r="AI4">
        <v>18433</v>
      </c>
      <c r="AJ4">
        <v>18443</v>
      </c>
      <c r="AK4">
        <v>18324</v>
      </c>
      <c r="AL4">
        <v>18287</v>
      </c>
      <c r="AM4">
        <v>18443</v>
      </c>
    </row>
    <row r="5" spans="1:39" ht="16" x14ac:dyDescent="0.2">
      <c r="A5" s="8" t="s">
        <v>122</v>
      </c>
      <c r="B5">
        <v>0.90599038895527351</v>
      </c>
      <c r="C5">
        <v>0.91040957351018525</v>
      </c>
      <c r="D5">
        <v>0.5</v>
      </c>
      <c r="E5">
        <v>0.5</v>
      </c>
      <c r="F5">
        <v>0.77941810878282336</v>
      </c>
      <c r="G5">
        <v>0.76533590674612928</v>
      </c>
      <c r="H5">
        <v>0.5</v>
      </c>
      <c r="I5">
        <v>0.68544905193522732</v>
      </c>
      <c r="J5">
        <v>0.73955026479977004</v>
      </c>
      <c r="K5">
        <v>0.52147645668575582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0.55228970140524003</v>
      </c>
      <c r="S5">
        <v>0.57595462037825462</v>
      </c>
      <c r="T5">
        <v>0.5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7" spans="1:39" x14ac:dyDescent="0.2">
      <c r="B7" s="14"/>
      <c r="C7" s="141" t="s">
        <v>15</v>
      </c>
      <c r="D7" s="141"/>
      <c r="E7" s="141"/>
      <c r="F7" s="141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0.15549539888051891</v>
      </c>
      <c r="D9" s="14">
        <f>+AVERAGE(U2:AQ2)</f>
        <v>0.9974734916995508</v>
      </c>
      <c r="E9" s="14"/>
      <c r="F9" s="14"/>
    </row>
    <row r="10" spans="1:39" x14ac:dyDescent="0.2">
      <c r="B10" s="14" t="s">
        <v>26</v>
      </c>
      <c r="C10" s="14">
        <f>+AVERAGE(B3:T3)</f>
        <v>0.4421055255707339</v>
      </c>
      <c r="D10" s="14">
        <f>+AVERAGE(U3:AQ3)</f>
        <v>0.76167069266070409</v>
      </c>
      <c r="E10" s="14"/>
      <c r="F10" s="14"/>
    </row>
    <row r="11" spans="1:39" x14ac:dyDescent="0.2">
      <c r="B11" s="14" t="s">
        <v>196</v>
      </c>
      <c r="C11" s="141">
        <f>+AVERAGE(B5:T5)</f>
        <v>0.60188810911571888</v>
      </c>
      <c r="D11" s="141"/>
      <c r="E11" s="141"/>
      <c r="F11" s="141"/>
    </row>
    <row r="12" spans="1:39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0EB2-8DAA-FE42-8F7A-500B5D6FC053}">
  <dimension ref="A1:W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23" ht="16" x14ac:dyDescent="0.2">
      <c r="A1"/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50</v>
      </c>
      <c r="J1" s="8" t="s">
        <v>51</v>
      </c>
      <c r="K1" s="8" t="s">
        <v>52</v>
      </c>
      <c r="L1" s="8" t="s">
        <v>126</v>
      </c>
      <c r="M1" s="8" t="s">
        <v>95</v>
      </c>
      <c r="N1" s="8" t="s">
        <v>96</v>
      </c>
      <c r="O1" s="8" t="s">
        <v>97</v>
      </c>
      <c r="P1" s="8" t="s">
        <v>98</v>
      </c>
      <c r="Q1" s="8" t="s">
        <v>99</v>
      </c>
      <c r="R1" s="8" t="s">
        <v>100</v>
      </c>
      <c r="S1" s="8" t="s">
        <v>101</v>
      </c>
      <c r="T1" s="8" t="s">
        <v>103</v>
      </c>
      <c r="U1" s="8" t="s">
        <v>104</v>
      </c>
      <c r="V1" s="8" t="s">
        <v>105</v>
      </c>
      <c r="W1" s="8" t="s">
        <v>139</v>
      </c>
    </row>
    <row r="2" spans="1:23" ht="16" x14ac:dyDescent="0.2">
      <c r="A2" s="8" t="s">
        <v>16</v>
      </c>
      <c r="B2">
        <v>0.13139377537212449</v>
      </c>
      <c r="C2">
        <v>6.2241735537190077E-2</v>
      </c>
      <c r="D2"/>
      <c r="E2">
        <v>3.0405405405405411E-2</v>
      </c>
      <c r="F2">
        <v>4.3076923076923082E-2</v>
      </c>
      <c r="G2"/>
      <c r="H2">
        <v>7.7110217897186376E-2</v>
      </c>
      <c r="I2"/>
      <c r="J2"/>
      <c r="K2"/>
      <c r="L2"/>
      <c r="M2">
        <v>0.99947363803842437</v>
      </c>
      <c r="N2">
        <v>0.99859221022993905</v>
      </c>
      <c r="O2">
        <v>0.99638086114215763</v>
      </c>
      <c r="P2">
        <v>0.99592201552985871</v>
      </c>
      <c r="Q2">
        <v>0.99713324880092613</v>
      </c>
      <c r="R2">
        <v>0.9988823247644899</v>
      </c>
      <c r="S2">
        <v>0.99732190680235677</v>
      </c>
      <c r="T2">
        <v>0.99691308744478158</v>
      </c>
      <c r="U2">
        <v>0.99579541220927137</v>
      </c>
      <c r="V2">
        <v>0.99494385012507314</v>
      </c>
      <c r="W2">
        <v>0.99984033210921286</v>
      </c>
    </row>
    <row r="3" spans="1:23" ht="16" x14ac:dyDescent="0.2">
      <c r="A3" s="8" t="s">
        <v>26</v>
      </c>
      <c r="B3">
        <v>0.9938587512794268</v>
      </c>
      <c r="C3">
        <v>0.91984732824427484</v>
      </c>
      <c r="D3">
        <v>0</v>
      </c>
      <c r="E3">
        <v>0.27</v>
      </c>
      <c r="F3">
        <v>0.35</v>
      </c>
      <c r="G3">
        <v>0</v>
      </c>
      <c r="H3">
        <v>0.96684350132625996</v>
      </c>
      <c r="I3">
        <v>0</v>
      </c>
      <c r="J3">
        <v>0</v>
      </c>
      <c r="K3">
        <v>0</v>
      </c>
      <c r="L3">
        <v>0</v>
      </c>
      <c r="M3">
        <v>0.63962497192903656</v>
      </c>
      <c r="N3">
        <v>0.80401576078156201</v>
      </c>
      <c r="O3">
        <v>1</v>
      </c>
      <c r="P3">
        <v>0.95393011932152605</v>
      </c>
      <c r="Q3">
        <v>0.96675396867817631</v>
      </c>
      <c r="R3">
        <v>1</v>
      </c>
      <c r="S3">
        <v>0.51621846409758798</v>
      </c>
      <c r="T3">
        <v>1</v>
      </c>
      <c r="U3">
        <v>1</v>
      </c>
      <c r="V3">
        <v>1</v>
      </c>
      <c r="W3">
        <v>1</v>
      </c>
    </row>
    <row r="4" spans="1:23" ht="16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>
        <v>58</v>
      </c>
      <c r="J4">
        <v>79</v>
      </c>
      <c r="K4">
        <v>95</v>
      </c>
      <c r="L4">
        <v>3</v>
      </c>
      <c r="M4">
        <v>17812</v>
      </c>
      <c r="N4">
        <v>18527</v>
      </c>
      <c r="O4">
        <v>18721</v>
      </c>
      <c r="P4">
        <v>18689</v>
      </c>
      <c r="Q4">
        <v>18709</v>
      </c>
      <c r="R4">
        <v>18768</v>
      </c>
      <c r="S4">
        <v>18035</v>
      </c>
      <c r="T4">
        <v>18731</v>
      </c>
      <c r="U4">
        <v>18710</v>
      </c>
      <c r="V4">
        <v>18694</v>
      </c>
      <c r="W4">
        <v>18786</v>
      </c>
    </row>
    <row r="5" spans="1:23" ht="16" x14ac:dyDescent="0.2">
      <c r="A5" s="8" t="s">
        <v>122</v>
      </c>
      <c r="B5">
        <v>0.81674186160423168</v>
      </c>
      <c r="C5">
        <v>0.86193154451291842</v>
      </c>
      <c r="D5">
        <v>0.5</v>
      </c>
      <c r="E5">
        <v>0.61196505966076298</v>
      </c>
      <c r="F5">
        <v>0.6583769843390882</v>
      </c>
      <c r="G5">
        <v>0.5</v>
      </c>
      <c r="H5">
        <v>0.74153098271192397</v>
      </c>
      <c r="I5">
        <v>0.5</v>
      </c>
      <c r="J5">
        <v>0.5</v>
      </c>
      <c r="K5">
        <v>0.5</v>
      </c>
      <c r="L5">
        <v>0.5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7" spans="1:23" x14ac:dyDescent="0.2">
      <c r="B7" s="14"/>
      <c r="C7" s="141" t="s">
        <v>15</v>
      </c>
      <c r="D7" s="141"/>
      <c r="E7" s="141"/>
      <c r="F7" s="141"/>
    </row>
    <row r="8" spans="1:23" x14ac:dyDescent="0.2">
      <c r="B8" s="14"/>
      <c r="C8" s="14" t="s">
        <v>260</v>
      </c>
      <c r="D8" s="14" t="s">
        <v>261</v>
      </c>
      <c r="E8" s="14"/>
      <c r="F8" s="14"/>
    </row>
    <row r="9" spans="1:23" x14ac:dyDescent="0.2">
      <c r="B9" s="14" t="s">
        <v>16</v>
      </c>
      <c r="C9" s="14">
        <f>+AVERAGE(B2:L2)</f>
        <v>6.8845611457765882E-2</v>
      </c>
      <c r="D9" s="14">
        <f>+AVERAGE(M2:W2)</f>
        <v>0.99738171701786305</v>
      </c>
      <c r="E9" s="14"/>
      <c r="F9" s="14"/>
    </row>
    <row r="10" spans="1:23" x14ac:dyDescent="0.2">
      <c r="B10" s="14" t="s">
        <v>26</v>
      </c>
      <c r="C10" s="14">
        <f>+AVERAGE(B3:L3)</f>
        <v>0.31823178007726927</v>
      </c>
      <c r="D10" s="14">
        <f>+AVERAGE(M3:W3)</f>
        <v>0.89823120770980802</v>
      </c>
      <c r="E10" s="14"/>
      <c r="F10" s="14"/>
    </row>
    <row r="11" spans="1:23" x14ac:dyDescent="0.2">
      <c r="B11" s="14" t="s">
        <v>196</v>
      </c>
      <c r="C11" s="141">
        <f>+AVERAGE(B5:L5)</f>
        <v>0.60823149389353859</v>
      </c>
      <c r="D11" s="141"/>
      <c r="E11" s="141"/>
      <c r="F11" s="141"/>
    </row>
    <row r="12" spans="1:23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A4F7-8516-AE46-BBE4-B9B17127510A}">
  <dimension ref="A1:G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7" ht="16" x14ac:dyDescent="0.2">
      <c r="A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ht="16" x14ac:dyDescent="0.2">
      <c r="A2" s="8" t="s">
        <v>16</v>
      </c>
      <c r="B2">
        <v>0.1229181179152682</v>
      </c>
      <c r="C2">
        <v>0.13474673515108471</v>
      </c>
      <c r="D2">
        <v>5.4316508376907477E-2</v>
      </c>
      <c r="E2">
        <v>0.98696420680512598</v>
      </c>
      <c r="F2">
        <v>0.97668650793650791</v>
      </c>
      <c r="G2">
        <v>0.99716791522017179</v>
      </c>
    </row>
    <row r="3" spans="1:7" ht="16" x14ac:dyDescent="0.2">
      <c r="A3" s="8" t="s">
        <v>26</v>
      </c>
      <c r="B3">
        <v>0.97050000000000003</v>
      </c>
      <c r="C3">
        <v>0.98129725427775572</v>
      </c>
      <c r="D3">
        <v>0.94259259259259254</v>
      </c>
      <c r="E3">
        <v>0.2438718130698258</v>
      </c>
      <c r="F3">
        <v>0.1105931251404179</v>
      </c>
      <c r="G3">
        <v>0.55190372655104414</v>
      </c>
    </row>
    <row r="4" spans="1:7" ht="16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7" ht="16" x14ac:dyDescent="0.2">
      <c r="A5" s="8" t="s">
        <v>122</v>
      </c>
      <c r="B5">
        <v>0.607185906534913</v>
      </c>
      <c r="C5">
        <v>0.54594518970908679</v>
      </c>
      <c r="D5">
        <v>0.74724815957181834</v>
      </c>
      <c r="E5">
        <v>0</v>
      </c>
      <c r="F5">
        <v>0</v>
      </c>
      <c r="G5">
        <v>0</v>
      </c>
    </row>
    <row r="7" spans="1:7" x14ac:dyDescent="0.2">
      <c r="B7" s="14"/>
      <c r="C7" s="141" t="s">
        <v>15</v>
      </c>
      <c r="D7" s="141"/>
      <c r="E7" s="141"/>
      <c r="F7" s="141"/>
    </row>
    <row r="8" spans="1:7" x14ac:dyDescent="0.2">
      <c r="B8" s="14"/>
      <c r="C8" s="14" t="s">
        <v>260</v>
      </c>
      <c r="D8" s="14" t="s">
        <v>261</v>
      </c>
      <c r="E8" s="14"/>
      <c r="F8" s="14"/>
    </row>
    <row r="9" spans="1:7" x14ac:dyDescent="0.2">
      <c r="B9" s="15" t="s">
        <v>16</v>
      </c>
      <c r="C9" s="15">
        <f>+AVERAGE(B2:D2)</f>
        <v>0.10399378714775347</v>
      </c>
      <c r="D9" s="15">
        <f>+AVERAGE(E2:G2)</f>
        <v>0.98693954332060185</v>
      </c>
      <c r="E9" s="15"/>
      <c r="F9" s="15"/>
    </row>
    <row r="10" spans="1:7" x14ac:dyDescent="0.2">
      <c r="B10" s="15" t="s">
        <v>26</v>
      </c>
      <c r="C10" s="15">
        <f>+AVERAGE(B3:D3)</f>
        <v>0.96479661562344943</v>
      </c>
      <c r="D10" s="15">
        <f>+AVERAGE(E3:G3)</f>
        <v>0.3021228882537626</v>
      </c>
      <c r="E10" s="15"/>
      <c r="F10" s="15"/>
    </row>
    <row r="11" spans="1:7" x14ac:dyDescent="0.2">
      <c r="B11" s="15" t="s">
        <v>196</v>
      </c>
      <c r="C11" s="142">
        <f>+AVERAGE(B5:D5)</f>
        <v>0.63345975193860604</v>
      </c>
      <c r="D11" s="142"/>
      <c r="E11" s="142"/>
      <c r="F11" s="142"/>
    </row>
    <row r="12" spans="1: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1BF8-1BC8-8C40-BFE2-6198B11D91CB}">
  <dimension ref="A1:AE14"/>
  <sheetViews>
    <sheetView zoomScale="180" zoomScaleNormal="180" workbookViewId="0">
      <selection activeCell="B7" sqref="B7:F12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31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1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1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1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1" x14ac:dyDescent="0.2">
      <c r="B7" s="14"/>
      <c r="C7" s="141" t="s">
        <v>15</v>
      </c>
      <c r="D7" s="141"/>
      <c r="E7" s="141"/>
      <c r="F7" s="141"/>
    </row>
    <row r="8" spans="1:31" x14ac:dyDescent="0.2">
      <c r="B8" s="14"/>
      <c r="C8" s="14" t="s">
        <v>260</v>
      </c>
      <c r="D8" s="14" t="s">
        <v>261</v>
      </c>
      <c r="E8" s="14"/>
      <c r="F8" s="14"/>
    </row>
    <row r="9" spans="1:31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1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1" x14ac:dyDescent="0.2">
      <c r="B11" s="15" t="s">
        <v>196</v>
      </c>
      <c r="C11" s="142">
        <f>+AVERAGE(B5:D5)</f>
        <v>0.73236497785986154</v>
      </c>
      <c r="D11" s="142"/>
      <c r="E11" s="142"/>
      <c r="F11" s="142"/>
      <c r="G11" s="16"/>
    </row>
    <row r="12" spans="1:31" x14ac:dyDescent="0.2">
      <c r="C12" s="118" t="s">
        <v>264</v>
      </c>
      <c r="D12" s="118"/>
      <c r="E12" s="118"/>
      <c r="F12" s="118"/>
    </row>
    <row r="14" spans="1:31" x14ac:dyDescent="0.2">
      <c r="AE14" t="s">
        <v>273</v>
      </c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98AB-2460-F345-A3E6-83A557FF7477}">
  <dimension ref="A1:G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7" x14ac:dyDescent="0.2">
      <c r="B1" s="64" t="s">
        <v>20</v>
      </c>
      <c r="C1" s="64" t="s">
        <v>21</v>
      </c>
      <c r="D1" s="64" t="s">
        <v>22</v>
      </c>
      <c r="E1" s="64" t="s">
        <v>23</v>
      </c>
      <c r="F1" s="64" t="s">
        <v>24</v>
      </c>
      <c r="G1" s="64" t="s">
        <v>25</v>
      </c>
    </row>
    <row r="2" spans="1:7" x14ac:dyDescent="0.2">
      <c r="A2" s="64" t="s">
        <v>16</v>
      </c>
      <c r="B2" s="4">
        <v>0.1715091332597769</v>
      </c>
      <c r="C2" s="4">
        <v>0.26181229773462777</v>
      </c>
      <c r="D2" s="4">
        <v>0.1214329083181542</v>
      </c>
      <c r="E2" s="4">
        <v>0.98978267920856311</v>
      </c>
      <c r="F2" s="4">
        <v>0.96827634825519915</v>
      </c>
      <c r="G2" s="4">
        <v>0.99723079357544109</v>
      </c>
    </row>
    <row r="3" spans="1:7" x14ac:dyDescent="0.2">
      <c r="A3" s="64" t="s">
        <v>26</v>
      </c>
      <c r="B3" s="4">
        <v>0.95690834473324216</v>
      </c>
      <c r="C3" s="4">
        <v>0.85699152542372881</v>
      </c>
      <c r="D3" s="4">
        <v>0.91954022988505746</v>
      </c>
      <c r="E3" s="4">
        <v>0.47453541715263198</v>
      </c>
      <c r="F3" s="4">
        <v>0.64367726314145124</v>
      </c>
      <c r="G3" s="4">
        <v>0.81326622790037428</v>
      </c>
    </row>
    <row r="4" spans="1:7" x14ac:dyDescent="0.2">
      <c r="A4" s="64" t="s">
        <v>27</v>
      </c>
      <c r="B4" s="4">
        <v>1462</v>
      </c>
      <c r="C4" s="4">
        <v>1888</v>
      </c>
      <c r="D4" s="4">
        <v>435</v>
      </c>
      <c r="E4" s="4">
        <v>12861</v>
      </c>
      <c r="F4" s="4">
        <v>12803</v>
      </c>
      <c r="G4" s="4">
        <v>15498</v>
      </c>
    </row>
    <row r="5" spans="1:7" x14ac:dyDescent="0.2">
      <c r="A5" s="64" t="s">
        <v>122</v>
      </c>
      <c r="B5" s="4">
        <v>0.71572188094293709</v>
      </c>
      <c r="C5" s="4">
        <v>0.75033439428259008</v>
      </c>
      <c r="D5" s="4">
        <v>0.86640322889271593</v>
      </c>
      <c r="E5" s="4">
        <v>0</v>
      </c>
      <c r="F5" s="4">
        <v>0</v>
      </c>
      <c r="G5" s="4">
        <v>0</v>
      </c>
    </row>
    <row r="7" spans="1:7" x14ac:dyDescent="0.2">
      <c r="B7" s="14"/>
      <c r="C7" s="141" t="s">
        <v>15</v>
      </c>
      <c r="D7" s="141"/>
      <c r="E7" s="141"/>
      <c r="F7" s="141"/>
    </row>
    <row r="8" spans="1:7" x14ac:dyDescent="0.2">
      <c r="B8" s="14"/>
      <c r="C8" s="14" t="s">
        <v>260</v>
      </c>
      <c r="D8" s="14" t="s">
        <v>261</v>
      </c>
      <c r="E8" s="14"/>
      <c r="F8" s="14"/>
    </row>
    <row r="9" spans="1:7" x14ac:dyDescent="0.2">
      <c r="B9" s="15" t="s">
        <v>16</v>
      </c>
      <c r="C9" s="15">
        <f>+AVERAGE(B2:D2)</f>
        <v>0.18491811310418629</v>
      </c>
      <c r="D9" s="15">
        <f>+AVERAGE(E2:G2)</f>
        <v>0.98509660701306778</v>
      </c>
      <c r="E9" s="15"/>
      <c r="F9" s="15"/>
    </row>
    <row r="10" spans="1:7" x14ac:dyDescent="0.2">
      <c r="B10" s="15" t="s">
        <v>26</v>
      </c>
      <c r="C10" s="15">
        <f>+AVERAGE(B3:D3)</f>
        <v>0.91114670001400955</v>
      </c>
      <c r="D10" s="15">
        <f>+AVERAGE(E3:G3)</f>
        <v>0.64382630273148589</v>
      </c>
      <c r="E10" s="15"/>
      <c r="F10" s="15"/>
    </row>
    <row r="11" spans="1:7" x14ac:dyDescent="0.2">
      <c r="B11" s="15" t="s">
        <v>196</v>
      </c>
      <c r="C11" s="142">
        <f>+AVERAGE(B5:D5)</f>
        <v>0.77748650137274777</v>
      </c>
      <c r="D11" s="142"/>
      <c r="E11" s="142"/>
      <c r="F11" s="142"/>
    </row>
    <row r="12" spans="1: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94A1-5CDE-3344-9C09-D956379CF055}">
  <dimension ref="A1:G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7" x14ac:dyDescent="0.2">
      <c r="B1" s="64" t="s">
        <v>20</v>
      </c>
      <c r="C1" s="64" t="s">
        <v>21</v>
      </c>
      <c r="D1" s="64" t="s">
        <v>22</v>
      </c>
      <c r="E1" s="64" t="s">
        <v>23</v>
      </c>
      <c r="F1" s="64" t="s">
        <v>24</v>
      </c>
      <c r="G1" s="64" t="s">
        <v>25</v>
      </c>
    </row>
    <row r="2" spans="1:7" x14ac:dyDescent="0.2">
      <c r="A2" s="64" t="s">
        <v>16</v>
      </c>
      <c r="B2" s="4">
        <v>0.19378907037709209</v>
      </c>
      <c r="C2" s="4">
        <v>0.30917194463992492</v>
      </c>
      <c r="D2" s="4">
        <v>0.16152330925804331</v>
      </c>
      <c r="E2" s="4">
        <v>0.99455782312925167</v>
      </c>
      <c r="F2" s="4">
        <v>0.98588807785888077</v>
      </c>
      <c r="G2" s="4">
        <v>0.99851253718657029</v>
      </c>
    </row>
    <row r="3" spans="1:7" x14ac:dyDescent="0.2">
      <c r="A3" s="64" t="s">
        <v>26</v>
      </c>
      <c r="B3" s="4">
        <v>0.96777442094662636</v>
      </c>
      <c r="C3" s="4">
        <v>0.93807829181494662</v>
      </c>
      <c r="D3" s="4">
        <v>0.94615384615384612</v>
      </c>
      <c r="E3" s="4">
        <v>0.59394678041844406</v>
      </c>
      <c r="F3" s="4">
        <v>0.67361188074919653</v>
      </c>
      <c r="G3" s="4">
        <v>0.88037470725995315</v>
      </c>
    </row>
    <row r="4" spans="1:7" x14ac:dyDescent="0.2">
      <c r="A4" s="64" t="s">
        <v>27</v>
      </c>
      <c r="B4" s="4">
        <v>993</v>
      </c>
      <c r="C4" s="4">
        <v>1405</v>
      </c>
      <c r="D4" s="4">
        <v>260</v>
      </c>
      <c r="E4" s="4">
        <v>9846</v>
      </c>
      <c r="F4" s="4">
        <v>9023</v>
      </c>
      <c r="G4" s="4">
        <v>10675</v>
      </c>
    </row>
    <row r="5" spans="1:7" x14ac:dyDescent="0.2">
      <c r="A5" s="64" t="s">
        <v>122</v>
      </c>
      <c r="B5" s="4">
        <v>0.78086060068253527</v>
      </c>
      <c r="C5" s="4">
        <v>0.80584508628207152</v>
      </c>
      <c r="D5" s="4">
        <v>0.91326427670689969</v>
      </c>
      <c r="E5" s="4">
        <v>0</v>
      </c>
      <c r="F5" s="4">
        <v>0</v>
      </c>
      <c r="G5" s="4">
        <v>0</v>
      </c>
    </row>
    <row r="7" spans="1:7" x14ac:dyDescent="0.2">
      <c r="B7" s="14"/>
      <c r="C7" s="141" t="s">
        <v>15</v>
      </c>
      <c r="D7" s="141"/>
      <c r="E7" s="141"/>
      <c r="F7" s="141"/>
    </row>
    <row r="8" spans="1:7" x14ac:dyDescent="0.2">
      <c r="B8" s="14"/>
      <c r="C8" s="14" t="s">
        <v>260</v>
      </c>
      <c r="D8" s="14" t="s">
        <v>261</v>
      </c>
      <c r="E8" s="14"/>
      <c r="F8" s="14"/>
    </row>
    <row r="9" spans="1:7" x14ac:dyDescent="0.2">
      <c r="B9" s="15" t="s">
        <v>16</v>
      </c>
      <c r="C9" s="15">
        <f>+AVERAGE(B2:D2)</f>
        <v>0.22149477475835341</v>
      </c>
      <c r="D9" s="15">
        <f>+AVERAGE(E2:G2)</f>
        <v>0.99298614605823421</v>
      </c>
      <c r="E9" s="15"/>
      <c r="F9" s="15"/>
    </row>
    <row r="10" spans="1:7" x14ac:dyDescent="0.2">
      <c r="B10" s="15" t="s">
        <v>26</v>
      </c>
      <c r="C10" s="15">
        <f>+AVERAGE(B3:D3)</f>
        <v>0.95066885297180637</v>
      </c>
      <c r="D10" s="15">
        <f>+AVERAGE(E3:G3)</f>
        <v>0.71597778947586466</v>
      </c>
      <c r="E10" s="15"/>
      <c r="F10" s="15"/>
    </row>
    <row r="11" spans="1:7" x14ac:dyDescent="0.2">
      <c r="B11" s="15" t="s">
        <v>196</v>
      </c>
      <c r="C11" s="142">
        <f>+AVERAGE(B5:D5)</f>
        <v>0.83332332122383546</v>
      </c>
      <c r="D11" s="142"/>
      <c r="E11" s="142"/>
      <c r="F11" s="142"/>
    </row>
    <row r="12" spans="1: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8835-5194-AF4E-8E16-C102F921FEBC}">
  <dimension ref="A1:G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7" x14ac:dyDescent="0.2">
      <c r="B1" s="64" t="s">
        <v>20</v>
      </c>
      <c r="C1" s="64" t="s">
        <v>21</v>
      </c>
      <c r="D1" s="64" t="s">
        <v>22</v>
      </c>
      <c r="E1" s="64" t="s">
        <v>23</v>
      </c>
      <c r="F1" s="64" t="s">
        <v>24</v>
      </c>
      <c r="G1" s="64" t="s">
        <v>25</v>
      </c>
    </row>
    <row r="2" spans="1:7" x14ac:dyDescent="0.2">
      <c r="A2" s="64" t="s">
        <v>16</v>
      </c>
      <c r="B2" s="4">
        <v>0.20316402997502081</v>
      </c>
      <c r="C2" s="4">
        <v>0.36150234741784038</v>
      </c>
      <c r="D2" s="4">
        <v>0.19920318725099601</v>
      </c>
      <c r="E2" s="4">
        <v>0.99823819591261453</v>
      </c>
      <c r="F2" s="4">
        <v>0.99530163503100921</v>
      </c>
      <c r="G2" s="4">
        <v>0.99856184084372002</v>
      </c>
    </row>
    <row r="3" spans="1:7" x14ac:dyDescent="0.2">
      <c r="A3" s="64" t="s">
        <v>26</v>
      </c>
      <c r="B3" s="4">
        <v>0.97991967871485941</v>
      </c>
      <c r="C3" s="4">
        <v>0.97563352826510719</v>
      </c>
      <c r="D3" s="4">
        <v>0.91743119266055051</v>
      </c>
      <c r="E3" s="4">
        <v>0.74749340369393136</v>
      </c>
      <c r="F3" s="4">
        <v>0.7497168742921857</v>
      </c>
      <c r="G3" s="4">
        <v>0.93955796120884083</v>
      </c>
    </row>
    <row r="4" spans="1:7" x14ac:dyDescent="0.2">
      <c r="A4" s="64" t="s">
        <v>27</v>
      </c>
      <c r="B4" s="4">
        <v>498</v>
      </c>
      <c r="C4" s="4">
        <v>1026</v>
      </c>
      <c r="D4" s="4">
        <v>109</v>
      </c>
      <c r="E4" s="4">
        <v>7580</v>
      </c>
      <c r="F4" s="4">
        <v>7064</v>
      </c>
      <c r="G4" s="4">
        <v>6651</v>
      </c>
    </row>
    <row r="5" spans="1:7" x14ac:dyDescent="0.2">
      <c r="A5" s="64" t="s">
        <v>122</v>
      </c>
      <c r="B5" s="4">
        <v>0.86370654120439538</v>
      </c>
      <c r="C5" s="4">
        <v>0.8626752012786465</v>
      </c>
      <c r="D5" s="4">
        <v>0.92849457693469561</v>
      </c>
      <c r="E5" s="4">
        <v>0</v>
      </c>
      <c r="F5" s="4">
        <v>0</v>
      </c>
      <c r="G5" s="4">
        <v>0</v>
      </c>
    </row>
    <row r="7" spans="1:7" x14ac:dyDescent="0.2">
      <c r="B7" s="14"/>
      <c r="C7" s="141" t="s">
        <v>15</v>
      </c>
      <c r="D7" s="141"/>
      <c r="E7" s="141"/>
      <c r="F7" s="141"/>
    </row>
    <row r="8" spans="1:7" x14ac:dyDescent="0.2">
      <c r="B8" s="14"/>
      <c r="C8" s="14" t="s">
        <v>260</v>
      </c>
      <c r="D8" s="14" t="s">
        <v>261</v>
      </c>
      <c r="E8" s="14"/>
      <c r="F8" s="14"/>
    </row>
    <row r="9" spans="1:7" x14ac:dyDescent="0.2">
      <c r="B9" s="15" t="s">
        <v>16</v>
      </c>
      <c r="C9" s="15">
        <f>+AVERAGE(B2:D2)</f>
        <v>0.25462318821461905</v>
      </c>
      <c r="D9" s="15">
        <f>+AVERAGE(E2:G2)</f>
        <v>0.99736722392911459</v>
      </c>
      <c r="E9" s="15"/>
      <c r="F9" s="15"/>
    </row>
    <row r="10" spans="1:7" x14ac:dyDescent="0.2">
      <c r="B10" s="15" t="s">
        <v>26</v>
      </c>
      <c r="C10" s="15">
        <f>+AVERAGE(B3:D3)</f>
        <v>0.95766146654683892</v>
      </c>
      <c r="D10" s="15">
        <f>+AVERAGE(E3:G3)</f>
        <v>0.81225607973165259</v>
      </c>
      <c r="E10" s="15"/>
      <c r="F10" s="15"/>
    </row>
    <row r="11" spans="1:7" x14ac:dyDescent="0.2">
      <c r="B11" s="15" t="s">
        <v>196</v>
      </c>
      <c r="C11" s="142">
        <f>+AVERAGE(B5:D5)</f>
        <v>0.88495877313924576</v>
      </c>
      <c r="D11" s="142"/>
      <c r="E11" s="142"/>
      <c r="F11" s="142"/>
    </row>
    <row r="12" spans="1: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D7C1-FE68-9B4A-A740-9BAC9167884E}">
  <dimension ref="B2:C16"/>
  <sheetViews>
    <sheetView workbookViewId="0">
      <selection activeCell="B2" sqref="B2:C16"/>
    </sheetView>
  </sheetViews>
  <sheetFormatPr baseColWidth="10" defaultRowHeight="16" x14ac:dyDescent="0.2"/>
  <cols>
    <col min="2" max="2" width="13" bestFit="1" customWidth="1"/>
  </cols>
  <sheetData>
    <row r="2" spans="2:3" x14ac:dyDescent="0.2">
      <c r="B2" t="s">
        <v>355</v>
      </c>
      <c r="C2">
        <v>3.9</v>
      </c>
    </row>
    <row r="4" spans="2:3" x14ac:dyDescent="0.2">
      <c r="B4" t="s">
        <v>369</v>
      </c>
      <c r="C4" t="s">
        <v>370</v>
      </c>
    </row>
    <row r="5" spans="2:3" x14ac:dyDescent="0.2">
      <c r="B5" t="s">
        <v>356</v>
      </c>
      <c r="C5" s="83" t="s">
        <v>371</v>
      </c>
    </row>
    <row r="6" spans="2:3" x14ac:dyDescent="0.2">
      <c r="B6" t="s">
        <v>357</v>
      </c>
      <c r="C6" s="83" t="s">
        <v>372</v>
      </c>
    </row>
    <row r="7" spans="2:3" x14ac:dyDescent="0.2">
      <c r="B7" t="s">
        <v>358</v>
      </c>
      <c r="C7" s="83" t="s">
        <v>373</v>
      </c>
    </row>
    <row r="8" spans="2:3" x14ac:dyDescent="0.2">
      <c r="B8" t="s">
        <v>359</v>
      </c>
      <c r="C8" s="83" t="s">
        <v>374</v>
      </c>
    </row>
    <row r="9" spans="2:3" x14ac:dyDescent="0.2">
      <c r="B9" t="s">
        <v>360</v>
      </c>
      <c r="C9" s="83" t="s">
        <v>375</v>
      </c>
    </row>
    <row r="10" spans="2:3" x14ac:dyDescent="0.2">
      <c r="B10" t="s">
        <v>361</v>
      </c>
      <c r="C10" s="83" t="s">
        <v>376</v>
      </c>
    </row>
    <row r="11" spans="2:3" x14ac:dyDescent="0.2">
      <c r="B11" t="s">
        <v>362</v>
      </c>
      <c r="C11" s="83" t="s">
        <v>377</v>
      </c>
    </row>
    <row r="12" spans="2:3" x14ac:dyDescent="0.2">
      <c r="B12" t="s">
        <v>363</v>
      </c>
      <c r="C12" s="83" t="s">
        <v>378</v>
      </c>
    </row>
    <row r="13" spans="2:3" x14ac:dyDescent="0.2">
      <c r="B13" t="s">
        <v>364</v>
      </c>
      <c r="C13" s="83" t="s">
        <v>379</v>
      </c>
    </row>
    <row r="14" spans="2:3" x14ac:dyDescent="0.2">
      <c r="B14" t="s">
        <v>365</v>
      </c>
      <c r="C14" s="83" t="s">
        <v>380</v>
      </c>
    </row>
    <row r="15" spans="2:3" x14ac:dyDescent="0.2">
      <c r="B15" t="s">
        <v>366</v>
      </c>
      <c r="C15" s="82" t="s">
        <v>368</v>
      </c>
    </row>
    <row r="16" spans="2:3" x14ac:dyDescent="0.2">
      <c r="B16" t="s">
        <v>367</v>
      </c>
      <c r="C16" s="83" t="s">
        <v>381</v>
      </c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53C4-2A76-E843-A0AC-3002538F0E8C}">
  <dimension ref="A1:Q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17" ht="16" x14ac:dyDescent="0.2">
      <c r="A1"/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ht="16" x14ac:dyDescent="0.2">
      <c r="A2" s="8" t="s">
        <v>16</v>
      </c>
      <c r="B2">
        <v>0.21029512697323269</v>
      </c>
      <c r="C2">
        <v>0.21934785224401401</v>
      </c>
      <c r="D2">
        <v>0.25859019706922692</v>
      </c>
      <c r="E2">
        <v>0.2592371871275328</v>
      </c>
      <c r="F2">
        <v>5.1824070917149682E-2</v>
      </c>
      <c r="G2">
        <v>0.2336103416435826</v>
      </c>
      <c r="H2">
        <v>1.470588235294118E-2</v>
      </c>
      <c r="I2">
        <v>5.3986710963455149E-2</v>
      </c>
      <c r="J2">
        <v>0.99902597402597404</v>
      </c>
      <c r="K2">
        <v>0.99513145082765331</v>
      </c>
      <c r="L2">
        <v>1</v>
      </c>
      <c r="M2">
        <v>1</v>
      </c>
      <c r="N2">
        <v>0.9671038008446321</v>
      </c>
      <c r="O2">
        <v>0.9723691945914168</v>
      </c>
      <c r="P2">
        <v>0.99441396508728175</v>
      </c>
      <c r="Q2">
        <v>0.99244780097734342</v>
      </c>
    </row>
    <row r="3" spans="1:17" ht="16" x14ac:dyDescent="0.2">
      <c r="A3" s="8" t="s">
        <v>26</v>
      </c>
      <c r="B3">
        <v>0.99804560260586317</v>
      </c>
      <c r="C3">
        <v>0.99454446262956897</v>
      </c>
      <c r="D3">
        <v>1</v>
      </c>
      <c r="E3">
        <v>1</v>
      </c>
      <c r="F3">
        <v>0.67256637168141598</v>
      </c>
      <c r="G3">
        <v>0.97730564944471265</v>
      </c>
      <c r="H3">
        <v>8.1967213114754092E-2</v>
      </c>
      <c r="I3">
        <v>0.79268292682926833</v>
      </c>
      <c r="J3">
        <v>0.34847112117780288</v>
      </c>
      <c r="K3">
        <v>0.23956868260665731</v>
      </c>
      <c r="L3">
        <v>0.29442173599422938</v>
      </c>
      <c r="M3">
        <v>0.24114774114774121</v>
      </c>
      <c r="N3">
        <v>0.43891859174820941</v>
      </c>
      <c r="O3">
        <v>0.19942126838678559</v>
      </c>
      <c r="P3">
        <v>0.96748835403726707</v>
      </c>
      <c r="Q3">
        <v>0.66231841091016896</v>
      </c>
    </row>
    <row r="4" spans="1:17" ht="16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ht="16" x14ac:dyDescent="0.2">
      <c r="A5" s="8" t="s">
        <v>122</v>
      </c>
      <c r="B5">
        <v>0.67325836189183308</v>
      </c>
      <c r="C5">
        <v>0.6170565726181132</v>
      </c>
      <c r="D5">
        <v>0.64721086799711469</v>
      </c>
      <c r="E5">
        <v>0.62057387057387059</v>
      </c>
      <c r="F5">
        <v>0.55574248171481266</v>
      </c>
      <c r="G5">
        <v>0.58836345891574915</v>
      </c>
      <c r="H5">
        <v>0.52472778357601058</v>
      </c>
      <c r="I5">
        <v>0.72750066886971865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141" t="s">
        <v>15</v>
      </c>
      <c r="D7" s="141"/>
      <c r="E7" s="141"/>
      <c r="F7" s="141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0.16269967116139186</v>
      </c>
      <c r="D9" s="14">
        <f>+AVERAGE(J2:Q2)</f>
        <v>0.99006152329428765</v>
      </c>
      <c r="E9" s="14"/>
      <c r="F9" s="14"/>
    </row>
    <row r="10" spans="1:17" x14ac:dyDescent="0.2">
      <c r="B10" s="14" t="s">
        <v>26</v>
      </c>
      <c r="C10" s="14">
        <f>+AVERAGE(B3:I3)</f>
        <v>0.8146390282881979</v>
      </c>
      <c r="D10" s="14">
        <f>+AVERAGE(J3:Q3)</f>
        <v>0.42396948825110775</v>
      </c>
      <c r="E10" s="14"/>
      <c r="F10" s="14"/>
    </row>
    <row r="11" spans="1:17" x14ac:dyDescent="0.2">
      <c r="B11" s="14" t="s">
        <v>196</v>
      </c>
      <c r="C11" s="141">
        <f>+AVERAGE(B5:I5)</f>
        <v>0.61930425826965285</v>
      </c>
      <c r="D11" s="141"/>
      <c r="E11" s="141"/>
      <c r="F11" s="141"/>
    </row>
    <row r="12" spans="1:1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F85C-FCA3-1A47-B614-5D2BA6436FE0}">
  <dimension ref="A1:Q12"/>
  <sheetViews>
    <sheetView workbookViewId="0">
      <selection activeCell="B7" sqref="B7:F12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0.26887661141804792</v>
      </c>
      <c r="C2">
        <v>0.27181440443213289</v>
      </c>
      <c r="D2">
        <v>0.30727091633466141</v>
      </c>
      <c r="E2">
        <v>0.32158590308370039</v>
      </c>
      <c r="F2">
        <v>4.2481751824817518E-2</v>
      </c>
      <c r="G2">
        <v>0.34274193548387089</v>
      </c>
      <c r="H2">
        <v>7.4391988555078687E-3</v>
      </c>
      <c r="I2">
        <v>5.2766155276615517E-2</v>
      </c>
      <c r="J2">
        <v>0.95965680905439943</v>
      </c>
      <c r="K2">
        <v>0.94268903900631951</v>
      </c>
      <c r="L2">
        <v>0.95484911310757892</v>
      </c>
      <c r="M2">
        <v>0.9379341250280081</v>
      </c>
      <c r="N2">
        <v>0.95419630156472257</v>
      </c>
      <c r="O2">
        <v>0.95905479731106136</v>
      </c>
      <c r="P2">
        <v>0.99490538573508003</v>
      </c>
      <c r="Q2">
        <v>0.99686623783605477</v>
      </c>
    </row>
    <row r="3" spans="1:17" x14ac:dyDescent="0.2">
      <c r="A3" s="8" t="s">
        <v>26</v>
      </c>
      <c r="B3">
        <v>0.85602605863192183</v>
      </c>
      <c r="C3">
        <v>0.85651936715766508</v>
      </c>
      <c r="D3">
        <v>0.90425012212994627</v>
      </c>
      <c r="E3">
        <v>0.87264367816091959</v>
      </c>
      <c r="F3">
        <v>0.64380530973451322</v>
      </c>
      <c r="G3">
        <v>0.90294543698696283</v>
      </c>
      <c r="H3">
        <v>0.42622950819672129</v>
      </c>
      <c r="I3">
        <v>0.92276422764227639</v>
      </c>
      <c r="J3">
        <v>0.595356738391846</v>
      </c>
      <c r="K3">
        <v>0.50703234880450065</v>
      </c>
      <c r="L3">
        <v>0.49831690310170712</v>
      </c>
      <c r="M3">
        <v>0.51111111111111107</v>
      </c>
      <c r="N3">
        <v>0.33834358922626862</v>
      </c>
      <c r="O3">
        <v>0.56763925729442966</v>
      </c>
      <c r="P3">
        <v>0.66333462732919257</v>
      </c>
      <c r="Q3">
        <v>0.5972922225516355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0.72569139851188391</v>
      </c>
      <c r="C5">
        <v>0.68177585798108276</v>
      </c>
      <c r="D5">
        <v>0.70128351261582667</v>
      </c>
      <c r="E5">
        <v>0.69187739463601527</v>
      </c>
      <c r="F5">
        <v>0.49107444948039092</v>
      </c>
      <c r="G5">
        <v>0.73529234714069625</v>
      </c>
      <c r="H5">
        <v>0.5447820677629569</v>
      </c>
      <c r="I5">
        <v>0.760028225096956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141" t="s">
        <v>15</v>
      </c>
      <c r="D7" s="141"/>
      <c r="E7" s="141"/>
      <c r="F7" s="141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0.20187210958866927</v>
      </c>
      <c r="D9" s="14">
        <f>+AVERAGE(J2:Q2)</f>
        <v>0.96251897608040304</v>
      </c>
      <c r="E9" s="14"/>
      <c r="F9" s="14"/>
    </row>
    <row r="10" spans="1:17" x14ac:dyDescent="0.2">
      <c r="B10" s="14" t="s">
        <v>26</v>
      </c>
      <c r="C10" s="14">
        <f>+AVERAGE(B3:I3)</f>
        <v>0.79814796358011586</v>
      </c>
      <c r="D10" s="14">
        <f>+AVERAGE(J3:Q3)</f>
        <v>0.53480334972633636</v>
      </c>
      <c r="E10" s="14"/>
      <c r="F10" s="14"/>
    </row>
    <row r="11" spans="1:17" x14ac:dyDescent="0.2">
      <c r="B11" s="14" t="s">
        <v>196</v>
      </c>
      <c r="C11" s="141">
        <f>+AVERAGE(B5:I5)</f>
        <v>0.66647565665322606</v>
      </c>
      <c r="D11" s="141"/>
      <c r="E11" s="141"/>
      <c r="F11" s="141"/>
    </row>
    <row r="12" spans="1:17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7270-01FA-F64F-8350-A395CB677B78}">
  <dimension ref="A1:Q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17" x14ac:dyDescent="0.2">
      <c r="B1" s="64" t="s">
        <v>28</v>
      </c>
      <c r="C1" s="64" t="s">
        <v>29</v>
      </c>
      <c r="D1" s="64" t="s">
        <v>30</v>
      </c>
      <c r="E1" s="64" t="s">
        <v>31</v>
      </c>
      <c r="F1" s="64" t="s">
        <v>32</v>
      </c>
      <c r="G1" s="64" t="s">
        <v>33</v>
      </c>
      <c r="H1" s="64" t="s">
        <v>123</v>
      </c>
      <c r="I1" s="64" t="s">
        <v>34</v>
      </c>
      <c r="J1" s="64" t="s">
        <v>35</v>
      </c>
      <c r="K1" s="64" t="s">
        <v>36</v>
      </c>
      <c r="L1" s="64" t="s">
        <v>37</v>
      </c>
      <c r="M1" s="64" t="s">
        <v>38</v>
      </c>
      <c r="N1" s="64" t="s">
        <v>39</v>
      </c>
      <c r="O1" s="64" t="s">
        <v>40</v>
      </c>
      <c r="P1" s="64" t="s">
        <v>124</v>
      </c>
      <c r="Q1" s="64" t="s">
        <v>41</v>
      </c>
    </row>
    <row r="2" spans="1:17" x14ac:dyDescent="0.2">
      <c r="A2" s="64" t="s">
        <v>16</v>
      </c>
      <c r="B2" s="4">
        <v>0.26474981329350261</v>
      </c>
      <c r="C2" s="4">
        <v>0.25602362816726248</v>
      </c>
      <c r="D2" s="4">
        <v>0.30133715377268389</v>
      </c>
      <c r="E2" s="4">
        <v>0.30255017353251851</v>
      </c>
      <c r="F2" s="4">
        <v>4.3308791684711988E-2</v>
      </c>
      <c r="G2" s="4">
        <v>0.31901528013582342</v>
      </c>
      <c r="H2" s="4">
        <v>6.2617407639323731E-3</v>
      </c>
      <c r="I2" s="4">
        <v>4.275862068965517E-2</v>
      </c>
      <c r="J2" s="4">
        <v>0.98632900044822946</v>
      </c>
      <c r="K2" s="4">
        <v>0.96931747025673132</v>
      </c>
      <c r="L2" s="4">
        <v>0.97773220041019626</v>
      </c>
      <c r="M2" s="4">
        <v>0.97217330045790773</v>
      </c>
      <c r="N2" s="4">
        <v>0.95633423180592991</v>
      </c>
      <c r="O2" s="4">
        <v>0.96473029045643155</v>
      </c>
      <c r="P2" s="4">
        <v>0.99628995433789957</v>
      </c>
      <c r="Q2" s="4">
        <v>0.99528301886792447</v>
      </c>
    </row>
    <row r="3" spans="1:17" x14ac:dyDescent="0.2">
      <c r="A3" s="64" t="s">
        <v>26</v>
      </c>
      <c r="B3" s="4">
        <v>0.95875591615956723</v>
      </c>
      <c r="C3" s="4">
        <v>0.94383954154727789</v>
      </c>
      <c r="D3" s="4">
        <v>0.96140172676485525</v>
      </c>
      <c r="E3" s="4">
        <v>0.96209213051823417</v>
      </c>
      <c r="F3" s="4">
        <v>0.78740157480314965</v>
      </c>
      <c r="G3" s="4">
        <v>0.94044044044044039</v>
      </c>
      <c r="H3" s="4">
        <v>0.60606060606060608</v>
      </c>
      <c r="I3" s="4">
        <v>0.93534482758620685</v>
      </c>
      <c r="J3" s="4">
        <v>0.527761122436743</v>
      </c>
      <c r="K3" s="4">
        <v>0.39279370718091849</v>
      </c>
      <c r="L3" s="4">
        <v>0.43191819829148331</v>
      </c>
      <c r="M3" s="4">
        <v>0.3738824166892441</v>
      </c>
      <c r="N3" s="4">
        <v>0.21116533745982621</v>
      </c>
      <c r="O3" s="4">
        <v>0.44797687861271679</v>
      </c>
      <c r="P3" s="4">
        <v>0.52378094523630903</v>
      </c>
      <c r="Q3" s="4">
        <v>0.3944908388383398</v>
      </c>
    </row>
    <row r="4" spans="1:17" x14ac:dyDescent="0.2">
      <c r="A4" s="64" t="s">
        <v>27</v>
      </c>
      <c r="B4" s="4">
        <v>1479</v>
      </c>
      <c r="C4" s="4">
        <v>1745</v>
      </c>
      <c r="D4" s="4">
        <v>1969</v>
      </c>
      <c r="E4" s="4">
        <v>2084</v>
      </c>
      <c r="F4" s="4">
        <v>381</v>
      </c>
      <c r="G4" s="4">
        <v>1998</v>
      </c>
      <c r="H4" s="4">
        <v>33</v>
      </c>
      <c r="I4" s="4">
        <v>232</v>
      </c>
      <c r="J4" s="4">
        <v>8339</v>
      </c>
      <c r="K4" s="4">
        <v>7882</v>
      </c>
      <c r="L4" s="4">
        <v>7726</v>
      </c>
      <c r="M4" s="4">
        <v>7382</v>
      </c>
      <c r="N4" s="4">
        <v>8401</v>
      </c>
      <c r="O4" s="4">
        <v>7266</v>
      </c>
      <c r="P4" s="4">
        <v>6665</v>
      </c>
      <c r="Q4" s="4">
        <v>8023</v>
      </c>
    </row>
    <row r="5" spans="1:17" x14ac:dyDescent="0.2">
      <c r="A5" s="64" t="s">
        <v>122</v>
      </c>
      <c r="B5" s="4">
        <v>0.74325851929815523</v>
      </c>
      <c r="C5" s="4">
        <v>0.66831662436409822</v>
      </c>
      <c r="D5" s="4">
        <v>0.69665996252816931</v>
      </c>
      <c r="E5" s="4">
        <v>0.69798727360373902</v>
      </c>
      <c r="F5" s="4">
        <v>0.49928345613148789</v>
      </c>
      <c r="G5" s="4">
        <v>0.69420865952657895</v>
      </c>
      <c r="H5" s="4">
        <v>0.59492077564845802</v>
      </c>
      <c r="I5" s="4">
        <v>0.66491783321227338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7" spans="1:17" x14ac:dyDescent="0.2">
      <c r="B7" s="14"/>
      <c r="C7" s="141" t="s">
        <v>15</v>
      </c>
      <c r="D7" s="141"/>
      <c r="E7" s="141"/>
      <c r="F7" s="141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0.19200065025501128</v>
      </c>
      <c r="D9" s="14">
        <f>+AVERAGE(J2:Q2)</f>
        <v>0.9772736833801563</v>
      </c>
      <c r="E9" s="14"/>
      <c r="F9" s="14"/>
    </row>
    <row r="10" spans="1:17" x14ac:dyDescent="0.2">
      <c r="B10" s="14" t="s">
        <v>26</v>
      </c>
      <c r="C10" s="14">
        <f>+AVERAGE(B3:I3)</f>
        <v>0.88691709548504227</v>
      </c>
      <c r="D10" s="14">
        <f>+AVERAGE(J3:Q3)</f>
        <v>0.4129711805931976</v>
      </c>
      <c r="E10" s="14"/>
      <c r="F10" s="14"/>
    </row>
    <row r="11" spans="1:17" x14ac:dyDescent="0.2">
      <c r="B11" s="14" t="s">
        <v>196</v>
      </c>
      <c r="C11" s="141">
        <f>+AVERAGE(B5:I5)</f>
        <v>0.65744413803912005</v>
      </c>
      <c r="D11" s="141"/>
      <c r="E11" s="141"/>
      <c r="F11" s="141"/>
    </row>
    <row r="12" spans="1:1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95068-E7DE-3D43-9E76-0598E3A3CBD9}">
  <dimension ref="A1:Q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17" x14ac:dyDescent="0.2">
      <c r="B1" s="64" t="s">
        <v>28</v>
      </c>
      <c r="C1" s="64" t="s">
        <v>29</v>
      </c>
      <c r="D1" s="64" t="s">
        <v>30</v>
      </c>
      <c r="E1" s="64" t="s">
        <v>31</v>
      </c>
      <c r="F1" s="64" t="s">
        <v>32</v>
      </c>
      <c r="G1" s="64" t="s">
        <v>33</v>
      </c>
      <c r="H1" s="64" t="s">
        <v>123</v>
      </c>
      <c r="I1" s="64" t="s">
        <v>34</v>
      </c>
      <c r="J1" s="64" t="s">
        <v>35</v>
      </c>
      <c r="K1" s="64" t="s">
        <v>36</v>
      </c>
      <c r="L1" s="64" t="s">
        <v>37</v>
      </c>
      <c r="M1" s="64" t="s">
        <v>38</v>
      </c>
      <c r="N1" s="64" t="s">
        <v>39</v>
      </c>
      <c r="O1" s="64" t="s">
        <v>40</v>
      </c>
      <c r="P1" s="64" t="s">
        <v>124</v>
      </c>
      <c r="Q1" s="64" t="s">
        <v>41</v>
      </c>
    </row>
    <row r="2" spans="1:17" x14ac:dyDescent="0.2">
      <c r="A2" s="64" t="s">
        <v>16</v>
      </c>
      <c r="B2" s="4">
        <v>0.2730857024278896</v>
      </c>
      <c r="C2" s="4">
        <v>0.2660750167448091</v>
      </c>
      <c r="D2" s="4">
        <v>0.31292398678030958</v>
      </c>
      <c r="E2" s="4">
        <v>0.31811989100817439</v>
      </c>
      <c r="F2" s="4">
        <v>4.3734230445752732E-2</v>
      </c>
      <c r="G2" s="4">
        <v>0.3370417654568667</v>
      </c>
      <c r="H2" s="4">
        <v>7.6093849080532657E-3</v>
      </c>
      <c r="I2" s="4">
        <v>5.1849987415051597E-2</v>
      </c>
      <c r="J2" s="4">
        <v>0.98891509433962266</v>
      </c>
      <c r="K2" s="4">
        <v>0.97676107480029051</v>
      </c>
      <c r="L2" s="4">
        <v>0.98175416133162607</v>
      </c>
      <c r="M2" s="4">
        <v>0.98079184633477068</v>
      </c>
      <c r="N2" s="4">
        <v>0.95072697899838454</v>
      </c>
      <c r="O2" s="4">
        <v>0.96723163841807913</v>
      </c>
      <c r="P2" s="4">
        <v>0.99674443841562665</v>
      </c>
      <c r="Q2" s="4">
        <v>0.99556213017751483</v>
      </c>
    </row>
    <row r="3" spans="1:17" x14ac:dyDescent="0.2">
      <c r="A3" s="64" t="s">
        <v>26</v>
      </c>
      <c r="B3" s="4">
        <v>0.96551724137931039</v>
      </c>
      <c r="C3" s="4">
        <v>0.96128251663641862</v>
      </c>
      <c r="D3" s="4">
        <v>0.96928879310344829</v>
      </c>
      <c r="E3" s="4">
        <v>0.97443922796035476</v>
      </c>
      <c r="F3" s="4">
        <v>0.8099688473520249</v>
      </c>
      <c r="G3" s="4">
        <v>0.95503875968992247</v>
      </c>
      <c r="H3" s="4">
        <v>0.66666666666666663</v>
      </c>
      <c r="I3" s="4">
        <v>0.95813953488372094</v>
      </c>
      <c r="J3" s="4">
        <v>0.54482848232848236</v>
      </c>
      <c r="K3" s="4">
        <v>0.38031952495405058</v>
      </c>
      <c r="L3" s="4">
        <v>0.43708137380647</v>
      </c>
      <c r="M3" s="4">
        <v>0.3845680909929296</v>
      </c>
      <c r="N3" s="4">
        <v>0.17152433692800931</v>
      </c>
      <c r="O3" s="4">
        <v>0.41399322908270192</v>
      </c>
      <c r="P3" s="4">
        <v>0.53997648442092883</v>
      </c>
      <c r="Q3" s="4">
        <v>0.34894573107500859</v>
      </c>
    </row>
    <row r="4" spans="1:17" x14ac:dyDescent="0.2">
      <c r="A4" s="64" t="s">
        <v>27</v>
      </c>
      <c r="B4" s="4">
        <v>1363</v>
      </c>
      <c r="C4" s="4">
        <v>1653</v>
      </c>
      <c r="D4" s="4">
        <v>1856</v>
      </c>
      <c r="E4" s="4">
        <v>1917</v>
      </c>
      <c r="F4" s="4">
        <v>321</v>
      </c>
      <c r="G4" s="4">
        <v>1935</v>
      </c>
      <c r="H4" s="4">
        <v>18</v>
      </c>
      <c r="I4" s="4">
        <v>215</v>
      </c>
      <c r="J4" s="4">
        <v>7696</v>
      </c>
      <c r="K4" s="4">
        <v>7073</v>
      </c>
      <c r="L4" s="4">
        <v>7017</v>
      </c>
      <c r="M4" s="4">
        <v>6506</v>
      </c>
      <c r="N4" s="4">
        <v>6862</v>
      </c>
      <c r="O4" s="4">
        <v>6203</v>
      </c>
      <c r="P4" s="4">
        <v>3402</v>
      </c>
      <c r="Q4" s="4">
        <v>5786</v>
      </c>
    </row>
    <row r="5" spans="1:17" x14ac:dyDescent="0.2">
      <c r="A5" s="64" t="s">
        <v>122</v>
      </c>
      <c r="B5" s="4">
        <v>0.75517286185389643</v>
      </c>
      <c r="C5" s="4">
        <v>0.67080102079523463</v>
      </c>
      <c r="D5" s="4">
        <v>0.70318508345495923</v>
      </c>
      <c r="E5" s="4">
        <v>0.71950365947664197</v>
      </c>
      <c r="F5" s="4">
        <v>0.49074659214001709</v>
      </c>
      <c r="G5" s="4">
        <v>0.68451599438631217</v>
      </c>
      <c r="H5" s="4">
        <v>0.60332157554379773</v>
      </c>
      <c r="I5" s="4">
        <v>0.65354263297936477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7" spans="1:17" x14ac:dyDescent="0.2">
      <c r="B7" s="14"/>
      <c r="C7" s="141" t="s">
        <v>15</v>
      </c>
      <c r="D7" s="141"/>
      <c r="E7" s="141"/>
      <c r="F7" s="141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0.20130499564836335</v>
      </c>
      <c r="D9" s="14">
        <f>+AVERAGE(J2:Q2)</f>
        <v>0.97981092035198936</v>
      </c>
      <c r="E9" s="14"/>
      <c r="F9" s="14"/>
    </row>
    <row r="10" spans="1:17" x14ac:dyDescent="0.2">
      <c r="B10" s="14" t="s">
        <v>26</v>
      </c>
      <c r="C10" s="14">
        <f>+AVERAGE(B3:I3)</f>
        <v>0.90754269845898339</v>
      </c>
      <c r="D10" s="14">
        <f>+AVERAGE(J3:Q3)</f>
        <v>0.40265465669857264</v>
      </c>
      <c r="E10" s="14"/>
      <c r="F10" s="14"/>
    </row>
    <row r="11" spans="1:17" x14ac:dyDescent="0.2">
      <c r="B11" s="14" t="s">
        <v>196</v>
      </c>
      <c r="C11" s="141">
        <f>+AVERAGE(B5:I5)</f>
        <v>0.66009867757877794</v>
      </c>
      <c r="D11" s="141"/>
      <c r="E11" s="141"/>
      <c r="F11" s="141"/>
    </row>
    <row r="12" spans="1:1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AB688-B610-5041-A648-6714FB1AF795}">
  <dimension ref="A1:Q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17" x14ac:dyDescent="0.2">
      <c r="B1" s="64" t="s">
        <v>28</v>
      </c>
      <c r="C1" s="64" t="s">
        <v>29</v>
      </c>
      <c r="D1" s="64" t="s">
        <v>30</v>
      </c>
      <c r="E1" s="64" t="s">
        <v>31</v>
      </c>
      <c r="F1" s="64" t="s">
        <v>32</v>
      </c>
      <c r="G1" s="64" t="s">
        <v>33</v>
      </c>
      <c r="H1" s="64" t="s">
        <v>123</v>
      </c>
      <c r="I1" s="64" t="s">
        <v>34</v>
      </c>
      <c r="J1" s="64" t="s">
        <v>35</v>
      </c>
      <c r="K1" s="64" t="s">
        <v>36</v>
      </c>
      <c r="L1" s="64" t="s">
        <v>37</v>
      </c>
      <c r="M1" s="64" t="s">
        <v>38</v>
      </c>
      <c r="N1" s="64" t="s">
        <v>39</v>
      </c>
      <c r="O1" s="64" t="s">
        <v>40</v>
      </c>
      <c r="P1" s="64" t="s">
        <v>124</v>
      </c>
      <c r="Q1" s="64" t="s">
        <v>41</v>
      </c>
    </row>
    <row r="2" spans="1:17" x14ac:dyDescent="0.2">
      <c r="A2" s="64" t="s">
        <v>16</v>
      </c>
      <c r="B2" s="4">
        <v>0.28454208575966122</v>
      </c>
      <c r="C2" s="4">
        <v>0.27829738499713691</v>
      </c>
      <c r="D2" s="4">
        <v>0.34187486653854371</v>
      </c>
      <c r="E2" s="4">
        <v>0.33874709976798151</v>
      </c>
      <c r="F2" s="4">
        <v>8.9096437880104296E-2</v>
      </c>
      <c r="G2" s="4">
        <v>0.35173624658603198</v>
      </c>
      <c r="H2" s="4">
        <v>1.340996168582376E-2</v>
      </c>
      <c r="I2" s="4">
        <v>6.3188831741366636E-2</v>
      </c>
      <c r="J2" s="4">
        <v>0.99207135777998012</v>
      </c>
      <c r="K2" s="4">
        <v>0.98693759071117559</v>
      </c>
      <c r="L2" s="4">
        <v>0.98630136986301364</v>
      </c>
      <c r="M2" s="4">
        <v>0.98499558693733447</v>
      </c>
      <c r="N2" s="4">
        <v>0.95023328149300157</v>
      </c>
      <c r="O2" s="4">
        <v>0.9754566210045662</v>
      </c>
      <c r="P2" s="4">
        <v>0.99393019726858878</v>
      </c>
      <c r="Q2" s="4">
        <v>0.99375650364203949</v>
      </c>
    </row>
    <row r="3" spans="1:17" x14ac:dyDescent="0.2">
      <c r="A3" s="64" t="s">
        <v>26</v>
      </c>
      <c r="B3" s="4">
        <v>0.97109304426377596</v>
      </c>
      <c r="C3" s="4">
        <v>0.98181818181818181</v>
      </c>
      <c r="D3" s="4">
        <v>0.97621951219512193</v>
      </c>
      <c r="E3" s="4">
        <v>0.97926829268292681</v>
      </c>
      <c r="F3" s="4">
        <v>0.84905660377358494</v>
      </c>
      <c r="G3" s="4">
        <v>0.97670639219934996</v>
      </c>
      <c r="H3" s="4">
        <v>0.63636363636363635</v>
      </c>
      <c r="I3" s="4">
        <v>0.9662921348314607</v>
      </c>
      <c r="J3" s="4">
        <v>0.59698822126136875</v>
      </c>
      <c r="K3" s="4">
        <v>0.35045524823913421</v>
      </c>
      <c r="L3" s="4">
        <v>0.47674023769100171</v>
      </c>
      <c r="M3" s="4">
        <v>0.41587479038569031</v>
      </c>
      <c r="N3" s="4">
        <v>0.221350546176763</v>
      </c>
      <c r="O3" s="4">
        <v>0.33962639109697929</v>
      </c>
      <c r="P3" s="4">
        <v>0.55982905982905984</v>
      </c>
      <c r="Q3" s="4">
        <v>0.27246790299572038</v>
      </c>
    </row>
    <row r="4" spans="1:17" x14ac:dyDescent="0.2">
      <c r="A4" s="64" t="s">
        <v>27</v>
      </c>
      <c r="B4" s="4">
        <v>1107</v>
      </c>
      <c r="C4" s="4">
        <v>1485</v>
      </c>
      <c r="D4" s="4">
        <v>1640</v>
      </c>
      <c r="E4" s="4">
        <v>1640</v>
      </c>
      <c r="F4" s="4">
        <v>212</v>
      </c>
      <c r="G4" s="4">
        <v>1846</v>
      </c>
      <c r="H4" s="4">
        <v>11</v>
      </c>
      <c r="I4" s="4">
        <v>178</v>
      </c>
      <c r="J4" s="4">
        <v>6707</v>
      </c>
      <c r="K4" s="4">
        <v>5821</v>
      </c>
      <c r="L4" s="4">
        <v>5890</v>
      </c>
      <c r="M4" s="4">
        <v>5367</v>
      </c>
      <c r="N4" s="4">
        <v>5035</v>
      </c>
      <c r="O4" s="4">
        <v>5032</v>
      </c>
      <c r="P4" s="4">
        <v>1170</v>
      </c>
      <c r="Q4" s="4">
        <v>3505</v>
      </c>
    </row>
    <row r="5" spans="1:17" x14ac:dyDescent="0.2">
      <c r="A5" s="64" t="s">
        <v>122</v>
      </c>
      <c r="B5" s="4">
        <v>0.78404063276257241</v>
      </c>
      <c r="C5" s="4">
        <v>0.66613671502865801</v>
      </c>
      <c r="D5" s="4">
        <v>0.72647987494306188</v>
      </c>
      <c r="E5" s="4">
        <v>0.69757154153430856</v>
      </c>
      <c r="F5" s="4">
        <v>0.59520357497517395</v>
      </c>
      <c r="G5" s="4">
        <v>0.65816639164816459</v>
      </c>
      <c r="H5" s="4">
        <v>0.59809634809634804</v>
      </c>
      <c r="I5" s="4">
        <v>0.61938001891359062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7" spans="1:17" x14ac:dyDescent="0.2">
      <c r="B7" s="14"/>
      <c r="C7" s="141" t="s">
        <v>15</v>
      </c>
      <c r="D7" s="141"/>
      <c r="E7" s="141"/>
      <c r="F7" s="141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0.22011161436958124</v>
      </c>
      <c r="D9" s="14">
        <f>+AVERAGE(J2:Q2)</f>
        <v>0.9829603135874625</v>
      </c>
      <c r="E9" s="14"/>
      <c r="F9" s="14"/>
    </row>
    <row r="10" spans="1:17" x14ac:dyDescent="0.2">
      <c r="B10" s="14" t="s">
        <v>26</v>
      </c>
      <c r="C10" s="14">
        <f>+AVERAGE(B3:I3)</f>
        <v>0.91710222476600478</v>
      </c>
      <c r="D10" s="14">
        <f>+AVERAGE(J3:Q3)</f>
        <v>0.4041665497094647</v>
      </c>
      <c r="E10" s="14"/>
      <c r="F10" s="14"/>
    </row>
    <row r="11" spans="1:17" x14ac:dyDescent="0.2">
      <c r="B11" s="14" t="s">
        <v>196</v>
      </c>
      <c r="C11" s="141">
        <f>+AVERAGE(B5:I5)</f>
        <v>0.66813438723773477</v>
      </c>
      <c r="D11" s="141"/>
      <c r="E11" s="141"/>
      <c r="F11" s="141"/>
    </row>
    <row r="12" spans="1:1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538E-6136-C44D-AA11-B4992B7B3F8D}">
  <dimension ref="A1:AM12"/>
  <sheetViews>
    <sheetView workbookViewId="0">
      <selection activeCell="D10" sqref="D10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0.20671834625322999</v>
      </c>
      <c r="C2">
        <v>8.4365325077399383E-2</v>
      </c>
      <c r="D2">
        <v>2.25609756097561E-2</v>
      </c>
      <c r="E2">
        <v>3.4209221616261783E-2</v>
      </c>
      <c r="F2">
        <v>2.5268817204301078E-2</v>
      </c>
      <c r="G2">
        <v>2.5547445255474449E-2</v>
      </c>
      <c r="H2">
        <v>0.17581217581217581</v>
      </c>
      <c r="I2" t="s">
        <v>263</v>
      </c>
      <c r="J2">
        <v>0.75324675324675328</v>
      </c>
      <c r="K2">
        <v>0.11829944547134939</v>
      </c>
      <c r="L2">
        <v>9.4666666666666663E-2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4.5955882352941181E-4</v>
      </c>
      <c r="U2">
        <v>0.99879816189466242</v>
      </c>
      <c r="V2">
        <v>0.99728478864547976</v>
      </c>
      <c r="W2">
        <v>0.99819231442066592</v>
      </c>
      <c r="X2">
        <v>0.99815168137371812</v>
      </c>
      <c r="Y2">
        <v>0.99805068226120852</v>
      </c>
      <c r="Z2">
        <v>0.99924385633270318</v>
      </c>
      <c r="AA2">
        <v>0.99272775353695619</v>
      </c>
      <c r="AC2">
        <v>1</v>
      </c>
      <c r="AD2">
        <v>0.99917799210872427</v>
      </c>
      <c r="AE2">
        <v>0.99866954930982865</v>
      </c>
      <c r="AM2">
        <v>1</v>
      </c>
    </row>
    <row r="3" spans="1:39" x14ac:dyDescent="0.2">
      <c r="A3" s="8" t="s">
        <v>26</v>
      </c>
      <c r="B3">
        <v>0.98259979529170927</v>
      </c>
      <c r="C3">
        <v>0.83206106870229013</v>
      </c>
      <c r="D3">
        <v>0.54411764705882348</v>
      </c>
      <c r="E3">
        <v>0.69</v>
      </c>
      <c r="F3">
        <v>0.58750000000000002</v>
      </c>
      <c r="G3">
        <v>0.33333333333333331</v>
      </c>
      <c r="H3">
        <v>0.85411140583554379</v>
      </c>
      <c r="I3" t="s">
        <v>263</v>
      </c>
      <c r="J3">
        <v>1</v>
      </c>
      <c r="K3">
        <v>0.810126582278481</v>
      </c>
      <c r="L3">
        <v>0.74736842105263157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1</v>
      </c>
      <c r="U3">
        <v>0.79317314170222319</v>
      </c>
      <c r="V3">
        <v>0.87229448912398122</v>
      </c>
      <c r="W3">
        <v>0.91437423214571867</v>
      </c>
      <c r="X3">
        <v>0.89576756380758737</v>
      </c>
      <c r="Y3">
        <v>0.90309476722433057</v>
      </c>
      <c r="Z3">
        <v>0.98577365728900257</v>
      </c>
      <c r="AA3">
        <v>0.83260327141668977</v>
      </c>
      <c r="AC3">
        <v>0.99898563878063107</v>
      </c>
      <c r="AD3">
        <v>0.97450561197220742</v>
      </c>
      <c r="AE3">
        <v>0.9636781855140687</v>
      </c>
      <c r="AM3">
        <v>0.65266687959118497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0.88788646849696617</v>
      </c>
      <c r="C5">
        <v>0.85217777891313551</v>
      </c>
      <c r="D5">
        <v>0.72924593960227102</v>
      </c>
      <c r="E5">
        <v>0.79288378190379372</v>
      </c>
      <c r="F5">
        <v>0.74529738361216535</v>
      </c>
      <c r="G5">
        <v>0.65955349531116791</v>
      </c>
      <c r="H5">
        <v>0.84335733862611673</v>
      </c>
      <c r="I5" t="s">
        <v>263</v>
      </c>
      <c r="J5">
        <v>0.99949281939031553</v>
      </c>
      <c r="K5">
        <v>0.8923160971253441</v>
      </c>
      <c r="L5">
        <v>0.85552330328335002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0.82633343979559248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141" t="s">
        <v>15</v>
      </c>
      <c r="D7" s="141"/>
      <c r="E7" s="141"/>
      <c r="F7" s="141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0.14010497554880885</v>
      </c>
      <c r="D9" s="14">
        <f>+AVERAGE(U2:AM2)</f>
        <v>0.99820879817126784</v>
      </c>
      <c r="E9" s="14"/>
      <c r="F9" s="14"/>
    </row>
    <row r="10" spans="1:39" x14ac:dyDescent="0.2">
      <c r="B10" s="14" t="s">
        <v>26</v>
      </c>
      <c r="C10" s="14">
        <f>+AVERAGE(B3:T3)</f>
        <v>0.76192893214116486</v>
      </c>
      <c r="D10" s="14">
        <f>+AVERAGE(U3:AM3)</f>
        <v>0.88971976714251144</v>
      </c>
      <c r="E10" s="14"/>
      <c r="F10" s="14"/>
    </row>
    <row r="11" spans="1:39" x14ac:dyDescent="0.2">
      <c r="B11" s="14" t="s">
        <v>196</v>
      </c>
      <c r="C11" s="141">
        <f>+AVERAGE(B5:T5)</f>
        <v>0.82582434964183804</v>
      </c>
      <c r="D11" s="141"/>
      <c r="E11" s="141"/>
      <c r="F11" s="141"/>
    </row>
    <row r="12" spans="1:39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1866-4C1D-FE44-9EEC-791E976A2C66}">
  <dimension ref="A1:AM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39" x14ac:dyDescent="0.2">
      <c r="B1" s="64" t="s">
        <v>42</v>
      </c>
      <c r="C1" s="64" t="s">
        <v>43</v>
      </c>
      <c r="D1" s="64" t="s">
        <v>44</v>
      </c>
      <c r="E1" s="64" t="s">
        <v>45</v>
      </c>
      <c r="F1" s="64" t="s">
        <v>46</v>
      </c>
      <c r="G1" s="64" t="s">
        <v>47</v>
      </c>
      <c r="H1" s="64" t="s">
        <v>48</v>
      </c>
      <c r="I1" s="64" t="s">
        <v>49</v>
      </c>
      <c r="J1" s="64" t="s">
        <v>50</v>
      </c>
      <c r="K1" s="64" t="s">
        <v>51</v>
      </c>
      <c r="L1" s="64" t="s">
        <v>52</v>
      </c>
      <c r="M1" s="64" t="s">
        <v>188</v>
      </c>
      <c r="N1" s="64" t="s">
        <v>189</v>
      </c>
      <c r="O1" s="64" t="s">
        <v>127</v>
      </c>
      <c r="P1" s="64" t="s">
        <v>190</v>
      </c>
      <c r="Q1" s="64" t="s">
        <v>134</v>
      </c>
      <c r="R1" s="64" t="s">
        <v>137</v>
      </c>
      <c r="S1" s="64" t="s">
        <v>191</v>
      </c>
      <c r="T1" s="64" t="s">
        <v>126</v>
      </c>
      <c r="U1" s="64" t="s">
        <v>95</v>
      </c>
      <c r="V1" s="64" t="s">
        <v>96</v>
      </c>
      <c r="W1" s="64" t="s">
        <v>97</v>
      </c>
      <c r="X1" s="64" t="s">
        <v>98</v>
      </c>
      <c r="Y1" s="64" t="s">
        <v>99</v>
      </c>
      <c r="Z1" s="64" t="s">
        <v>100</v>
      </c>
      <c r="AA1" s="64" t="s">
        <v>101</v>
      </c>
      <c r="AB1" s="64" t="s">
        <v>102</v>
      </c>
      <c r="AC1" s="64" t="s">
        <v>103</v>
      </c>
      <c r="AD1" s="64" t="s">
        <v>104</v>
      </c>
      <c r="AE1" s="64" t="s">
        <v>105</v>
      </c>
      <c r="AF1" s="64" t="s">
        <v>192</v>
      </c>
      <c r="AG1" s="64" t="s">
        <v>193</v>
      </c>
      <c r="AH1" s="64" t="s">
        <v>140</v>
      </c>
      <c r="AI1" s="64" t="s">
        <v>194</v>
      </c>
      <c r="AJ1" s="64" t="s">
        <v>147</v>
      </c>
      <c r="AK1" s="64" t="s">
        <v>150</v>
      </c>
      <c r="AL1" s="64" t="s">
        <v>195</v>
      </c>
      <c r="AM1" s="64" t="s">
        <v>139</v>
      </c>
    </row>
    <row r="2" spans="1:39" ht="16" x14ac:dyDescent="0.2">
      <c r="A2" s="64" t="s">
        <v>16</v>
      </c>
      <c r="B2" s="4">
        <v>0.2164855072463768</v>
      </c>
      <c r="C2" s="4">
        <v>0.1337386018237082</v>
      </c>
      <c r="D2" s="4">
        <v>2.8873917228103941E-2</v>
      </c>
      <c r="E2" s="4">
        <v>4.3026706231454007E-2</v>
      </c>
      <c r="F2" s="4">
        <v>3.8175046554934818E-2</v>
      </c>
      <c r="G2" s="4">
        <v>3.007518796992481E-2</v>
      </c>
      <c r="H2" s="4">
        <v>0.1728224917309813</v>
      </c>
      <c r="I2" t="s">
        <v>263</v>
      </c>
      <c r="J2" s="4">
        <v>0.40559440559440563</v>
      </c>
      <c r="K2" s="4">
        <v>0.26050420168067229</v>
      </c>
      <c r="L2" s="4">
        <v>0.1149606299212598</v>
      </c>
      <c r="M2" s="4" t="s">
        <v>263</v>
      </c>
      <c r="N2" s="4" t="s">
        <v>263</v>
      </c>
      <c r="O2" s="4" t="s">
        <v>262</v>
      </c>
      <c r="P2" s="4" t="s">
        <v>262</v>
      </c>
      <c r="Q2" s="4" t="s">
        <v>262</v>
      </c>
      <c r="R2" s="4" t="s">
        <v>262</v>
      </c>
      <c r="S2" s="4" t="s">
        <v>262</v>
      </c>
      <c r="T2">
        <v>5.3587897203457896E-4</v>
      </c>
      <c r="U2" s="4">
        <v>0.99906051828074849</v>
      </c>
      <c r="V2" s="4">
        <v>0.99895436093000367</v>
      </c>
      <c r="W2" s="4">
        <v>0.99879395709026275</v>
      </c>
      <c r="X2" s="4">
        <v>0.99797309747558505</v>
      </c>
      <c r="Y2" s="4">
        <v>0.99842121881907164</v>
      </c>
      <c r="Z2" s="4">
        <v>0.99918778427550359</v>
      </c>
      <c r="AA2" s="4">
        <v>0.99568655643421999</v>
      </c>
      <c r="AB2" s="4">
        <v>1</v>
      </c>
      <c r="AC2" s="4">
        <v>1</v>
      </c>
      <c r="AD2" s="4">
        <v>0.99917754139708304</v>
      </c>
      <c r="AE2" s="4">
        <v>0.99888180699988816</v>
      </c>
      <c r="AF2" s="4" t="s">
        <v>263</v>
      </c>
      <c r="AG2" s="4" t="s">
        <v>263</v>
      </c>
      <c r="AH2" s="4" t="s">
        <v>263</v>
      </c>
      <c r="AI2" s="4" t="s">
        <v>263</v>
      </c>
      <c r="AJ2" s="4" t="s">
        <v>263</v>
      </c>
      <c r="AK2" s="4" t="s">
        <v>263</v>
      </c>
      <c r="AL2" s="4" t="s">
        <v>263</v>
      </c>
      <c r="AM2" s="4">
        <v>1</v>
      </c>
    </row>
    <row r="3" spans="1:39" ht="16" x14ac:dyDescent="0.2">
      <c r="A3" s="64" t="s">
        <v>26</v>
      </c>
      <c r="B3" s="4">
        <v>0.98760330578512401</v>
      </c>
      <c r="C3" s="4">
        <v>0.92827004219409281</v>
      </c>
      <c r="D3" s="4">
        <v>0.61224489795918369</v>
      </c>
      <c r="E3" s="4">
        <v>0.63736263736263732</v>
      </c>
      <c r="F3" s="4">
        <v>0.62121212121212122</v>
      </c>
      <c r="G3" s="4">
        <v>0.2105263157894737</v>
      </c>
      <c r="H3" s="4">
        <v>0.9126637554585153</v>
      </c>
      <c r="I3" t="s">
        <v>263</v>
      </c>
      <c r="J3" s="4">
        <v>1</v>
      </c>
      <c r="K3" s="4">
        <v>0.80519480519480524</v>
      </c>
      <c r="L3" s="4">
        <v>0.78494623655913975</v>
      </c>
      <c r="M3" s="4" t="s">
        <v>263</v>
      </c>
      <c r="N3" s="4" t="s">
        <v>263</v>
      </c>
      <c r="O3" s="4" t="s">
        <v>262</v>
      </c>
      <c r="P3" s="4" t="s">
        <v>262</v>
      </c>
      <c r="Q3" s="4" t="s">
        <v>262</v>
      </c>
      <c r="R3" s="4" t="s">
        <v>262</v>
      </c>
      <c r="S3" s="4" t="s">
        <v>262</v>
      </c>
      <c r="T3">
        <v>1</v>
      </c>
      <c r="U3" s="4">
        <v>0.78669625793724185</v>
      </c>
      <c r="V3" s="4">
        <v>0.91933657873882035</v>
      </c>
      <c r="W3" s="4">
        <v>0.93973960821786906</v>
      </c>
      <c r="X3" s="4">
        <v>0.92644543277454672</v>
      </c>
      <c r="Y3" s="4">
        <v>0.93866888321557918</v>
      </c>
      <c r="Z3" s="4">
        <v>0.99305779786890536</v>
      </c>
      <c r="AA3" s="4">
        <v>0.82190967895080413</v>
      </c>
      <c r="AB3" s="4">
        <v>0.99818801961202297</v>
      </c>
      <c r="AC3" s="4">
        <v>0.99545211342964157</v>
      </c>
      <c r="AD3" s="4">
        <v>0.99043426273167023</v>
      </c>
      <c r="AE3" s="4">
        <v>0.96950293032342083</v>
      </c>
      <c r="AF3" s="4" t="s">
        <v>263</v>
      </c>
      <c r="AG3" s="4" t="s">
        <v>263</v>
      </c>
      <c r="AH3" s="4" t="s">
        <v>263</v>
      </c>
      <c r="AI3" s="4" t="s">
        <v>263</v>
      </c>
      <c r="AJ3" s="4" t="s">
        <v>263</v>
      </c>
      <c r="AK3" s="4" t="s">
        <v>263</v>
      </c>
      <c r="AL3" s="4" t="s">
        <v>263</v>
      </c>
      <c r="AM3" s="4">
        <v>0.9467419246674863</v>
      </c>
    </row>
    <row r="4" spans="1:39" ht="16" x14ac:dyDescent="0.2">
      <c r="A4" s="64" t="s">
        <v>27</v>
      </c>
      <c r="B4" s="4">
        <v>968</v>
      </c>
      <c r="C4" s="4">
        <v>237</v>
      </c>
      <c r="D4" s="4">
        <v>49</v>
      </c>
      <c r="E4" s="4">
        <v>91</v>
      </c>
      <c r="F4" s="4">
        <v>66</v>
      </c>
      <c r="G4" s="4">
        <v>19</v>
      </c>
      <c r="H4" s="4">
        <v>687</v>
      </c>
      <c r="I4" t="s">
        <v>263</v>
      </c>
      <c r="J4" s="4">
        <v>58</v>
      </c>
      <c r="K4" s="4">
        <v>77</v>
      </c>
      <c r="L4" s="4">
        <v>93</v>
      </c>
      <c r="M4" s="4" t="s">
        <v>263</v>
      </c>
      <c r="N4" s="4" t="s">
        <v>263</v>
      </c>
      <c r="O4" s="4" t="s">
        <v>262</v>
      </c>
      <c r="P4" s="4" t="s">
        <v>262</v>
      </c>
      <c r="Q4" s="4" t="s">
        <v>262</v>
      </c>
      <c r="R4" s="4" t="s">
        <v>262</v>
      </c>
      <c r="S4" s="4" t="s">
        <v>262</v>
      </c>
      <c r="T4">
        <v>3</v>
      </c>
      <c r="U4" s="4">
        <v>16221</v>
      </c>
      <c r="V4" s="4">
        <v>17666</v>
      </c>
      <c r="W4" s="4">
        <v>16744</v>
      </c>
      <c r="X4" s="4">
        <v>17538</v>
      </c>
      <c r="Y4" s="4">
        <v>16843</v>
      </c>
      <c r="Z4" s="4">
        <v>18582</v>
      </c>
      <c r="AA4" s="4">
        <v>16851</v>
      </c>
      <c r="AB4" s="4">
        <v>18764</v>
      </c>
      <c r="AC4" s="4">
        <v>18690</v>
      </c>
      <c r="AD4" s="4">
        <v>18399</v>
      </c>
      <c r="AE4" s="4">
        <v>18428</v>
      </c>
      <c r="AF4" s="4" t="s">
        <v>263</v>
      </c>
      <c r="AG4" s="4" t="s">
        <v>263</v>
      </c>
      <c r="AH4" s="4" t="s">
        <v>263</v>
      </c>
      <c r="AI4" s="4" t="s">
        <v>263</v>
      </c>
      <c r="AJ4" s="4" t="s">
        <v>263</v>
      </c>
      <c r="AK4" s="4" t="s">
        <v>263</v>
      </c>
      <c r="AL4" s="4" t="s">
        <v>263</v>
      </c>
      <c r="AM4" s="4">
        <v>17894</v>
      </c>
    </row>
    <row r="5" spans="1:39" ht="16" x14ac:dyDescent="0.2">
      <c r="A5" s="64" t="s">
        <v>122</v>
      </c>
      <c r="B5" s="4">
        <v>0.88714978186118287</v>
      </c>
      <c r="C5" s="4">
        <v>0.92380331046645658</v>
      </c>
      <c r="D5" s="4">
        <v>0.77599225308852637</v>
      </c>
      <c r="E5" s="4">
        <v>0.78190403506859196</v>
      </c>
      <c r="F5" s="4">
        <v>0.77994050221385014</v>
      </c>
      <c r="G5" s="4">
        <v>0.60179205682918946</v>
      </c>
      <c r="H5" s="4">
        <v>0.86728671720465977</v>
      </c>
      <c r="I5" t="s">
        <v>263</v>
      </c>
      <c r="J5" s="4">
        <v>0.99772605671482084</v>
      </c>
      <c r="K5" s="4">
        <v>0.89781453396323774</v>
      </c>
      <c r="L5" s="4">
        <v>0.87722458344128018</v>
      </c>
      <c r="M5" s="4" t="s">
        <v>263</v>
      </c>
      <c r="N5" s="4" t="s">
        <v>263</v>
      </c>
      <c r="O5" s="4" t="s">
        <v>262</v>
      </c>
      <c r="P5" s="4" t="s">
        <v>262</v>
      </c>
      <c r="Q5" s="4" t="s">
        <v>262</v>
      </c>
      <c r="R5" s="4" t="s">
        <v>262</v>
      </c>
      <c r="S5" s="4" t="s">
        <v>262</v>
      </c>
      <c r="T5">
        <v>0.80234095787023496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 t="s">
        <v>263</v>
      </c>
      <c r="AG5" s="4" t="s">
        <v>263</v>
      </c>
      <c r="AH5" s="4" t="s">
        <v>263</v>
      </c>
      <c r="AI5" s="4" t="s">
        <v>263</v>
      </c>
      <c r="AJ5" s="4" t="s">
        <v>263</v>
      </c>
      <c r="AK5" s="4" t="s">
        <v>263</v>
      </c>
      <c r="AL5" s="4" t="s">
        <v>263</v>
      </c>
      <c r="AM5" s="4">
        <v>0</v>
      </c>
    </row>
    <row r="7" spans="1:39" x14ac:dyDescent="0.2">
      <c r="B7" s="14"/>
      <c r="C7" s="141" t="s">
        <v>15</v>
      </c>
      <c r="D7" s="141"/>
      <c r="E7" s="141"/>
      <c r="F7" s="141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0.13134477954125964</v>
      </c>
      <c r="D9" s="14">
        <f>+AVERAGE(U2:AM2)</f>
        <v>0.99884473680853036</v>
      </c>
      <c r="E9" s="14"/>
      <c r="F9" s="14"/>
    </row>
    <row r="10" spans="1:39" x14ac:dyDescent="0.2">
      <c r="B10" s="14" t="s">
        <v>26</v>
      </c>
      <c r="C10" s="14">
        <f>+AVERAGE(B3:T3)</f>
        <v>0.77272946522864483</v>
      </c>
      <c r="D10" s="14">
        <f>+AVERAGE(U3:AM3)</f>
        <v>0.93551445737233407</v>
      </c>
      <c r="E10" s="14"/>
      <c r="F10" s="14"/>
    </row>
    <row r="11" spans="1:39" x14ac:dyDescent="0.2">
      <c r="B11" s="14" t="s">
        <v>196</v>
      </c>
      <c r="C11" s="141">
        <f>+AVERAGE(B5:T5)</f>
        <v>0.83572498079291213</v>
      </c>
      <c r="D11" s="141"/>
      <c r="E11" s="141"/>
      <c r="F11" s="141"/>
    </row>
    <row r="12" spans="1:39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C3D6-71AC-8348-BACD-471ED1EFDD25}">
  <dimension ref="A1:AM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39" x14ac:dyDescent="0.2">
      <c r="B1" s="64" t="s">
        <v>42</v>
      </c>
      <c r="C1" s="64" t="s">
        <v>43</v>
      </c>
      <c r="D1" s="64" t="s">
        <v>44</v>
      </c>
      <c r="E1" s="64" t="s">
        <v>45</v>
      </c>
      <c r="F1" s="64" t="s">
        <v>46</v>
      </c>
      <c r="G1" s="64" t="s">
        <v>47</v>
      </c>
      <c r="H1" s="64" t="s">
        <v>48</v>
      </c>
      <c r="I1" s="64" t="s">
        <v>49</v>
      </c>
      <c r="J1" s="64" t="s">
        <v>50</v>
      </c>
      <c r="K1" s="64" t="s">
        <v>51</v>
      </c>
      <c r="L1" s="64" t="s">
        <v>52</v>
      </c>
      <c r="M1" s="64" t="s">
        <v>188</v>
      </c>
      <c r="N1" s="64" t="s">
        <v>189</v>
      </c>
      <c r="O1" s="64" t="s">
        <v>127</v>
      </c>
      <c r="P1" s="64" t="s">
        <v>190</v>
      </c>
      <c r="Q1" s="64" t="s">
        <v>134</v>
      </c>
      <c r="R1" s="64" t="s">
        <v>137</v>
      </c>
      <c r="S1" s="64" t="s">
        <v>191</v>
      </c>
      <c r="T1" s="64" t="s">
        <v>126</v>
      </c>
      <c r="U1" s="64" t="s">
        <v>95</v>
      </c>
      <c r="V1" s="64" t="s">
        <v>96</v>
      </c>
      <c r="W1" s="64" t="s">
        <v>97</v>
      </c>
      <c r="X1" s="64" t="s">
        <v>98</v>
      </c>
      <c r="Y1" s="64" t="s">
        <v>99</v>
      </c>
      <c r="Z1" s="64" t="s">
        <v>100</v>
      </c>
      <c r="AA1" s="64" t="s">
        <v>101</v>
      </c>
      <c r="AB1" s="64" t="s">
        <v>102</v>
      </c>
      <c r="AC1" s="64" t="s">
        <v>103</v>
      </c>
      <c r="AD1" s="64" t="s">
        <v>104</v>
      </c>
      <c r="AE1" s="64" t="s">
        <v>105</v>
      </c>
      <c r="AF1" s="64" t="s">
        <v>192</v>
      </c>
      <c r="AG1" s="64" t="s">
        <v>193</v>
      </c>
      <c r="AH1" s="64" t="s">
        <v>140</v>
      </c>
      <c r="AI1" s="64" t="s">
        <v>194</v>
      </c>
      <c r="AJ1" s="64" t="s">
        <v>147</v>
      </c>
      <c r="AK1" s="64" t="s">
        <v>150</v>
      </c>
      <c r="AL1" s="64" t="s">
        <v>195</v>
      </c>
      <c r="AM1" s="64" t="s">
        <v>139</v>
      </c>
    </row>
    <row r="2" spans="1:39" ht="16" x14ac:dyDescent="0.2">
      <c r="A2" s="64" t="s">
        <v>16</v>
      </c>
      <c r="B2" s="4">
        <v>0.24555526926049989</v>
      </c>
      <c r="C2" s="4">
        <v>0.18986175115207371</v>
      </c>
      <c r="D2" s="4">
        <v>3.3989266547406083E-2</v>
      </c>
      <c r="E2" s="4">
        <v>6.2060889929742388E-2</v>
      </c>
      <c r="F2" s="4">
        <v>5.1873198847262249E-2</v>
      </c>
      <c r="G2" s="4">
        <v>0.12195121951219499</v>
      </c>
      <c r="H2" s="4">
        <v>0.22240595287308809</v>
      </c>
      <c r="I2" t="s">
        <v>263</v>
      </c>
      <c r="J2" s="4">
        <v>0.44274809160305351</v>
      </c>
      <c r="K2" s="4">
        <v>0.32608695652173908</v>
      </c>
      <c r="L2" s="4">
        <v>0.13786407766990291</v>
      </c>
      <c r="M2" s="4" t="s">
        <v>263</v>
      </c>
      <c r="N2" s="4" t="s">
        <v>263</v>
      </c>
      <c r="O2" s="4" t="s">
        <v>262</v>
      </c>
      <c r="P2" s="4" t="s">
        <v>262</v>
      </c>
      <c r="Q2" s="4" t="s">
        <v>262</v>
      </c>
      <c r="R2" s="4" t="s">
        <v>262</v>
      </c>
      <c r="S2" s="4" t="s">
        <v>262</v>
      </c>
      <c r="T2">
        <v>1.5674156874156001E-3</v>
      </c>
      <c r="U2" s="4">
        <v>0.9990468763538688</v>
      </c>
      <c r="V2" s="4">
        <v>0.99917334350756704</v>
      </c>
      <c r="W2" s="4">
        <v>0.99936029568554974</v>
      </c>
      <c r="X2" s="4">
        <v>0.99813011799600238</v>
      </c>
      <c r="Y2" s="4">
        <v>0.99877400899060076</v>
      </c>
      <c r="Z2" s="4">
        <v>0.99945064000439487</v>
      </c>
      <c r="AA2" s="4">
        <v>0.99639774859287056</v>
      </c>
      <c r="AB2" s="4">
        <v>1</v>
      </c>
      <c r="AC2" s="4">
        <v>1</v>
      </c>
      <c r="AD2" s="4">
        <v>0.99926694485169731</v>
      </c>
      <c r="AE2" s="4">
        <v>0.99903748159891292</v>
      </c>
      <c r="AF2" s="4" t="s">
        <v>263</v>
      </c>
      <c r="AG2" s="4" t="s">
        <v>263</v>
      </c>
      <c r="AH2" s="4" t="s">
        <v>263</v>
      </c>
      <c r="AI2" s="4" t="s">
        <v>263</v>
      </c>
      <c r="AJ2" s="4" t="s">
        <v>263</v>
      </c>
      <c r="AK2" s="4" t="s">
        <v>263</v>
      </c>
      <c r="AL2" s="4" t="s">
        <v>263</v>
      </c>
      <c r="AM2" s="4">
        <v>1</v>
      </c>
    </row>
    <row r="3" spans="1:39" ht="16" x14ac:dyDescent="0.2">
      <c r="A3" s="64" t="s">
        <v>26</v>
      </c>
      <c r="B3" s="4">
        <v>0.9885892116182573</v>
      </c>
      <c r="C3" s="4">
        <v>0.94063926940639264</v>
      </c>
      <c r="D3" s="4">
        <v>0.6785714285714286</v>
      </c>
      <c r="E3" s="4">
        <v>0.64634146341463417</v>
      </c>
      <c r="F3" s="4">
        <v>0.66666666666666663</v>
      </c>
      <c r="G3" s="4">
        <v>0.90909090909090895</v>
      </c>
      <c r="H3" s="4">
        <v>0.91808873720136519</v>
      </c>
      <c r="I3" t="s">
        <v>263</v>
      </c>
      <c r="J3" s="4">
        <v>1</v>
      </c>
      <c r="K3" s="4">
        <v>0.82191780821917804</v>
      </c>
      <c r="L3" s="4">
        <v>0.80681818181818177</v>
      </c>
      <c r="M3" s="4" t="s">
        <v>263</v>
      </c>
      <c r="N3" s="4" t="s">
        <v>263</v>
      </c>
      <c r="O3" s="4" t="s">
        <v>262</v>
      </c>
      <c r="P3" s="4" t="s">
        <v>262</v>
      </c>
      <c r="Q3" s="4" t="s">
        <v>262</v>
      </c>
      <c r="R3" s="4" t="s">
        <v>262</v>
      </c>
      <c r="S3" s="4" t="s">
        <v>262</v>
      </c>
      <c r="T3">
        <v>1</v>
      </c>
      <c r="U3" s="4">
        <v>0.79748236270576844</v>
      </c>
      <c r="V3" s="4">
        <v>0.9470226615236258</v>
      </c>
      <c r="W3" s="4">
        <v>0.96301369863013697</v>
      </c>
      <c r="X3" s="4">
        <v>0.95080154781647319</v>
      </c>
      <c r="Y3" s="4">
        <v>0.95705521472392641</v>
      </c>
      <c r="Z3" s="4">
        <v>0.99556747291233449</v>
      </c>
      <c r="AA3" s="4">
        <v>0.87590711175616831</v>
      </c>
      <c r="AB3" s="4">
        <v>0.9987187016176392</v>
      </c>
      <c r="AC3" s="4">
        <v>0.99608767886810656</v>
      </c>
      <c r="AD3" s="4">
        <v>0.99305127486690947</v>
      </c>
      <c r="AE3" s="4">
        <v>0.97545469622422465</v>
      </c>
      <c r="AF3" s="4" t="s">
        <v>263</v>
      </c>
      <c r="AG3" s="4" t="s">
        <v>263</v>
      </c>
      <c r="AH3" s="4" t="s">
        <v>263</v>
      </c>
      <c r="AI3" s="4" t="s">
        <v>263</v>
      </c>
      <c r="AJ3" s="4" t="s">
        <v>263</v>
      </c>
      <c r="AK3" s="4" t="s">
        <v>263</v>
      </c>
      <c r="AL3" s="4" t="s">
        <v>263</v>
      </c>
      <c r="AM3" s="4">
        <v>0.96987951807228912</v>
      </c>
    </row>
    <row r="4" spans="1:39" ht="16" x14ac:dyDescent="0.2">
      <c r="A4" s="64" t="s">
        <v>27</v>
      </c>
      <c r="B4" s="4">
        <v>964</v>
      </c>
      <c r="C4" s="4">
        <v>219</v>
      </c>
      <c r="D4" s="4">
        <v>28</v>
      </c>
      <c r="E4" s="4">
        <v>82</v>
      </c>
      <c r="F4" s="4">
        <v>54</v>
      </c>
      <c r="G4" s="4">
        <v>11</v>
      </c>
      <c r="H4" s="4">
        <v>586</v>
      </c>
      <c r="I4" t="s">
        <v>263</v>
      </c>
      <c r="J4" s="4">
        <v>58</v>
      </c>
      <c r="K4" s="4">
        <v>73</v>
      </c>
      <c r="L4" s="4">
        <v>88</v>
      </c>
      <c r="M4" s="4" t="s">
        <v>263</v>
      </c>
      <c r="N4" s="4" t="s">
        <v>263</v>
      </c>
      <c r="O4" s="4" t="s">
        <v>262</v>
      </c>
      <c r="P4" s="4" t="s">
        <v>262</v>
      </c>
      <c r="Q4" s="4" t="s">
        <v>262</v>
      </c>
      <c r="R4" s="4" t="s">
        <v>262</v>
      </c>
      <c r="S4" s="4" t="s">
        <v>262</v>
      </c>
      <c r="T4">
        <v>3</v>
      </c>
      <c r="U4" s="4">
        <v>14458</v>
      </c>
      <c r="V4" s="4">
        <v>16592</v>
      </c>
      <c r="W4" s="4">
        <v>14600</v>
      </c>
      <c r="X4" s="4">
        <v>16281</v>
      </c>
      <c r="Y4" s="4">
        <v>15322</v>
      </c>
      <c r="Z4" s="4">
        <v>18274</v>
      </c>
      <c r="AA4" s="4">
        <v>15158</v>
      </c>
      <c r="AB4" s="4">
        <v>18731</v>
      </c>
      <c r="AC4" s="4">
        <v>18659</v>
      </c>
      <c r="AD4" s="4">
        <v>17845</v>
      </c>
      <c r="AE4" s="4">
        <v>18089</v>
      </c>
      <c r="AF4" s="4" t="s">
        <v>263</v>
      </c>
      <c r="AG4" s="4" t="s">
        <v>263</v>
      </c>
      <c r="AH4" s="4" t="s">
        <v>263</v>
      </c>
      <c r="AI4" s="4" t="s">
        <v>263</v>
      </c>
      <c r="AJ4" s="4" t="s">
        <v>263</v>
      </c>
      <c r="AK4" s="4" t="s">
        <v>263</v>
      </c>
      <c r="AL4" s="4" t="s">
        <v>263</v>
      </c>
      <c r="AM4" s="4">
        <v>16600</v>
      </c>
    </row>
    <row r="5" spans="1:39" ht="16" x14ac:dyDescent="0.2">
      <c r="A5" s="64" t="s">
        <v>122</v>
      </c>
      <c r="B5" s="4">
        <v>0.89303578716201282</v>
      </c>
      <c r="C5" s="4">
        <v>0.94383096546500922</v>
      </c>
      <c r="D5" s="4">
        <v>0.82079256360078279</v>
      </c>
      <c r="E5" s="4">
        <v>0.79857150561555368</v>
      </c>
      <c r="F5" s="4">
        <v>0.81186094069529646</v>
      </c>
      <c r="G5" s="4">
        <v>0.74323828191071295</v>
      </c>
      <c r="H5" s="4">
        <v>0.89699792447876681</v>
      </c>
      <c r="I5" t="s">
        <v>263</v>
      </c>
      <c r="J5" s="4">
        <v>0.99804383943405328</v>
      </c>
      <c r="K5" s="4">
        <v>0.90748454154304381</v>
      </c>
      <c r="L5" s="4">
        <v>0.89113643902120321</v>
      </c>
      <c r="M5" s="4" t="s">
        <v>263</v>
      </c>
      <c r="N5" s="4" t="s">
        <v>263</v>
      </c>
      <c r="O5" s="4" t="s">
        <v>262</v>
      </c>
      <c r="P5" s="4" t="s">
        <v>262</v>
      </c>
      <c r="Q5" s="4" t="s">
        <v>262</v>
      </c>
      <c r="R5" s="4" t="s">
        <v>262</v>
      </c>
      <c r="S5" s="4" t="s">
        <v>262</v>
      </c>
      <c r="T5">
        <v>0.89659841687414998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 t="s">
        <v>263</v>
      </c>
      <c r="AG5" s="4" t="s">
        <v>263</v>
      </c>
      <c r="AH5" s="4" t="s">
        <v>263</v>
      </c>
      <c r="AI5" s="4" t="s">
        <v>263</v>
      </c>
      <c r="AJ5" s="4" t="s">
        <v>263</v>
      </c>
      <c r="AK5" s="4" t="s">
        <v>263</v>
      </c>
      <c r="AL5" s="4" t="s">
        <v>263</v>
      </c>
      <c r="AM5" s="4">
        <v>0</v>
      </c>
    </row>
    <row r="7" spans="1:39" x14ac:dyDescent="0.2">
      <c r="B7" s="14"/>
      <c r="C7" s="141" t="s">
        <v>15</v>
      </c>
      <c r="D7" s="141"/>
      <c r="E7" s="141"/>
      <c r="F7" s="141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0.16690582632767079</v>
      </c>
      <c r="D9" s="14">
        <f>+AVERAGE(U2:AM2)</f>
        <v>0.99905312146512204</v>
      </c>
      <c r="E9" s="14"/>
      <c r="F9" s="14"/>
    </row>
    <row r="10" spans="1:39" x14ac:dyDescent="0.2">
      <c r="B10" s="14" t="s">
        <v>26</v>
      </c>
      <c r="C10" s="14">
        <f>+AVERAGE(B3:T3)</f>
        <v>0.85242942509154662</v>
      </c>
      <c r="D10" s="14">
        <f>+AVERAGE(U3:AM3)</f>
        <v>0.95167016164313356</v>
      </c>
      <c r="E10" s="14"/>
      <c r="F10" s="14"/>
    </row>
    <row r="11" spans="1:39" x14ac:dyDescent="0.2">
      <c r="B11" s="14" t="s">
        <v>196</v>
      </c>
      <c r="C11" s="141">
        <f>+AVERAGE(B5:T5)</f>
        <v>0.87287192780005329</v>
      </c>
      <c r="D11" s="141"/>
      <c r="E11" s="141"/>
      <c r="F11" s="141"/>
    </row>
    <row r="12" spans="1:39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FBED2-5DDE-654B-97B8-FA49AAA85F9C}">
  <dimension ref="A1:AM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39" x14ac:dyDescent="0.2">
      <c r="B1" s="64" t="s">
        <v>42</v>
      </c>
      <c r="C1" s="64" t="s">
        <v>43</v>
      </c>
      <c r="D1" s="64" t="s">
        <v>44</v>
      </c>
      <c r="E1" s="64" t="s">
        <v>45</v>
      </c>
      <c r="F1" s="64" t="s">
        <v>46</v>
      </c>
      <c r="G1" s="64" t="s">
        <v>47</v>
      </c>
      <c r="H1" s="64" t="s">
        <v>48</v>
      </c>
      <c r="I1" s="64" t="s">
        <v>49</v>
      </c>
      <c r="J1" s="64" t="s">
        <v>50</v>
      </c>
      <c r="K1" s="64" t="s">
        <v>51</v>
      </c>
      <c r="L1" s="64" t="s">
        <v>52</v>
      </c>
      <c r="M1" s="64" t="s">
        <v>188</v>
      </c>
      <c r="N1" s="64" t="s">
        <v>189</v>
      </c>
      <c r="O1" s="64" t="s">
        <v>127</v>
      </c>
      <c r="P1" s="64" t="s">
        <v>190</v>
      </c>
      <c r="Q1" s="64" t="s">
        <v>134</v>
      </c>
      <c r="R1" s="64" t="s">
        <v>137</v>
      </c>
      <c r="S1" s="64" t="s">
        <v>191</v>
      </c>
      <c r="T1" s="64" t="s">
        <v>126</v>
      </c>
      <c r="U1" s="64" t="s">
        <v>95</v>
      </c>
      <c r="V1" s="64" t="s">
        <v>96</v>
      </c>
      <c r="W1" s="64" t="s">
        <v>97</v>
      </c>
      <c r="X1" s="64" t="s">
        <v>98</v>
      </c>
      <c r="Y1" s="64" t="s">
        <v>99</v>
      </c>
      <c r="Z1" s="64" t="s">
        <v>100</v>
      </c>
      <c r="AA1" s="64" t="s">
        <v>101</v>
      </c>
      <c r="AB1" s="64" t="s">
        <v>102</v>
      </c>
      <c r="AC1" s="64" t="s">
        <v>103</v>
      </c>
      <c r="AD1" s="64" t="s">
        <v>104</v>
      </c>
      <c r="AE1" s="64" t="s">
        <v>105</v>
      </c>
      <c r="AF1" s="64" t="s">
        <v>192</v>
      </c>
      <c r="AG1" s="64" t="s">
        <v>193</v>
      </c>
      <c r="AH1" s="64" t="s">
        <v>140</v>
      </c>
      <c r="AI1" s="64" t="s">
        <v>194</v>
      </c>
      <c r="AJ1" s="64" t="s">
        <v>147</v>
      </c>
      <c r="AK1" s="64" t="s">
        <v>150</v>
      </c>
      <c r="AL1" s="64" t="s">
        <v>195</v>
      </c>
      <c r="AM1" s="64" t="s">
        <v>139</v>
      </c>
    </row>
    <row r="2" spans="1:39" ht="16" x14ac:dyDescent="0.2">
      <c r="A2" s="64" t="s">
        <v>16</v>
      </c>
      <c r="B2" s="4">
        <v>0.24945414847161571</v>
      </c>
      <c r="C2" s="4">
        <v>0.33450087565674258</v>
      </c>
      <c r="D2" s="4">
        <v>2.9850746268656719E-2</v>
      </c>
      <c r="E2" s="4">
        <v>0.1008230452674897</v>
      </c>
      <c r="F2" s="4">
        <v>8.9385474860335198E-2</v>
      </c>
      <c r="G2" s="4">
        <v>0.20489941845099999</v>
      </c>
      <c r="H2" s="4">
        <v>0.2958776595744681</v>
      </c>
      <c r="I2" t="s">
        <v>263</v>
      </c>
      <c r="J2" s="4">
        <v>0.46400000000000002</v>
      </c>
      <c r="K2" s="4">
        <v>0.53153153153153154</v>
      </c>
      <c r="L2" s="4">
        <v>0.17789757412398921</v>
      </c>
      <c r="M2" s="4" t="s">
        <v>263</v>
      </c>
      <c r="N2" s="4" t="s">
        <v>263</v>
      </c>
      <c r="O2" s="4" t="s">
        <v>262</v>
      </c>
      <c r="P2" s="4" t="s">
        <v>262</v>
      </c>
      <c r="Q2" s="4" t="s">
        <v>262</v>
      </c>
      <c r="R2" s="4" t="s">
        <v>262</v>
      </c>
      <c r="S2" s="4" t="s">
        <v>262</v>
      </c>
      <c r="T2">
        <v>1.9213469816346E-3</v>
      </c>
      <c r="U2" s="4">
        <v>0.99899152884227516</v>
      </c>
      <c r="V2" s="4">
        <v>0.99920849548182833</v>
      </c>
      <c r="W2" s="4">
        <v>0.99991062650817764</v>
      </c>
      <c r="X2" s="4">
        <v>0.9985439922346252</v>
      </c>
      <c r="Y2" s="4">
        <v>0.99942291838417152</v>
      </c>
      <c r="Z2" s="4">
        <v>0.99948878159613741</v>
      </c>
      <c r="AA2" s="4">
        <v>0.99707671644149487</v>
      </c>
      <c r="AB2" s="4">
        <v>1</v>
      </c>
      <c r="AC2" s="4">
        <v>1</v>
      </c>
      <c r="AD2" s="4">
        <v>0.99952233102459997</v>
      </c>
      <c r="AE2" s="4">
        <v>0.99919567965069511</v>
      </c>
      <c r="AF2" s="4" t="s">
        <v>263</v>
      </c>
      <c r="AG2" s="4" t="s">
        <v>263</v>
      </c>
      <c r="AH2" s="4" t="s">
        <v>263</v>
      </c>
      <c r="AI2" s="4" t="s">
        <v>263</v>
      </c>
      <c r="AJ2" s="4" t="s">
        <v>263</v>
      </c>
      <c r="AK2" s="4" t="s">
        <v>263</v>
      </c>
      <c r="AL2" s="4" t="s">
        <v>263</v>
      </c>
      <c r="AM2" s="4">
        <v>1</v>
      </c>
    </row>
    <row r="3" spans="1:39" ht="16" x14ac:dyDescent="0.2">
      <c r="A3" s="64" t="s">
        <v>26</v>
      </c>
      <c r="B3" s="4">
        <v>0.98917748917748916</v>
      </c>
      <c r="C3" s="4">
        <v>0.94088669950738912</v>
      </c>
      <c r="D3" s="4">
        <v>0.8571428571428571</v>
      </c>
      <c r="E3" s="4">
        <v>0.7</v>
      </c>
      <c r="F3" s="4">
        <v>0.82051282051282048</v>
      </c>
      <c r="G3" s="4">
        <v>0.88888888888890005</v>
      </c>
      <c r="H3" s="4">
        <v>0.92323651452282163</v>
      </c>
      <c r="I3" t="s">
        <v>263</v>
      </c>
      <c r="J3" s="4">
        <v>1</v>
      </c>
      <c r="K3" s="4">
        <v>0.88059701492537312</v>
      </c>
      <c r="L3" s="4">
        <v>0.82499999999999996</v>
      </c>
      <c r="M3" s="4" t="s">
        <v>263</v>
      </c>
      <c r="N3" s="4" t="s">
        <v>263</v>
      </c>
      <c r="O3" s="4" t="s">
        <v>262</v>
      </c>
      <c r="P3" s="4" t="s">
        <v>262</v>
      </c>
      <c r="Q3" s="4" t="s">
        <v>262</v>
      </c>
      <c r="R3" s="4" t="s">
        <v>262</v>
      </c>
      <c r="S3" s="4" t="s">
        <v>262</v>
      </c>
      <c r="T3">
        <v>1</v>
      </c>
      <c r="U3" s="4">
        <v>0.78271175726927944</v>
      </c>
      <c r="V3" s="4">
        <v>0.97552965419537641</v>
      </c>
      <c r="W3" s="4">
        <v>0.98286919089870861</v>
      </c>
      <c r="X3" s="4">
        <v>0.97055057618437901</v>
      </c>
      <c r="Y3" s="4">
        <v>0.97381315768334809</v>
      </c>
      <c r="Z3" s="4">
        <v>0.99897808561371637</v>
      </c>
      <c r="AA3" s="4">
        <v>0.92258206009211197</v>
      </c>
      <c r="AB3" s="4">
        <v>0.99893088148821296</v>
      </c>
      <c r="AC3" s="4">
        <v>0.99640268456375836</v>
      </c>
      <c r="AD3" s="4">
        <v>0.99690328727965694</v>
      </c>
      <c r="AE3" s="4">
        <v>0.98276544047013614</v>
      </c>
      <c r="AF3" s="4" t="s">
        <v>263</v>
      </c>
      <c r="AG3" s="4" t="s">
        <v>263</v>
      </c>
      <c r="AH3" s="4" t="s">
        <v>263</v>
      </c>
      <c r="AI3" s="4" t="s">
        <v>263</v>
      </c>
      <c r="AJ3" s="4" t="s">
        <v>263</v>
      </c>
      <c r="AK3" s="4" t="s">
        <v>263</v>
      </c>
      <c r="AL3" s="4" t="s">
        <v>263</v>
      </c>
      <c r="AM3" s="4">
        <v>0.98226521563885527</v>
      </c>
    </row>
    <row r="4" spans="1:39" ht="16" x14ac:dyDescent="0.2">
      <c r="A4" s="64" t="s">
        <v>27</v>
      </c>
      <c r="B4" s="4">
        <v>924</v>
      </c>
      <c r="C4" s="4">
        <v>203</v>
      </c>
      <c r="D4" s="4">
        <v>7</v>
      </c>
      <c r="E4" s="4">
        <v>70</v>
      </c>
      <c r="F4" s="4">
        <v>39</v>
      </c>
      <c r="G4" s="4">
        <v>9</v>
      </c>
      <c r="H4" s="4">
        <v>482</v>
      </c>
      <c r="I4" t="s">
        <v>263</v>
      </c>
      <c r="J4" s="4">
        <v>58</v>
      </c>
      <c r="K4" s="4">
        <v>67</v>
      </c>
      <c r="L4" s="4">
        <v>80</v>
      </c>
      <c r="M4" s="4" t="s">
        <v>263</v>
      </c>
      <c r="N4" s="4" t="s">
        <v>263</v>
      </c>
      <c r="O4" s="4" t="s">
        <v>262</v>
      </c>
      <c r="P4" s="4" t="s">
        <v>262</v>
      </c>
      <c r="Q4" s="4" t="s">
        <v>262</v>
      </c>
      <c r="R4" s="4" t="s">
        <v>262</v>
      </c>
      <c r="S4" s="4" t="s">
        <v>262</v>
      </c>
      <c r="T4">
        <v>3</v>
      </c>
      <c r="U4" s="4">
        <v>12656</v>
      </c>
      <c r="V4" s="4">
        <v>15529</v>
      </c>
      <c r="W4" s="4">
        <v>11383</v>
      </c>
      <c r="X4" s="4">
        <v>14839</v>
      </c>
      <c r="Y4" s="4">
        <v>12449</v>
      </c>
      <c r="Z4" s="4">
        <v>17614</v>
      </c>
      <c r="AA4" s="4">
        <v>13679</v>
      </c>
      <c r="AB4" s="4">
        <v>18707</v>
      </c>
      <c r="AC4" s="4">
        <v>18625</v>
      </c>
      <c r="AD4" s="4">
        <v>16792</v>
      </c>
      <c r="AE4" s="4">
        <v>17697</v>
      </c>
      <c r="AF4" s="4" t="s">
        <v>263</v>
      </c>
      <c r="AG4" s="4" t="s">
        <v>263</v>
      </c>
      <c r="AH4" s="4" t="s">
        <v>263</v>
      </c>
      <c r="AI4" s="4" t="s">
        <v>263</v>
      </c>
      <c r="AJ4" s="4" t="s">
        <v>263</v>
      </c>
      <c r="AK4" s="4" t="s">
        <v>263</v>
      </c>
      <c r="AL4" s="4" t="s">
        <v>263</v>
      </c>
      <c r="AM4" s="4">
        <v>14886</v>
      </c>
    </row>
    <row r="5" spans="1:39" ht="16" x14ac:dyDescent="0.2">
      <c r="A5" s="64" t="s">
        <v>122</v>
      </c>
      <c r="B5" s="4">
        <v>0.8859446232233843</v>
      </c>
      <c r="C5" s="4">
        <v>0.95820817685138282</v>
      </c>
      <c r="D5" s="4">
        <v>0.92000602402078291</v>
      </c>
      <c r="E5" s="4">
        <v>0.83527528809218954</v>
      </c>
      <c r="F5" s="4">
        <v>0.89716298909808434</v>
      </c>
      <c r="G5" s="4">
        <v>0.79948904280685795</v>
      </c>
      <c r="H5" s="4">
        <v>0.9229092873074668</v>
      </c>
      <c r="I5" t="s">
        <v>263</v>
      </c>
      <c r="J5" s="4">
        <v>0.99820134228187918</v>
      </c>
      <c r="K5" s="4">
        <v>0.93875015110251503</v>
      </c>
      <c r="L5" s="4">
        <v>0.90388272023506799</v>
      </c>
      <c r="M5" s="4" t="s">
        <v>263</v>
      </c>
      <c r="N5" s="4" t="s">
        <v>263</v>
      </c>
      <c r="O5" s="4" t="s">
        <v>262</v>
      </c>
      <c r="P5" s="4" t="s">
        <v>262</v>
      </c>
      <c r="Q5" s="4" t="s">
        <v>262</v>
      </c>
      <c r="R5" s="4" t="s">
        <v>262</v>
      </c>
      <c r="S5" s="4" t="s">
        <v>262</v>
      </c>
      <c r="T5">
        <v>0.92237467192800005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 t="s">
        <v>263</v>
      </c>
      <c r="AG5" s="4" t="s">
        <v>263</v>
      </c>
      <c r="AH5" s="4" t="s">
        <v>263</v>
      </c>
      <c r="AI5" s="4" t="s">
        <v>263</v>
      </c>
      <c r="AJ5" s="4" t="s">
        <v>263</v>
      </c>
      <c r="AK5" s="4" t="s">
        <v>263</v>
      </c>
      <c r="AL5" s="4" t="s">
        <v>263</v>
      </c>
      <c r="AM5" s="4">
        <v>0</v>
      </c>
    </row>
    <row r="7" spans="1:39" x14ac:dyDescent="0.2">
      <c r="B7" s="14"/>
      <c r="C7" s="141" t="s">
        <v>15</v>
      </c>
      <c r="D7" s="141"/>
      <c r="E7" s="141"/>
      <c r="F7" s="141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0.22546743828976942</v>
      </c>
      <c r="D9" s="14">
        <f>+AVERAGE(U2:AM2)</f>
        <v>0.99928008918033384</v>
      </c>
      <c r="E9" s="14"/>
      <c r="F9" s="14"/>
    </row>
    <row r="10" spans="1:39" x14ac:dyDescent="0.2">
      <c r="B10" s="14" t="s">
        <v>26</v>
      </c>
      <c r="C10" s="14">
        <f>+AVERAGE(B3:T3)</f>
        <v>0.89322202587978627</v>
      </c>
      <c r="D10" s="14">
        <f>+AVERAGE(U3:AM3)</f>
        <v>0.96369183261479507</v>
      </c>
      <c r="E10" s="14"/>
      <c r="F10" s="14"/>
    </row>
    <row r="11" spans="1:39" x14ac:dyDescent="0.2">
      <c r="B11" s="14" t="s">
        <v>196</v>
      </c>
      <c r="C11" s="141">
        <f>+AVERAGE(B5:T5)</f>
        <v>0.9074731197225101</v>
      </c>
      <c r="D11" s="141"/>
      <c r="E11" s="141"/>
      <c r="F11" s="141"/>
    </row>
    <row r="12" spans="1:39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0A39-9484-1A4A-9AA6-DE327E734824}">
  <dimension ref="A1:BY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77" ht="16" x14ac:dyDescent="0.2">
      <c r="A1"/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202</v>
      </c>
      <c r="AH1" s="8" t="s">
        <v>203</v>
      </c>
      <c r="AI1" s="8" t="s">
        <v>204</v>
      </c>
      <c r="AJ1" s="8" t="s">
        <v>159</v>
      </c>
      <c r="AK1" s="8" t="s">
        <v>66</v>
      </c>
      <c r="AL1" s="8" t="s">
        <v>126</v>
      </c>
      <c r="AM1" s="8" t="s">
        <v>134</v>
      </c>
      <c r="AN1" s="8" t="s">
        <v>70</v>
      </c>
      <c r="AO1" s="8" t="s">
        <v>67</v>
      </c>
      <c r="AP1" s="8" t="s">
        <v>72</v>
      </c>
      <c r="AQ1" s="8" t="s">
        <v>172</v>
      </c>
      <c r="AR1" s="8" t="s">
        <v>76</v>
      </c>
      <c r="AS1" s="8" t="s">
        <v>95</v>
      </c>
      <c r="AT1" s="8" t="s">
        <v>205</v>
      </c>
      <c r="AU1" s="8" t="s">
        <v>206</v>
      </c>
      <c r="AV1" s="8" t="s">
        <v>207</v>
      </c>
      <c r="AW1" s="8" t="s">
        <v>96</v>
      </c>
      <c r="AX1" s="8" t="s">
        <v>208</v>
      </c>
      <c r="AY1" s="8" t="s">
        <v>73</v>
      </c>
      <c r="AZ1" s="8" t="s">
        <v>98</v>
      </c>
      <c r="BA1" s="8" t="s">
        <v>100</v>
      </c>
      <c r="BB1" s="8" t="s">
        <v>101</v>
      </c>
      <c r="BC1" s="8" t="s">
        <v>102</v>
      </c>
      <c r="BD1" s="8" t="s">
        <v>103</v>
      </c>
      <c r="BE1" s="8" t="s">
        <v>104</v>
      </c>
      <c r="BF1" s="8" t="s">
        <v>105</v>
      </c>
      <c r="BG1" s="8" t="s">
        <v>99</v>
      </c>
      <c r="BH1" s="8" t="s">
        <v>97</v>
      </c>
      <c r="BI1" s="8" t="s">
        <v>169</v>
      </c>
      <c r="BJ1" s="8" t="s">
        <v>170</v>
      </c>
      <c r="BK1" s="8" t="s">
        <v>171</v>
      </c>
      <c r="BL1" s="8" t="s">
        <v>174</v>
      </c>
      <c r="BM1" s="8" t="s">
        <v>175</v>
      </c>
      <c r="BN1" s="8" t="s">
        <v>209</v>
      </c>
      <c r="BO1" s="8" t="s">
        <v>210</v>
      </c>
      <c r="BP1" s="8" t="s">
        <v>173</v>
      </c>
      <c r="BQ1" s="8" t="s">
        <v>75</v>
      </c>
      <c r="BR1" s="8" t="s">
        <v>176</v>
      </c>
      <c r="BS1" s="8" t="s">
        <v>212</v>
      </c>
      <c r="BT1" s="8" t="s">
        <v>213</v>
      </c>
      <c r="BU1" s="8" t="s">
        <v>214</v>
      </c>
      <c r="BV1" s="8" t="s">
        <v>178</v>
      </c>
      <c r="BW1" s="8" t="s">
        <v>77</v>
      </c>
      <c r="BX1" s="8" t="s">
        <v>139</v>
      </c>
      <c r="BY1" s="8" t="s">
        <v>147</v>
      </c>
    </row>
    <row r="2" spans="1:77" ht="16" x14ac:dyDescent="0.2">
      <c r="A2" s="8" t="s">
        <v>16</v>
      </c>
      <c r="B2">
        <v>0.25</v>
      </c>
      <c r="C2">
        <v>0.22111269614835949</v>
      </c>
      <c r="D2">
        <v>3.5496688741721863E-2</v>
      </c>
      <c r="E2">
        <v>0.19580419580419581</v>
      </c>
      <c r="F2">
        <v>6.7388003037205768E-2</v>
      </c>
      <c r="G2">
        <v>0.35035403050108932</v>
      </c>
      <c r="H2">
        <v>0.1185176552849318</v>
      </c>
      <c r="I2">
        <v>0.14739270881402861</v>
      </c>
      <c r="J2">
        <v>0.1225127913587265</v>
      </c>
      <c r="K2">
        <v>0.22262046993229789</v>
      </c>
      <c r="L2">
        <v>0.1209682695453059</v>
      </c>
      <c r="M2">
        <v>9.1691777873439517E-2</v>
      </c>
      <c r="N2">
        <v>6.328257191201353E-2</v>
      </c>
      <c r="O2">
        <v>7.4840764331210188E-2</v>
      </c>
      <c r="P2">
        <v>0.13401837418905391</v>
      </c>
      <c r="Q2">
        <v>3.9936941671045723E-2</v>
      </c>
      <c r="R2">
        <v>3.7725225225225228E-2</v>
      </c>
      <c r="S2">
        <v>4.8335974643423138E-2</v>
      </c>
      <c r="T2">
        <v>4.5048701298701303E-2</v>
      </c>
      <c r="U2">
        <v>0.1065266316579145</v>
      </c>
      <c r="V2">
        <v>8.8683351468988036E-2</v>
      </c>
      <c r="W2">
        <v>6.1876247504990017E-2</v>
      </c>
      <c r="X2">
        <v>0.2105263157894737</v>
      </c>
      <c r="Y2">
        <v>1.390498261877173E-2</v>
      </c>
      <c r="Z2">
        <v>0</v>
      </c>
      <c r="AA2">
        <v>2.1428571428571429E-2</v>
      </c>
      <c r="AB2">
        <v>7.0588235294117646E-2</v>
      </c>
      <c r="AC2">
        <v>8.1395348837209308E-2</v>
      </c>
      <c r="AD2">
        <v>0</v>
      </c>
      <c r="AE2">
        <v>8.2857142857142851E-2</v>
      </c>
      <c r="AF2">
        <v>0</v>
      </c>
      <c r="AG2">
        <v>0</v>
      </c>
      <c r="AH2">
        <v>2.3255813953488368E-2</v>
      </c>
      <c r="AI2">
        <v>2.620967741935484E-2</v>
      </c>
      <c r="AJ2"/>
      <c r="AK2">
        <v>2.2662889518413599E-2</v>
      </c>
      <c r="AL2">
        <v>0</v>
      </c>
      <c r="AM2">
        <v>0</v>
      </c>
      <c r="AN2">
        <v>0.99983321519409585</v>
      </c>
      <c r="AO2">
        <v>0.99957569185799822</v>
      </c>
      <c r="AP2">
        <v>0.9982213438735178</v>
      </c>
      <c r="AQ2">
        <v>0.99782171581769441</v>
      </c>
      <c r="AR2">
        <v>0.99669280418200246</v>
      </c>
      <c r="AS2">
        <v>0.99916021834323077</v>
      </c>
      <c r="AT2">
        <v>0.99630685499546456</v>
      </c>
      <c r="AU2">
        <v>0.99688922610015174</v>
      </c>
      <c r="AV2">
        <v>0.9971027412525072</v>
      </c>
      <c r="AW2">
        <v>0.99926288632654137</v>
      </c>
      <c r="AX2">
        <v>0.99621993127147768</v>
      </c>
      <c r="AY2">
        <v>0.9989858012170385</v>
      </c>
      <c r="AZ2">
        <v>0.9948632974316487</v>
      </c>
      <c r="BA2">
        <v>0.99815457621160864</v>
      </c>
      <c r="BB2">
        <v>0.99618320610687028</v>
      </c>
      <c r="BC2">
        <v>0.99873371924746746</v>
      </c>
      <c r="BD2">
        <v>0.99394028246102717</v>
      </c>
      <c r="BE2">
        <v>0.99897631566702338</v>
      </c>
      <c r="BF2">
        <v>0.99893276414087517</v>
      </c>
      <c r="BG2">
        <v>0.99532669076800984</v>
      </c>
      <c r="BH2">
        <v>0.99576137439689771</v>
      </c>
      <c r="BI2">
        <v>0.99851152504890706</v>
      </c>
      <c r="BJ2">
        <v>0.99974956173303275</v>
      </c>
      <c r="BK2">
        <v>0.99974084312370426</v>
      </c>
      <c r="BL2">
        <v>0.9994996873045654</v>
      </c>
      <c r="BM2">
        <v>0.9989947643979058</v>
      </c>
      <c r="BN2">
        <v>0.99895528625156704</v>
      </c>
      <c r="BO2">
        <v>0.99937314555560197</v>
      </c>
      <c r="BP2">
        <v>0.99945864912134585</v>
      </c>
      <c r="BQ2">
        <v>0.99380941852752602</v>
      </c>
      <c r="BR2">
        <v>0.99949985412411957</v>
      </c>
      <c r="BS2">
        <v>0.99966661110185029</v>
      </c>
      <c r="BT2">
        <v>0.99949851644448162</v>
      </c>
      <c r="BU2">
        <v>0.99710872060886946</v>
      </c>
      <c r="BV2">
        <v>0.99979179679367058</v>
      </c>
      <c r="BW2">
        <v>0.99847857323979372</v>
      </c>
      <c r="BX2">
        <v>0.99916489206229908</v>
      </c>
      <c r="BY2">
        <v>0.99975013534335566</v>
      </c>
    </row>
    <row r="3" spans="1:77" ht="16" x14ac:dyDescent="0.2">
      <c r="A3" s="8" t="s">
        <v>26</v>
      </c>
      <c r="B3">
        <v>0.66666666666666663</v>
      </c>
      <c r="C3">
        <v>0.98569157392686801</v>
      </c>
      <c r="D3">
        <v>0.78823529411764703</v>
      </c>
      <c r="E3">
        <v>0.35</v>
      </c>
      <c r="F3">
        <v>0.85131894484412474</v>
      </c>
      <c r="G3">
        <v>0.99458832624661775</v>
      </c>
      <c r="H3">
        <v>0.94692737430167595</v>
      </c>
      <c r="I3">
        <v>0.97496947496947495</v>
      </c>
      <c r="J3">
        <v>0.97072072072072069</v>
      </c>
      <c r="K3">
        <v>0.98763250883392228</v>
      </c>
      <c r="L3">
        <v>0.98246546227417642</v>
      </c>
      <c r="M3">
        <v>0.90638297872340423</v>
      </c>
      <c r="N3">
        <v>0.80085653104925059</v>
      </c>
      <c r="O3">
        <v>0.69117647058823528</v>
      </c>
      <c r="P3">
        <v>0.9987021414665801</v>
      </c>
      <c r="Q3">
        <v>0.73076923076923073</v>
      </c>
      <c r="R3">
        <v>0.51937984496124034</v>
      </c>
      <c r="S3">
        <v>0.84722222222222221</v>
      </c>
      <c r="T3">
        <v>0.82835820895522383</v>
      </c>
      <c r="U3">
        <v>0.57258064516129037</v>
      </c>
      <c r="V3">
        <v>0.63424124513618674</v>
      </c>
      <c r="W3">
        <v>0.46969696969696972</v>
      </c>
      <c r="X3">
        <v>0.66666666666666663</v>
      </c>
      <c r="Y3">
        <v>0.66666666666666663</v>
      </c>
      <c r="Z3">
        <v>0</v>
      </c>
      <c r="AA3">
        <v>0.1111111111111111</v>
      </c>
      <c r="AB3">
        <v>0.19354838709677419</v>
      </c>
      <c r="AC3">
        <v>0.31818181818181818</v>
      </c>
      <c r="AD3">
        <v>0</v>
      </c>
      <c r="AE3">
        <v>0.453125</v>
      </c>
      <c r="AF3">
        <v>0</v>
      </c>
      <c r="AG3">
        <v>0</v>
      </c>
      <c r="AH3">
        <v>0.14285714285714279</v>
      </c>
      <c r="AI3">
        <v>0.16049382716049379</v>
      </c>
      <c r="AJ3">
        <v>0</v>
      </c>
      <c r="AK3">
        <v>0.1818181818181818</v>
      </c>
      <c r="AL3">
        <v>0</v>
      </c>
      <c r="AM3">
        <v>0</v>
      </c>
      <c r="AN3">
        <v>0.99900012498437696</v>
      </c>
      <c r="AO3">
        <v>0.90661079278200629</v>
      </c>
      <c r="AP3">
        <v>0.84730551478297333</v>
      </c>
      <c r="AQ3">
        <v>0.99519532066012117</v>
      </c>
      <c r="AR3">
        <v>0.79180439020255955</v>
      </c>
      <c r="AS3">
        <v>0.77734739593055813</v>
      </c>
      <c r="AT3">
        <v>0.6702846432152042</v>
      </c>
      <c r="AU3">
        <v>0.58716539303749382</v>
      </c>
      <c r="AV3">
        <v>0.5917206718688004</v>
      </c>
      <c r="AW3">
        <v>0.82939299916968934</v>
      </c>
      <c r="AX3">
        <v>0.39294266479916867</v>
      </c>
      <c r="AY3">
        <v>0.91126997476871319</v>
      </c>
      <c r="AZ3">
        <v>0.7649057244776627</v>
      </c>
      <c r="BA3">
        <v>0.95133799572846434</v>
      </c>
      <c r="BB3">
        <v>4.9873405627478141E-2</v>
      </c>
      <c r="BC3">
        <v>0.9235916523775668</v>
      </c>
      <c r="BD3">
        <v>0.8561266153133813</v>
      </c>
      <c r="BE3">
        <v>0.89937581165430858</v>
      </c>
      <c r="BF3">
        <v>0.90146978769733266</v>
      </c>
      <c r="BG3">
        <v>0.94988850086254051</v>
      </c>
      <c r="BH3">
        <v>0.92949743244380845</v>
      </c>
      <c r="BI3">
        <v>0.98037496346402775</v>
      </c>
      <c r="BJ3">
        <v>0.99812476559569951</v>
      </c>
      <c r="BK3">
        <v>0.96453723382089429</v>
      </c>
      <c r="BL3">
        <v>0.99875015623047114</v>
      </c>
      <c r="BM3">
        <v>0.99428881107220279</v>
      </c>
      <c r="BN3">
        <v>0.99670613742494996</v>
      </c>
      <c r="BO3">
        <v>0.99670737298378698</v>
      </c>
      <c r="BP3">
        <v>0.99995833680526625</v>
      </c>
      <c r="BQ3">
        <v>0.94595732143608735</v>
      </c>
      <c r="BR3">
        <v>0.99908344790234549</v>
      </c>
      <c r="BS3">
        <v>0.99920856416878412</v>
      </c>
      <c r="BT3">
        <v>0.99650014582725721</v>
      </c>
      <c r="BU3">
        <v>0.97981950363499626</v>
      </c>
      <c r="BV3">
        <v>1</v>
      </c>
      <c r="BW3">
        <v>0.98560760919444323</v>
      </c>
      <c r="BX3">
        <v>0.9972494269639508</v>
      </c>
      <c r="BY3">
        <v>0.9999166979049523</v>
      </c>
    </row>
    <row r="4" spans="1:77" ht="16" x14ac:dyDescent="0.2">
      <c r="A4" s="8" t="s">
        <v>27</v>
      </c>
      <c r="B4">
        <v>12</v>
      </c>
      <c r="C4">
        <v>629</v>
      </c>
      <c r="D4">
        <v>170</v>
      </c>
      <c r="E4">
        <v>80</v>
      </c>
      <c r="F4">
        <v>417</v>
      </c>
      <c r="G4">
        <v>2587</v>
      </c>
      <c r="H4">
        <v>1074</v>
      </c>
      <c r="I4">
        <v>1638</v>
      </c>
      <c r="J4">
        <v>1332</v>
      </c>
      <c r="K4">
        <v>1132</v>
      </c>
      <c r="L4">
        <v>1882</v>
      </c>
      <c r="M4">
        <v>235</v>
      </c>
      <c r="N4">
        <v>467</v>
      </c>
      <c r="O4">
        <v>136</v>
      </c>
      <c r="P4">
        <v>3082</v>
      </c>
      <c r="Q4">
        <v>104</v>
      </c>
      <c r="R4">
        <v>258</v>
      </c>
      <c r="S4">
        <v>144</v>
      </c>
      <c r="T4">
        <v>134</v>
      </c>
      <c r="U4">
        <v>248</v>
      </c>
      <c r="V4">
        <v>257</v>
      </c>
      <c r="W4">
        <v>66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256</v>
      </c>
      <c r="AF4">
        <v>12</v>
      </c>
      <c r="AG4">
        <v>8</v>
      </c>
      <c r="AH4">
        <v>14</v>
      </c>
      <c r="AI4">
        <v>81</v>
      </c>
      <c r="AJ4">
        <v>5</v>
      </c>
      <c r="AK4">
        <v>44</v>
      </c>
      <c r="AL4">
        <v>20</v>
      </c>
      <c r="AM4">
        <v>6</v>
      </c>
      <c r="AN4">
        <v>24003</v>
      </c>
      <c r="AO4">
        <v>23386</v>
      </c>
      <c r="AP4">
        <v>23845</v>
      </c>
      <c r="AQ4">
        <v>23935</v>
      </c>
      <c r="AR4">
        <v>23598</v>
      </c>
      <c r="AS4">
        <v>21428</v>
      </c>
      <c r="AT4">
        <v>22941</v>
      </c>
      <c r="AU4">
        <v>22377</v>
      </c>
      <c r="AV4">
        <v>22683</v>
      </c>
      <c r="AW4">
        <v>22883</v>
      </c>
      <c r="AX4">
        <v>22133</v>
      </c>
      <c r="AY4">
        <v>23780</v>
      </c>
      <c r="AZ4">
        <v>23548</v>
      </c>
      <c r="BA4">
        <v>23879</v>
      </c>
      <c r="BB4">
        <v>20933</v>
      </c>
      <c r="BC4">
        <v>23911</v>
      </c>
      <c r="BD4">
        <v>23757</v>
      </c>
      <c r="BE4">
        <v>23871</v>
      </c>
      <c r="BF4">
        <v>23881</v>
      </c>
      <c r="BG4">
        <v>23767</v>
      </c>
      <c r="BH4">
        <v>23758</v>
      </c>
      <c r="BI4">
        <v>23949</v>
      </c>
      <c r="BJ4">
        <v>23997</v>
      </c>
      <c r="BK4">
        <v>23997</v>
      </c>
      <c r="BL4">
        <v>24003</v>
      </c>
      <c r="BM4">
        <v>23988</v>
      </c>
      <c r="BN4">
        <v>23984</v>
      </c>
      <c r="BO4">
        <v>23993</v>
      </c>
      <c r="BP4">
        <v>24002</v>
      </c>
      <c r="BQ4">
        <v>23759</v>
      </c>
      <c r="BR4">
        <v>24003</v>
      </c>
      <c r="BS4">
        <v>24007</v>
      </c>
      <c r="BT4">
        <v>24001</v>
      </c>
      <c r="BU4">
        <v>23934</v>
      </c>
      <c r="BV4">
        <v>24010</v>
      </c>
      <c r="BW4">
        <v>23971</v>
      </c>
      <c r="BX4">
        <v>23995</v>
      </c>
      <c r="BY4">
        <v>24009</v>
      </c>
    </row>
    <row r="5" spans="1:77" ht="16" x14ac:dyDescent="0.2">
      <c r="A5" s="8" t="s">
        <v>122</v>
      </c>
      <c r="B5">
        <v>0.83283339582552174</v>
      </c>
      <c r="C5">
        <v>0.94615118335443715</v>
      </c>
      <c r="D5">
        <v>0.81777040445031013</v>
      </c>
      <c r="E5">
        <v>0.67259766033006063</v>
      </c>
      <c r="F5">
        <v>0.82156166752334214</v>
      </c>
      <c r="G5">
        <v>0.88596786108858794</v>
      </c>
      <c r="H5">
        <v>0.80860600875844013</v>
      </c>
      <c r="I5">
        <v>0.78106743400348444</v>
      </c>
      <c r="J5">
        <v>0.78122069629476054</v>
      </c>
      <c r="K5">
        <v>0.90851275400180587</v>
      </c>
      <c r="L5">
        <v>0.68770406353667246</v>
      </c>
      <c r="M5">
        <v>0.90882647674605876</v>
      </c>
      <c r="N5">
        <v>0.78288112776345675</v>
      </c>
      <c r="O5">
        <v>0.82125723315834986</v>
      </c>
      <c r="P5">
        <v>0.52428777354702905</v>
      </c>
      <c r="Q5">
        <v>0.82718044157339887</v>
      </c>
      <c r="R5">
        <v>0.68775323013731082</v>
      </c>
      <c r="S5">
        <v>0.87329901693826539</v>
      </c>
      <c r="T5">
        <v>0.86491399832627824</v>
      </c>
      <c r="U5">
        <v>0.76123457301191544</v>
      </c>
      <c r="V5">
        <v>0.78186933878999754</v>
      </c>
      <c r="W5">
        <v>0.72503596658049874</v>
      </c>
      <c r="X5">
        <v>0.83239571613118302</v>
      </c>
      <c r="Y5">
        <v>0.81560195024378035</v>
      </c>
      <c r="Z5">
        <v>0.49937507811523563</v>
      </c>
      <c r="AA5">
        <v>0.55269996109165698</v>
      </c>
      <c r="AB5">
        <v>0.5951272622608621</v>
      </c>
      <c r="AC5">
        <v>0.65744459558280255</v>
      </c>
      <c r="AD5">
        <v>0.49997916840263312</v>
      </c>
      <c r="AE5">
        <v>0.69954116071804362</v>
      </c>
      <c r="AF5">
        <v>0.49954172395117269</v>
      </c>
      <c r="AG5">
        <v>0.49960428208439212</v>
      </c>
      <c r="AH5">
        <v>0.56967864434219995</v>
      </c>
      <c r="AI5">
        <v>0.57015666539774501</v>
      </c>
      <c r="AJ5">
        <v>0.5</v>
      </c>
      <c r="AK5">
        <v>0.58371289550631256</v>
      </c>
      <c r="AL5">
        <v>0.4986247134819754</v>
      </c>
      <c r="AM5">
        <v>0.49995834895247621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7" spans="1:77" x14ac:dyDescent="0.2">
      <c r="B7" s="14"/>
      <c r="C7" s="141" t="s">
        <v>15</v>
      </c>
      <c r="D7" s="141"/>
      <c r="E7" s="141"/>
      <c r="F7" s="141"/>
    </row>
    <row r="8" spans="1:77" x14ac:dyDescent="0.2">
      <c r="B8" s="14"/>
      <c r="C8" s="14" t="s">
        <v>260</v>
      </c>
      <c r="D8" s="14" t="s">
        <v>261</v>
      </c>
      <c r="E8" s="14"/>
      <c r="F8" s="14"/>
    </row>
    <row r="9" spans="1:77" x14ac:dyDescent="0.2">
      <c r="B9" s="14" t="s">
        <v>16</v>
      </c>
      <c r="C9" s="14">
        <f>+AVERAGE(B2:AM2)</f>
        <v>8.6404406720551677E-2</v>
      </c>
      <c r="D9" s="14">
        <f>+AVERAGE(AN2:CG2)</f>
        <v>0.99810517467488813</v>
      </c>
      <c r="E9" s="14"/>
      <c r="F9" s="14"/>
    </row>
    <row r="10" spans="1:77" x14ac:dyDescent="0.2">
      <c r="B10" s="14" t="s">
        <v>26</v>
      </c>
      <c r="C10" s="14">
        <f>+AVERAGE(B3:AM3)</f>
        <v>0.53665925361027855</v>
      </c>
      <c r="D10" s="14">
        <f>+AVERAGE(AN3:CG3)</f>
        <v>0.87786571860037699</v>
      </c>
      <c r="E10" s="14"/>
      <c r="F10" s="14"/>
    </row>
    <row r="11" spans="1:77" x14ac:dyDescent="0.2">
      <c r="B11" s="14" t="s">
        <v>196</v>
      </c>
      <c r="C11" s="141">
        <f>+AVERAGE(B5:AM5)</f>
        <v>0.70726248610532794</v>
      </c>
      <c r="D11" s="141"/>
      <c r="E11" s="141"/>
      <c r="F11" s="141"/>
    </row>
    <row r="12" spans="1:7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6C3A-9E82-0341-A38D-E43D7F6AF82A}">
  <dimension ref="A2:AV35"/>
  <sheetViews>
    <sheetView workbookViewId="0">
      <selection activeCell="P28" sqref="P28:Y29"/>
    </sheetView>
  </sheetViews>
  <sheetFormatPr baseColWidth="10" defaultRowHeight="16" x14ac:dyDescent="0.2"/>
  <sheetData>
    <row r="2" spans="1:21" x14ac:dyDescent="0.2">
      <c r="A2" t="s">
        <v>287</v>
      </c>
      <c r="B2" s="10"/>
      <c r="C2" s="11" t="s">
        <v>20</v>
      </c>
      <c r="D2" s="12" t="s">
        <v>21</v>
      </c>
      <c r="E2" s="12" t="s">
        <v>22</v>
      </c>
    </row>
    <row r="3" spans="1:21" x14ac:dyDescent="0.2">
      <c r="B3" s="11" t="s">
        <v>285</v>
      </c>
      <c r="C3" s="10">
        <v>791</v>
      </c>
      <c r="D3" s="10">
        <v>791</v>
      </c>
      <c r="E3" s="10">
        <v>281</v>
      </c>
    </row>
    <row r="4" spans="1:21" x14ac:dyDescent="0.2">
      <c r="B4" s="13" t="s">
        <v>286</v>
      </c>
      <c r="C4" s="10">
        <v>400</v>
      </c>
      <c r="D4" s="10">
        <v>400</v>
      </c>
      <c r="E4" s="10">
        <v>118</v>
      </c>
    </row>
    <row r="5" spans="1:21" x14ac:dyDescent="0.2">
      <c r="B5" s="10"/>
      <c r="C5" s="10">
        <f>+SUM(C3:C4)</f>
        <v>1191</v>
      </c>
      <c r="D5" s="10">
        <f t="shared" ref="D5:E5" si="0">+SUM(D3:D4)</f>
        <v>1191</v>
      </c>
      <c r="E5" s="10">
        <f t="shared" si="0"/>
        <v>399</v>
      </c>
    </row>
    <row r="7" spans="1:21" x14ac:dyDescent="0.2">
      <c r="A7" t="s">
        <v>288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 t="s">
        <v>123</v>
      </c>
      <c r="J7" s="8" t="s">
        <v>34</v>
      </c>
    </row>
    <row r="8" spans="1:21" x14ac:dyDescent="0.2">
      <c r="B8" s="8" t="s">
        <v>285</v>
      </c>
      <c r="C8">
        <v>980</v>
      </c>
      <c r="D8">
        <v>913</v>
      </c>
      <c r="E8">
        <v>980</v>
      </c>
      <c r="F8">
        <v>980</v>
      </c>
      <c r="G8">
        <v>145</v>
      </c>
      <c r="H8">
        <v>1168</v>
      </c>
      <c r="I8">
        <v>13</v>
      </c>
      <c r="J8">
        <v>169</v>
      </c>
    </row>
    <row r="9" spans="1:21" x14ac:dyDescent="0.2">
      <c r="B9" s="8" t="s">
        <v>286</v>
      </c>
      <c r="C9">
        <v>458</v>
      </c>
      <c r="D9">
        <v>432</v>
      </c>
      <c r="E9">
        <v>458</v>
      </c>
      <c r="F9">
        <v>458</v>
      </c>
      <c r="G9">
        <v>52</v>
      </c>
      <c r="H9">
        <v>593</v>
      </c>
      <c r="I9">
        <v>7</v>
      </c>
      <c r="J9">
        <v>67</v>
      </c>
    </row>
    <row r="10" spans="1:21" x14ac:dyDescent="0.2">
      <c r="C10" s="10">
        <f t="shared" ref="C10:J10" si="1">+SUM(C8:C9)</f>
        <v>1438</v>
      </c>
      <c r="D10" s="10">
        <f t="shared" si="1"/>
        <v>1345</v>
      </c>
      <c r="E10" s="10">
        <f t="shared" si="1"/>
        <v>1438</v>
      </c>
      <c r="F10" s="10">
        <f t="shared" si="1"/>
        <v>1438</v>
      </c>
      <c r="G10" s="10">
        <f t="shared" si="1"/>
        <v>197</v>
      </c>
      <c r="H10" s="10">
        <f t="shared" si="1"/>
        <v>1761</v>
      </c>
      <c r="I10" s="10">
        <f t="shared" si="1"/>
        <v>20</v>
      </c>
      <c r="J10" s="10">
        <f t="shared" si="1"/>
        <v>236</v>
      </c>
    </row>
    <row r="12" spans="1:21" x14ac:dyDescent="0.2">
      <c r="A12" t="s">
        <v>289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  <c r="H12" s="8" t="s">
        <v>47</v>
      </c>
      <c r="I12" s="8" t="s">
        <v>48</v>
      </c>
      <c r="J12" s="8" t="s">
        <v>49</v>
      </c>
      <c r="K12" s="8" t="s">
        <v>50</v>
      </c>
      <c r="L12" s="8" t="s">
        <v>51</v>
      </c>
      <c r="M12" s="8" t="s">
        <v>52</v>
      </c>
      <c r="N12" s="8" t="s">
        <v>188</v>
      </c>
      <c r="O12" s="8" t="s">
        <v>189</v>
      </c>
      <c r="P12" s="8" t="s">
        <v>127</v>
      </c>
      <c r="Q12" s="8" t="s">
        <v>190</v>
      </c>
      <c r="R12" s="8" t="s">
        <v>134</v>
      </c>
      <c r="S12" s="8" t="s">
        <v>137</v>
      </c>
      <c r="T12" s="8" t="s">
        <v>191</v>
      </c>
      <c r="U12" s="8" t="s">
        <v>126</v>
      </c>
    </row>
    <row r="13" spans="1:21" x14ac:dyDescent="0.2">
      <c r="B13" s="8" t="s">
        <v>285</v>
      </c>
      <c r="C13">
        <v>1458</v>
      </c>
      <c r="D13">
        <v>452</v>
      </c>
      <c r="E13">
        <v>58</v>
      </c>
      <c r="F13">
        <v>96</v>
      </c>
      <c r="G13">
        <v>54</v>
      </c>
      <c r="H13">
        <v>63</v>
      </c>
      <c r="I13">
        <v>630</v>
      </c>
      <c r="J13">
        <v>0</v>
      </c>
      <c r="K13">
        <v>77</v>
      </c>
      <c r="L13">
        <v>102</v>
      </c>
      <c r="M13">
        <v>100</v>
      </c>
      <c r="N13">
        <v>0</v>
      </c>
      <c r="O13">
        <v>0</v>
      </c>
      <c r="P13">
        <v>3</v>
      </c>
      <c r="Q13">
        <v>1</v>
      </c>
      <c r="R13">
        <v>1</v>
      </c>
      <c r="S13">
        <v>1</v>
      </c>
      <c r="T13">
        <v>1</v>
      </c>
      <c r="U13">
        <v>6</v>
      </c>
    </row>
    <row r="14" spans="1:21" x14ac:dyDescent="0.2">
      <c r="B14" s="8" t="s">
        <v>286</v>
      </c>
      <c r="C14">
        <v>696</v>
      </c>
      <c r="D14">
        <v>214</v>
      </c>
      <c r="E14">
        <v>29</v>
      </c>
      <c r="F14">
        <v>39</v>
      </c>
      <c r="G14">
        <v>28</v>
      </c>
      <c r="H14">
        <v>18</v>
      </c>
      <c r="I14">
        <v>330</v>
      </c>
      <c r="J14">
        <v>0</v>
      </c>
      <c r="K14">
        <v>58</v>
      </c>
      <c r="L14">
        <v>67</v>
      </c>
      <c r="M14">
        <v>69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</row>
    <row r="15" spans="1:21" x14ac:dyDescent="0.2">
      <c r="C15" s="10">
        <f t="shared" ref="C15:U15" si="2">+SUM(C13:C14)</f>
        <v>2154</v>
      </c>
      <c r="D15" s="10">
        <f t="shared" si="2"/>
        <v>666</v>
      </c>
      <c r="E15" s="10">
        <f t="shared" si="2"/>
        <v>87</v>
      </c>
      <c r="F15" s="10">
        <f t="shared" si="2"/>
        <v>135</v>
      </c>
      <c r="G15" s="10">
        <f t="shared" si="2"/>
        <v>82</v>
      </c>
      <c r="H15" s="10">
        <f t="shared" si="2"/>
        <v>81</v>
      </c>
      <c r="I15" s="10">
        <f t="shared" si="2"/>
        <v>960</v>
      </c>
      <c r="J15" s="10">
        <f t="shared" si="2"/>
        <v>0</v>
      </c>
      <c r="K15" s="10">
        <f t="shared" si="2"/>
        <v>135</v>
      </c>
      <c r="L15" s="10">
        <f t="shared" si="2"/>
        <v>169</v>
      </c>
      <c r="M15" s="10">
        <f t="shared" si="2"/>
        <v>169</v>
      </c>
      <c r="N15" s="10">
        <f t="shared" si="2"/>
        <v>1</v>
      </c>
      <c r="O15" s="10">
        <f t="shared" si="2"/>
        <v>1</v>
      </c>
      <c r="P15" s="10">
        <f t="shared" si="2"/>
        <v>3</v>
      </c>
      <c r="Q15" s="10">
        <f t="shared" si="2"/>
        <v>1</v>
      </c>
      <c r="R15" s="10">
        <f t="shared" si="2"/>
        <v>1</v>
      </c>
      <c r="S15" s="10">
        <f t="shared" si="2"/>
        <v>1</v>
      </c>
      <c r="T15" s="10">
        <f t="shared" si="2"/>
        <v>1</v>
      </c>
      <c r="U15" s="10">
        <f t="shared" si="2"/>
        <v>7</v>
      </c>
    </row>
    <row r="17" spans="1:48" x14ac:dyDescent="0.2">
      <c r="A17" t="s">
        <v>290</v>
      </c>
      <c r="C17" s="8" t="s">
        <v>59</v>
      </c>
      <c r="D17" s="8" t="s">
        <v>56</v>
      </c>
      <c r="E17" s="8" t="s">
        <v>61</v>
      </c>
      <c r="F17" s="8" t="s">
        <v>90</v>
      </c>
      <c r="G17" s="8" t="s">
        <v>65</v>
      </c>
      <c r="H17" s="8" t="s">
        <v>42</v>
      </c>
      <c r="I17" s="8" t="s">
        <v>91</v>
      </c>
      <c r="J17" s="8" t="s">
        <v>92</v>
      </c>
      <c r="K17" s="8" t="s">
        <v>93</v>
      </c>
      <c r="L17" s="8" t="s">
        <v>43</v>
      </c>
      <c r="M17" s="8" t="s">
        <v>94</v>
      </c>
      <c r="N17" s="8" t="s">
        <v>62</v>
      </c>
      <c r="O17" s="8" t="s">
        <v>45</v>
      </c>
      <c r="P17" s="8" t="s">
        <v>47</v>
      </c>
      <c r="Q17" s="8" t="s">
        <v>48</v>
      </c>
      <c r="R17" s="8" t="s">
        <v>49</v>
      </c>
      <c r="S17" s="8" t="s">
        <v>50</v>
      </c>
      <c r="T17" s="8" t="s">
        <v>51</v>
      </c>
      <c r="U17" s="8" t="s">
        <v>52</v>
      </c>
      <c r="V17" s="8" t="s">
        <v>46</v>
      </c>
      <c r="W17" s="8" t="s">
        <v>44</v>
      </c>
      <c r="X17" s="8" t="s">
        <v>151</v>
      </c>
      <c r="Y17" s="8" t="s">
        <v>152</v>
      </c>
      <c r="Z17" s="8" t="s">
        <v>153</v>
      </c>
      <c r="AA17" s="8" t="s">
        <v>155</v>
      </c>
      <c r="AB17" s="8" t="s">
        <v>156</v>
      </c>
      <c r="AC17" s="8" t="s">
        <v>199</v>
      </c>
      <c r="AD17" s="8" t="s">
        <v>200</v>
      </c>
      <c r="AE17" s="8" t="s">
        <v>154</v>
      </c>
      <c r="AF17" s="8" t="s">
        <v>64</v>
      </c>
      <c r="AG17" s="8" t="s">
        <v>157</v>
      </c>
      <c r="AH17" s="8" t="s">
        <v>201</v>
      </c>
      <c r="AI17" s="8" t="s">
        <v>202</v>
      </c>
      <c r="AJ17" s="8" t="s">
        <v>166</v>
      </c>
      <c r="AK17" s="8" t="s">
        <v>203</v>
      </c>
      <c r="AL17" s="8" t="s">
        <v>204</v>
      </c>
      <c r="AM17" s="8" t="s">
        <v>159</v>
      </c>
      <c r="AN17" s="8" t="s">
        <v>66</v>
      </c>
      <c r="AO17" s="8" t="s">
        <v>160</v>
      </c>
      <c r="AP17" s="8" t="s">
        <v>126</v>
      </c>
      <c r="AQ17" s="8" t="s">
        <v>162</v>
      </c>
      <c r="AR17" s="8" t="s">
        <v>161</v>
      </c>
      <c r="AS17" s="8" t="s">
        <v>134</v>
      </c>
      <c r="AT17" s="8" t="s">
        <v>164</v>
      </c>
      <c r="AU17" s="8" t="s">
        <v>137</v>
      </c>
      <c r="AV17" s="8" t="s">
        <v>127</v>
      </c>
    </row>
    <row r="18" spans="1:48" x14ac:dyDescent="0.2">
      <c r="B18" s="8" t="s">
        <v>285</v>
      </c>
      <c r="C18">
        <v>360</v>
      </c>
      <c r="D18">
        <v>1137</v>
      </c>
      <c r="E18">
        <v>488</v>
      </c>
      <c r="F18">
        <v>75</v>
      </c>
      <c r="G18">
        <v>201</v>
      </c>
      <c r="H18">
        <v>855</v>
      </c>
      <c r="I18">
        <v>929</v>
      </c>
      <c r="J18">
        <v>909</v>
      </c>
      <c r="K18">
        <v>783</v>
      </c>
      <c r="L18">
        <v>376</v>
      </c>
      <c r="M18">
        <v>803</v>
      </c>
      <c r="N18">
        <v>359</v>
      </c>
      <c r="O18">
        <v>175</v>
      </c>
      <c r="P18">
        <v>62</v>
      </c>
      <c r="Q18">
        <v>927</v>
      </c>
      <c r="R18">
        <v>52</v>
      </c>
      <c r="S18">
        <v>74</v>
      </c>
      <c r="T18">
        <v>54</v>
      </c>
      <c r="U18">
        <v>48</v>
      </c>
      <c r="V18">
        <v>58</v>
      </c>
      <c r="W18">
        <v>64</v>
      </c>
      <c r="X18">
        <v>30</v>
      </c>
      <c r="Y18">
        <v>11</v>
      </c>
      <c r="Z18">
        <v>20</v>
      </c>
      <c r="AA18">
        <v>6</v>
      </c>
      <c r="AB18">
        <v>13</v>
      </c>
      <c r="AC18">
        <v>7</v>
      </c>
      <c r="AD18">
        <v>6</v>
      </c>
      <c r="AE18">
        <v>15</v>
      </c>
      <c r="AF18">
        <v>137</v>
      </c>
      <c r="AG18">
        <v>6</v>
      </c>
      <c r="AH18">
        <v>2</v>
      </c>
      <c r="AI18">
        <v>1</v>
      </c>
      <c r="AJ18">
        <v>1</v>
      </c>
      <c r="AK18">
        <v>11</v>
      </c>
      <c r="AL18">
        <v>30</v>
      </c>
      <c r="AM18">
        <v>1</v>
      </c>
      <c r="AN18">
        <v>34</v>
      </c>
      <c r="AO18">
        <v>2</v>
      </c>
      <c r="AP18">
        <v>4</v>
      </c>
      <c r="AQ18">
        <v>4</v>
      </c>
      <c r="AR18">
        <v>3</v>
      </c>
      <c r="AS18">
        <v>1</v>
      </c>
      <c r="AT18">
        <v>0</v>
      </c>
      <c r="AU18">
        <v>1</v>
      </c>
      <c r="AV18">
        <v>1</v>
      </c>
    </row>
    <row r="19" spans="1:48" x14ac:dyDescent="0.2">
      <c r="B19" s="8" t="s">
        <v>286</v>
      </c>
      <c r="C19">
        <v>158</v>
      </c>
      <c r="D19">
        <v>564</v>
      </c>
      <c r="E19">
        <v>224</v>
      </c>
      <c r="F19">
        <v>36</v>
      </c>
      <c r="G19">
        <v>96</v>
      </c>
      <c r="H19">
        <v>438</v>
      </c>
      <c r="I19">
        <v>432</v>
      </c>
      <c r="J19">
        <v>427</v>
      </c>
      <c r="K19">
        <v>359</v>
      </c>
      <c r="L19">
        <v>182</v>
      </c>
      <c r="M19">
        <v>364</v>
      </c>
      <c r="N19">
        <v>164</v>
      </c>
      <c r="O19">
        <v>82</v>
      </c>
      <c r="P19">
        <v>20</v>
      </c>
      <c r="Q19">
        <v>398</v>
      </c>
      <c r="R19">
        <v>23</v>
      </c>
      <c r="S19">
        <v>36</v>
      </c>
      <c r="T19">
        <v>22</v>
      </c>
      <c r="U19">
        <v>20</v>
      </c>
      <c r="V19">
        <v>33</v>
      </c>
      <c r="W19">
        <v>34</v>
      </c>
      <c r="X19">
        <v>12</v>
      </c>
      <c r="Y19">
        <v>5</v>
      </c>
      <c r="Z19">
        <v>5</v>
      </c>
      <c r="AA19">
        <v>4</v>
      </c>
      <c r="AB19">
        <v>7</v>
      </c>
      <c r="AC19">
        <v>3</v>
      </c>
      <c r="AD19">
        <v>2</v>
      </c>
      <c r="AE19">
        <v>9</v>
      </c>
      <c r="AF19">
        <v>77</v>
      </c>
      <c r="AG19">
        <v>5</v>
      </c>
      <c r="AH19">
        <v>0</v>
      </c>
      <c r="AI19">
        <v>1</v>
      </c>
      <c r="AJ19">
        <v>0</v>
      </c>
      <c r="AK19">
        <v>3</v>
      </c>
      <c r="AL19">
        <v>15</v>
      </c>
      <c r="AM19">
        <v>2</v>
      </c>
      <c r="AN19">
        <v>13</v>
      </c>
      <c r="AO19">
        <v>0</v>
      </c>
      <c r="AP19">
        <v>2</v>
      </c>
      <c r="AQ19">
        <v>0</v>
      </c>
      <c r="AR19">
        <v>0</v>
      </c>
      <c r="AS19">
        <v>1</v>
      </c>
      <c r="AT19">
        <v>2</v>
      </c>
      <c r="AU19">
        <v>0</v>
      </c>
      <c r="AV19">
        <v>0</v>
      </c>
    </row>
    <row r="20" spans="1:48" x14ac:dyDescent="0.2">
      <c r="C20" s="10">
        <f t="shared" ref="C20:AV20" si="3">+SUM(C18:C19)</f>
        <v>518</v>
      </c>
      <c r="D20" s="10">
        <f t="shared" si="3"/>
        <v>1701</v>
      </c>
      <c r="E20" s="10">
        <f t="shared" si="3"/>
        <v>712</v>
      </c>
      <c r="F20" s="10">
        <f t="shared" si="3"/>
        <v>111</v>
      </c>
      <c r="G20" s="10">
        <f t="shared" si="3"/>
        <v>297</v>
      </c>
      <c r="H20" s="10">
        <f t="shared" si="3"/>
        <v>1293</v>
      </c>
      <c r="I20" s="10">
        <f t="shared" si="3"/>
        <v>1361</v>
      </c>
      <c r="J20" s="10">
        <f t="shared" si="3"/>
        <v>1336</v>
      </c>
      <c r="K20" s="10">
        <f t="shared" si="3"/>
        <v>1142</v>
      </c>
      <c r="L20" s="10">
        <f t="shared" si="3"/>
        <v>558</v>
      </c>
      <c r="M20" s="10">
        <f t="shared" si="3"/>
        <v>1167</v>
      </c>
      <c r="N20" s="10">
        <f t="shared" si="3"/>
        <v>523</v>
      </c>
      <c r="O20" s="10">
        <f t="shared" si="3"/>
        <v>257</v>
      </c>
      <c r="P20" s="10">
        <f t="shared" si="3"/>
        <v>82</v>
      </c>
      <c r="Q20" s="10">
        <f t="shared" si="3"/>
        <v>1325</v>
      </c>
      <c r="R20" s="10">
        <f t="shared" si="3"/>
        <v>75</v>
      </c>
      <c r="S20" s="10">
        <f t="shared" si="3"/>
        <v>110</v>
      </c>
      <c r="T20" s="10">
        <f t="shared" si="3"/>
        <v>76</v>
      </c>
      <c r="U20" s="10">
        <f t="shared" si="3"/>
        <v>68</v>
      </c>
      <c r="V20" s="10">
        <f t="shared" si="3"/>
        <v>91</v>
      </c>
      <c r="W20" s="10">
        <f t="shared" si="3"/>
        <v>98</v>
      </c>
      <c r="X20" s="10">
        <f t="shared" si="3"/>
        <v>42</v>
      </c>
      <c r="Y20" s="10">
        <f t="shared" si="3"/>
        <v>16</v>
      </c>
      <c r="Z20" s="10">
        <f t="shared" si="3"/>
        <v>25</v>
      </c>
      <c r="AA20" s="10">
        <f t="shared" si="3"/>
        <v>10</v>
      </c>
      <c r="AB20" s="10">
        <f t="shared" si="3"/>
        <v>20</v>
      </c>
      <c r="AC20" s="10">
        <f t="shared" si="3"/>
        <v>10</v>
      </c>
      <c r="AD20" s="10">
        <f t="shared" si="3"/>
        <v>8</v>
      </c>
      <c r="AE20" s="10">
        <f t="shared" si="3"/>
        <v>24</v>
      </c>
      <c r="AF20" s="10">
        <f t="shared" si="3"/>
        <v>214</v>
      </c>
      <c r="AG20" s="10">
        <f t="shared" si="3"/>
        <v>11</v>
      </c>
      <c r="AH20" s="10">
        <f t="shared" si="3"/>
        <v>2</v>
      </c>
      <c r="AI20" s="10">
        <f t="shared" si="3"/>
        <v>2</v>
      </c>
      <c r="AJ20" s="10">
        <f t="shared" si="3"/>
        <v>1</v>
      </c>
      <c r="AK20" s="10">
        <f t="shared" si="3"/>
        <v>14</v>
      </c>
      <c r="AL20" s="10">
        <f t="shared" si="3"/>
        <v>45</v>
      </c>
      <c r="AM20" s="10">
        <f t="shared" si="3"/>
        <v>3</v>
      </c>
      <c r="AN20" s="10">
        <f t="shared" si="3"/>
        <v>47</v>
      </c>
      <c r="AO20" s="10">
        <f t="shared" si="3"/>
        <v>2</v>
      </c>
      <c r="AP20" s="10">
        <f t="shared" si="3"/>
        <v>6</v>
      </c>
      <c r="AQ20" s="10">
        <f t="shared" si="3"/>
        <v>4</v>
      </c>
      <c r="AR20" s="10">
        <f t="shared" si="3"/>
        <v>3</v>
      </c>
      <c r="AS20" s="10">
        <f t="shared" si="3"/>
        <v>2</v>
      </c>
      <c r="AT20" s="10">
        <f t="shared" si="3"/>
        <v>2</v>
      </c>
      <c r="AU20" s="10">
        <f t="shared" si="3"/>
        <v>1</v>
      </c>
      <c r="AV20" s="10">
        <f t="shared" si="3"/>
        <v>1</v>
      </c>
    </row>
    <row r="22" spans="1:48" x14ac:dyDescent="0.2">
      <c r="A22" t="s">
        <v>291</v>
      </c>
      <c r="C22" s="8" t="s">
        <v>56</v>
      </c>
      <c r="D22" s="8" t="s">
        <v>78</v>
      </c>
      <c r="E22" s="8" t="s">
        <v>80</v>
      </c>
      <c r="F22" s="8" t="s">
        <v>79</v>
      </c>
      <c r="G22" s="8" t="s">
        <v>151</v>
      </c>
      <c r="H22" s="8" t="s">
        <v>81</v>
      </c>
      <c r="I22" s="8" t="s">
        <v>57</v>
      </c>
      <c r="J22" s="8" t="s">
        <v>58</v>
      </c>
      <c r="K22" s="8" t="s">
        <v>59</v>
      </c>
      <c r="L22" s="8" t="s">
        <v>152</v>
      </c>
      <c r="M22" s="8" t="s">
        <v>153</v>
      </c>
      <c r="N22" s="8" t="s">
        <v>60</v>
      </c>
      <c r="O22" s="8" t="s">
        <v>61</v>
      </c>
      <c r="P22" s="8" t="s">
        <v>62</v>
      </c>
      <c r="Q22" s="8" t="s">
        <v>125</v>
      </c>
      <c r="R22" s="8" t="s">
        <v>63</v>
      </c>
      <c r="S22" s="8" t="s">
        <v>127</v>
      </c>
      <c r="T22" s="8" t="s">
        <v>90</v>
      </c>
      <c r="U22" s="8" t="s">
        <v>154</v>
      </c>
      <c r="V22" s="8" t="s">
        <v>64</v>
      </c>
      <c r="W22" s="8" t="s">
        <v>82</v>
      </c>
      <c r="X22" s="8" t="s">
        <v>83</v>
      </c>
      <c r="Y22" s="8" t="s">
        <v>155</v>
      </c>
      <c r="Z22" s="8" t="s">
        <v>156</v>
      </c>
      <c r="AA22" s="8" t="s">
        <v>157</v>
      </c>
      <c r="AB22" s="8" t="s">
        <v>126</v>
      </c>
      <c r="AC22" s="8" t="s">
        <v>65</v>
      </c>
      <c r="AD22" s="8" t="s">
        <v>66</v>
      </c>
      <c r="AE22" s="8" t="s">
        <v>158</v>
      </c>
      <c r="AF22" s="8" t="s">
        <v>159</v>
      </c>
      <c r="AG22" s="8" t="s">
        <v>160</v>
      </c>
      <c r="AH22" s="8" t="s">
        <v>161</v>
      </c>
      <c r="AI22" s="8" t="s">
        <v>162</v>
      </c>
      <c r="AJ22" s="8" t="s">
        <v>163</v>
      </c>
      <c r="AK22" s="8" t="s">
        <v>164</v>
      </c>
      <c r="AL22" s="8" t="s">
        <v>135</v>
      </c>
      <c r="AM22" s="8" t="s">
        <v>165</v>
      </c>
      <c r="AN22" s="8" t="s">
        <v>166</v>
      </c>
      <c r="AO22" s="8" t="s">
        <v>167</v>
      </c>
      <c r="AP22" s="8" t="s">
        <v>137</v>
      </c>
      <c r="AQ22" s="8" t="s">
        <v>168</v>
      </c>
    </row>
    <row r="23" spans="1:48" x14ac:dyDescent="0.2">
      <c r="B23" s="8" t="s">
        <v>285</v>
      </c>
      <c r="C23">
        <v>347</v>
      </c>
      <c r="D23">
        <v>3</v>
      </c>
      <c r="E23">
        <v>7</v>
      </c>
      <c r="F23">
        <v>4</v>
      </c>
      <c r="G23">
        <v>14</v>
      </c>
      <c r="H23">
        <v>4</v>
      </c>
      <c r="I23">
        <v>193</v>
      </c>
      <c r="J23">
        <v>32</v>
      </c>
      <c r="K23">
        <v>158</v>
      </c>
      <c r="L23">
        <v>5</v>
      </c>
      <c r="M23">
        <v>13</v>
      </c>
      <c r="N23">
        <v>105</v>
      </c>
      <c r="O23">
        <v>262</v>
      </c>
      <c r="P23">
        <v>106</v>
      </c>
      <c r="Q23">
        <v>13</v>
      </c>
      <c r="R23">
        <v>125</v>
      </c>
      <c r="S23">
        <v>2</v>
      </c>
      <c r="T23">
        <v>17</v>
      </c>
      <c r="U23">
        <v>8</v>
      </c>
      <c r="V23">
        <v>46</v>
      </c>
      <c r="W23">
        <v>13</v>
      </c>
      <c r="X23">
        <v>8</v>
      </c>
      <c r="Y23">
        <v>3</v>
      </c>
      <c r="Z23">
        <v>23</v>
      </c>
      <c r="AA23">
        <v>21</v>
      </c>
      <c r="AB23">
        <v>1</v>
      </c>
      <c r="AC23">
        <v>102</v>
      </c>
      <c r="AD23">
        <v>43</v>
      </c>
      <c r="AE23">
        <v>13</v>
      </c>
      <c r="AF23">
        <v>1</v>
      </c>
      <c r="AG23">
        <v>0</v>
      </c>
      <c r="AH23">
        <v>5</v>
      </c>
      <c r="AI23">
        <v>3</v>
      </c>
      <c r="AJ23">
        <v>1</v>
      </c>
      <c r="AK23">
        <v>2</v>
      </c>
      <c r="AL23">
        <v>2</v>
      </c>
      <c r="AM23">
        <v>2</v>
      </c>
      <c r="AN23">
        <v>2</v>
      </c>
      <c r="AO23">
        <v>1</v>
      </c>
      <c r="AP23">
        <v>1</v>
      </c>
      <c r="AQ23">
        <v>1</v>
      </c>
    </row>
    <row r="24" spans="1:48" x14ac:dyDescent="0.2">
      <c r="B24" s="8" t="s">
        <v>286</v>
      </c>
      <c r="C24">
        <v>183</v>
      </c>
      <c r="D24">
        <v>4</v>
      </c>
      <c r="E24">
        <v>2</v>
      </c>
      <c r="F24">
        <v>5</v>
      </c>
      <c r="G24">
        <v>5</v>
      </c>
      <c r="H24">
        <v>2</v>
      </c>
      <c r="I24">
        <v>102</v>
      </c>
      <c r="J24">
        <v>22</v>
      </c>
      <c r="K24">
        <v>82</v>
      </c>
      <c r="L24">
        <v>7</v>
      </c>
      <c r="M24">
        <v>11</v>
      </c>
      <c r="N24">
        <v>54</v>
      </c>
      <c r="O24">
        <v>134</v>
      </c>
      <c r="P24">
        <v>51</v>
      </c>
      <c r="Q24">
        <v>5</v>
      </c>
      <c r="R24">
        <v>57</v>
      </c>
      <c r="S24">
        <v>1</v>
      </c>
      <c r="T24">
        <v>10</v>
      </c>
      <c r="U24">
        <v>6</v>
      </c>
      <c r="V24">
        <v>30</v>
      </c>
      <c r="W24">
        <v>11</v>
      </c>
      <c r="X24">
        <v>6</v>
      </c>
      <c r="Y24">
        <v>6</v>
      </c>
      <c r="Z24">
        <v>19</v>
      </c>
      <c r="AA24">
        <v>11</v>
      </c>
      <c r="AB24">
        <v>1</v>
      </c>
      <c r="AC24">
        <v>53</v>
      </c>
      <c r="AD24">
        <v>23</v>
      </c>
      <c r="AE24">
        <v>6</v>
      </c>
      <c r="AF24">
        <v>0</v>
      </c>
      <c r="AG24">
        <v>2</v>
      </c>
      <c r="AH24">
        <v>2</v>
      </c>
      <c r="AI24">
        <v>0</v>
      </c>
      <c r="AJ24">
        <v>1</v>
      </c>
      <c r="AK24">
        <v>1</v>
      </c>
      <c r="AL24">
        <v>2</v>
      </c>
      <c r="AM24">
        <v>2</v>
      </c>
      <c r="AN24">
        <v>0</v>
      </c>
      <c r="AO24">
        <v>0</v>
      </c>
      <c r="AP24">
        <v>0</v>
      </c>
      <c r="AQ24">
        <v>1</v>
      </c>
    </row>
    <row r="25" spans="1:48" x14ac:dyDescent="0.2">
      <c r="C25" s="10">
        <f t="shared" ref="C25:AQ25" si="4">+SUM(C23:C24)</f>
        <v>530</v>
      </c>
      <c r="D25" s="10">
        <f t="shared" si="4"/>
        <v>7</v>
      </c>
      <c r="E25" s="10">
        <f t="shared" si="4"/>
        <v>9</v>
      </c>
      <c r="F25" s="10">
        <f t="shared" si="4"/>
        <v>9</v>
      </c>
      <c r="G25" s="10">
        <f t="shared" si="4"/>
        <v>19</v>
      </c>
      <c r="H25" s="10">
        <f t="shared" si="4"/>
        <v>6</v>
      </c>
      <c r="I25" s="10">
        <f t="shared" si="4"/>
        <v>295</v>
      </c>
      <c r="J25" s="10">
        <f t="shared" si="4"/>
        <v>54</v>
      </c>
      <c r="K25" s="10">
        <f t="shared" si="4"/>
        <v>240</v>
      </c>
      <c r="L25" s="10">
        <f t="shared" si="4"/>
        <v>12</v>
      </c>
      <c r="M25" s="10">
        <f t="shared" si="4"/>
        <v>24</v>
      </c>
      <c r="N25" s="10">
        <f t="shared" si="4"/>
        <v>159</v>
      </c>
      <c r="O25" s="10">
        <f t="shared" si="4"/>
        <v>396</v>
      </c>
      <c r="P25" s="10">
        <f t="shared" si="4"/>
        <v>157</v>
      </c>
      <c r="Q25" s="10">
        <f t="shared" si="4"/>
        <v>18</v>
      </c>
      <c r="R25" s="10">
        <f t="shared" si="4"/>
        <v>182</v>
      </c>
      <c r="S25" s="10">
        <f t="shared" si="4"/>
        <v>3</v>
      </c>
      <c r="T25" s="10">
        <f t="shared" si="4"/>
        <v>27</v>
      </c>
      <c r="U25" s="10">
        <f t="shared" si="4"/>
        <v>14</v>
      </c>
      <c r="V25" s="10">
        <f t="shared" si="4"/>
        <v>76</v>
      </c>
      <c r="W25" s="10">
        <f t="shared" si="4"/>
        <v>24</v>
      </c>
      <c r="X25" s="10">
        <f t="shared" si="4"/>
        <v>14</v>
      </c>
      <c r="Y25" s="10">
        <f t="shared" si="4"/>
        <v>9</v>
      </c>
      <c r="Z25" s="10">
        <f t="shared" si="4"/>
        <v>42</v>
      </c>
      <c r="AA25" s="10">
        <f t="shared" si="4"/>
        <v>32</v>
      </c>
      <c r="AB25" s="10">
        <f t="shared" si="4"/>
        <v>2</v>
      </c>
      <c r="AC25" s="10">
        <f t="shared" si="4"/>
        <v>155</v>
      </c>
      <c r="AD25" s="10">
        <f t="shared" si="4"/>
        <v>66</v>
      </c>
      <c r="AE25" s="10">
        <f t="shared" si="4"/>
        <v>19</v>
      </c>
      <c r="AF25" s="10">
        <f t="shared" si="4"/>
        <v>1</v>
      </c>
      <c r="AG25" s="10">
        <f t="shared" si="4"/>
        <v>2</v>
      </c>
      <c r="AH25" s="10">
        <f t="shared" si="4"/>
        <v>7</v>
      </c>
      <c r="AI25" s="10">
        <f t="shared" si="4"/>
        <v>3</v>
      </c>
      <c r="AJ25" s="10">
        <f t="shared" si="4"/>
        <v>2</v>
      </c>
      <c r="AK25" s="10">
        <f t="shared" si="4"/>
        <v>3</v>
      </c>
      <c r="AL25" s="10">
        <f t="shared" si="4"/>
        <v>4</v>
      </c>
      <c r="AM25" s="10">
        <f t="shared" si="4"/>
        <v>4</v>
      </c>
      <c r="AN25" s="10">
        <f t="shared" si="4"/>
        <v>2</v>
      </c>
      <c r="AO25" s="10">
        <f t="shared" si="4"/>
        <v>1</v>
      </c>
      <c r="AP25" s="10">
        <f t="shared" si="4"/>
        <v>1</v>
      </c>
      <c r="AQ25" s="10">
        <f t="shared" si="4"/>
        <v>2</v>
      </c>
    </row>
    <row r="27" spans="1:48" x14ac:dyDescent="0.2">
      <c r="A27" t="s">
        <v>292</v>
      </c>
      <c r="B27" s="10"/>
      <c r="C27" s="11" t="s">
        <v>58</v>
      </c>
      <c r="D27" s="12" t="s">
        <v>78</v>
      </c>
      <c r="E27" s="12" t="s">
        <v>79</v>
      </c>
      <c r="F27" s="12" t="s">
        <v>60</v>
      </c>
      <c r="G27" s="12" t="s">
        <v>57</v>
      </c>
      <c r="H27" s="12" t="s">
        <v>63</v>
      </c>
      <c r="I27" s="12" t="s">
        <v>125</v>
      </c>
      <c r="J27" s="12" t="s">
        <v>80</v>
      </c>
      <c r="K27" s="12" t="s">
        <v>81</v>
      </c>
      <c r="L27" s="12" t="s">
        <v>126</v>
      </c>
      <c r="M27" s="12" t="s">
        <v>127</v>
      </c>
      <c r="N27" s="12" t="s">
        <v>82</v>
      </c>
      <c r="O27" s="12" t="s">
        <v>83</v>
      </c>
      <c r="P27" s="12" t="s">
        <v>128</v>
      </c>
      <c r="Q27" s="12" t="s">
        <v>129</v>
      </c>
      <c r="R27" s="12" t="s">
        <v>130</v>
      </c>
      <c r="S27" s="12" t="s">
        <v>131</v>
      </c>
      <c r="T27" s="12" t="s">
        <v>132</v>
      </c>
      <c r="U27" s="12" t="s">
        <v>133</v>
      </c>
      <c r="V27" s="12" t="s">
        <v>134</v>
      </c>
      <c r="W27" s="12" t="s">
        <v>135</v>
      </c>
      <c r="X27" s="12" t="s">
        <v>136</v>
      </c>
      <c r="Y27" s="12" t="s">
        <v>137</v>
      </c>
    </row>
    <row r="28" spans="1:48" x14ac:dyDescent="0.2">
      <c r="B28" s="11" t="s">
        <v>285</v>
      </c>
      <c r="C28" s="10">
        <v>39</v>
      </c>
      <c r="D28" s="10">
        <v>50</v>
      </c>
      <c r="E28" s="10">
        <v>44</v>
      </c>
      <c r="F28" s="10">
        <v>273</v>
      </c>
      <c r="G28" s="10">
        <v>678</v>
      </c>
      <c r="H28" s="10">
        <v>386</v>
      </c>
      <c r="I28" s="10">
        <v>36</v>
      </c>
      <c r="J28" s="10">
        <v>92</v>
      </c>
      <c r="K28" s="10">
        <v>77</v>
      </c>
      <c r="L28" s="10">
        <v>5</v>
      </c>
      <c r="M28" s="10">
        <v>2</v>
      </c>
      <c r="N28" s="10">
        <v>45</v>
      </c>
      <c r="O28" s="10">
        <v>44</v>
      </c>
      <c r="P28" s="10">
        <v>1</v>
      </c>
      <c r="Q28" s="10">
        <v>1</v>
      </c>
      <c r="R28" s="10">
        <v>0</v>
      </c>
      <c r="S28" s="10">
        <v>0</v>
      </c>
      <c r="T28" s="10">
        <v>1</v>
      </c>
      <c r="U28" s="10">
        <v>1</v>
      </c>
      <c r="V28" s="10">
        <v>1</v>
      </c>
      <c r="W28" s="10">
        <v>0</v>
      </c>
      <c r="X28" s="10">
        <v>0</v>
      </c>
      <c r="Y28" s="10">
        <v>1</v>
      </c>
    </row>
    <row r="29" spans="1:48" x14ac:dyDescent="0.2">
      <c r="B29" s="13" t="s">
        <v>286</v>
      </c>
      <c r="C29" s="10">
        <v>20</v>
      </c>
      <c r="D29" s="10">
        <v>21</v>
      </c>
      <c r="E29" s="10">
        <v>19</v>
      </c>
      <c r="F29" s="10">
        <v>133</v>
      </c>
      <c r="G29" s="10">
        <v>349</v>
      </c>
      <c r="H29" s="10">
        <v>181</v>
      </c>
      <c r="I29" s="10">
        <v>13</v>
      </c>
      <c r="J29" s="10">
        <v>47</v>
      </c>
      <c r="K29" s="10">
        <v>42</v>
      </c>
      <c r="L29" s="10">
        <v>3</v>
      </c>
      <c r="M29" s="10">
        <v>2</v>
      </c>
      <c r="N29" s="10">
        <v>29</v>
      </c>
      <c r="O29" s="10">
        <v>28</v>
      </c>
      <c r="P29" s="10">
        <v>0</v>
      </c>
      <c r="Q29" s="10">
        <v>0</v>
      </c>
      <c r="R29" s="10">
        <v>1</v>
      </c>
      <c r="S29" s="10">
        <v>1</v>
      </c>
      <c r="T29" s="10">
        <v>0</v>
      </c>
      <c r="U29" s="10">
        <v>0</v>
      </c>
      <c r="V29" s="10">
        <v>0</v>
      </c>
      <c r="W29" s="10">
        <v>1</v>
      </c>
      <c r="X29" s="10">
        <v>1</v>
      </c>
      <c r="Y29" s="10">
        <v>0</v>
      </c>
    </row>
    <row r="30" spans="1:48" x14ac:dyDescent="0.2">
      <c r="C30" s="10">
        <f t="shared" ref="C30:Y30" si="5">+SUM(C28:C29)</f>
        <v>59</v>
      </c>
      <c r="D30" s="10">
        <f t="shared" si="5"/>
        <v>71</v>
      </c>
      <c r="E30" s="10">
        <f t="shared" si="5"/>
        <v>63</v>
      </c>
      <c r="F30" s="10">
        <f t="shared" si="5"/>
        <v>406</v>
      </c>
      <c r="G30" s="10">
        <f t="shared" si="5"/>
        <v>1027</v>
      </c>
      <c r="H30" s="10">
        <f t="shared" si="5"/>
        <v>567</v>
      </c>
      <c r="I30" s="10">
        <f t="shared" si="5"/>
        <v>49</v>
      </c>
      <c r="J30" s="10">
        <f t="shared" si="5"/>
        <v>139</v>
      </c>
      <c r="K30" s="10">
        <f t="shared" si="5"/>
        <v>119</v>
      </c>
      <c r="L30" s="10">
        <f t="shared" si="5"/>
        <v>8</v>
      </c>
      <c r="M30" s="10">
        <f t="shared" si="5"/>
        <v>4</v>
      </c>
      <c r="N30" s="10">
        <f t="shared" si="5"/>
        <v>74</v>
      </c>
      <c r="O30" s="10">
        <f t="shared" si="5"/>
        <v>72</v>
      </c>
      <c r="P30" s="10">
        <f t="shared" si="5"/>
        <v>1</v>
      </c>
      <c r="Q30" s="10">
        <f t="shared" si="5"/>
        <v>1</v>
      </c>
      <c r="R30" s="10">
        <f t="shared" si="5"/>
        <v>1</v>
      </c>
      <c r="S30" s="10">
        <f t="shared" si="5"/>
        <v>1</v>
      </c>
      <c r="T30" s="10">
        <f t="shared" si="5"/>
        <v>1</v>
      </c>
      <c r="U30" s="10">
        <f t="shared" si="5"/>
        <v>1</v>
      </c>
      <c r="V30" s="10">
        <f t="shared" si="5"/>
        <v>1</v>
      </c>
      <c r="W30" s="10">
        <f t="shared" si="5"/>
        <v>1</v>
      </c>
      <c r="X30" s="10">
        <f t="shared" si="5"/>
        <v>1</v>
      </c>
      <c r="Y30" s="10">
        <f t="shared" si="5"/>
        <v>1</v>
      </c>
    </row>
    <row r="32" spans="1:48" x14ac:dyDescent="0.2">
      <c r="A32" t="s">
        <v>293</v>
      </c>
      <c r="C32" s="8" t="s">
        <v>115</v>
      </c>
      <c r="D32" s="8" t="s">
        <v>117</v>
      </c>
      <c r="E32" s="8" t="s">
        <v>110</v>
      </c>
      <c r="F32" s="8" t="s">
        <v>111</v>
      </c>
      <c r="G32" s="8" t="s">
        <v>114</v>
      </c>
      <c r="H32" s="8" t="s">
        <v>116</v>
      </c>
      <c r="I32" s="8" t="s">
        <v>112</v>
      </c>
      <c r="J32" s="8" t="s">
        <v>118</v>
      </c>
      <c r="K32" s="8" t="s">
        <v>107</v>
      </c>
      <c r="L32" s="8" t="s">
        <v>113</v>
      </c>
      <c r="M32" s="8" t="s">
        <v>108</v>
      </c>
      <c r="N32" s="8" t="s">
        <v>216</v>
      </c>
      <c r="O32" s="8" t="s">
        <v>106</v>
      </c>
      <c r="P32" s="8" t="s">
        <v>258</v>
      </c>
      <c r="Q32" s="8" t="s">
        <v>119</v>
      </c>
      <c r="R32" s="8" t="s">
        <v>219</v>
      </c>
      <c r="S32" s="8" t="s">
        <v>217</v>
      </c>
      <c r="T32" s="8" t="s">
        <v>218</v>
      </c>
      <c r="U32" s="8" t="s">
        <v>109</v>
      </c>
      <c r="V32" s="8" t="s">
        <v>120</v>
      </c>
      <c r="W32" s="8" t="s">
        <v>220</v>
      </c>
      <c r="X32" s="8" t="s">
        <v>221</v>
      </c>
      <c r="Y32" s="8" t="s">
        <v>215</v>
      </c>
    </row>
    <row r="33" spans="2:25" x14ac:dyDescent="0.2">
      <c r="B33" s="8" t="s">
        <v>285</v>
      </c>
      <c r="C33">
        <v>372</v>
      </c>
      <c r="D33">
        <v>374</v>
      </c>
      <c r="E33">
        <v>652</v>
      </c>
      <c r="F33">
        <v>484</v>
      </c>
      <c r="G33">
        <v>243</v>
      </c>
      <c r="H33">
        <v>243</v>
      </c>
      <c r="I33">
        <v>207</v>
      </c>
      <c r="J33">
        <v>24</v>
      </c>
      <c r="K33">
        <v>17</v>
      </c>
      <c r="L33">
        <v>22</v>
      </c>
      <c r="M33">
        <v>6</v>
      </c>
      <c r="N33">
        <v>0</v>
      </c>
      <c r="O33">
        <v>4</v>
      </c>
      <c r="P33">
        <v>2</v>
      </c>
      <c r="Q33">
        <v>2</v>
      </c>
      <c r="R33">
        <v>3</v>
      </c>
      <c r="S33">
        <v>3</v>
      </c>
      <c r="T33">
        <v>2</v>
      </c>
      <c r="U33">
        <v>39</v>
      </c>
      <c r="V33">
        <v>39</v>
      </c>
      <c r="W33">
        <v>3</v>
      </c>
      <c r="X33">
        <v>1</v>
      </c>
      <c r="Y33">
        <v>1</v>
      </c>
    </row>
    <row r="34" spans="2:25" x14ac:dyDescent="0.2">
      <c r="B34" s="8" t="s">
        <v>286</v>
      </c>
      <c r="C34">
        <v>191</v>
      </c>
      <c r="D34">
        <v>193</v>
      </c>
      <c r="E34">
        <v>359</v>
      </c>
      <c r="F34">
        <v>277</v>
      </c>
      <c r="G34">
        <v>107</v>
      </c>
      <c r="H34">
        <v>107</v>
      </c>
      <c r="I34">
        <v>105</v>
      </c>
      <c r="J34">
        <v>20</v>
      </c>
      <c r="K34">
        <v>17</v>
      </c>
      <c r="L34">
        <v>13</v>
      </c>
      <c r="M34">
        <v>5</v>
      </c>
      <c r="N34">
        <v>1</v>
      </c>
      <c r="O34">
        <v>4</v>
      </c>
      <c r="P34">
        <v>2</v>
      </c>
      <c r="Q34">
        <v>0</v>
      </c>
      <c r="R34">
        <v>3</v>
      </c>
      <c r="S34">
        <v>3</v>
      </c>
      <c r="T34">
        <v>3</v>
      </c>
      <c r="U34">
        <v>16</v>
      </c>
      <c r="V34">
        <v>16</v>
      </c>
      <c r="W34">
        <v>2</v>
      </c>
      <c r="X34">
        <v>0</v>
      </c>
      <c r="Y34">
        <v>0</v>
      </c>
    </row>
    <row r="35" spans="2:25" x14ac:dyDescent="0.2">
      <c r="C35" s="10">
        <f t="shared" ref="C35:Y35" si="6">+SUM(C33:C34)</f>
        <v>563</v>
      </c>
      <c r="D35" s="10">
        <f t="shared" si="6"/>
        <v>567</v>
      </c>
      <c r="E35" s="10">
        <f t="shared" si="6"/>
        <v>1011</v>
      </c>
      <c r="F35" s="10">
        <f t="shared" si="6"/>
        <v>761</v>
      </c>
      <c r="G35" s="10">
        <f t="shared" si="6"/>
        <v>350</v>
      </c>
      <c r="H35" s="10">
        <f t="shared" si="6"/>
        <v>350</v>
      </c>
      <c r="I35" s="10">
        <f t="shared" si="6"/>
        <v>312</v>
      </c>
      <c r="J35" s="10">
        <f t="shared" si="6"/>
        <v>44</v>
      </c>
      <c r="K35" s="10">
        <f t="shared" si="6"/>
        <v>34</v>
      </c>
      <c r="L35" s="10">
        <f t="shared" si="6"/>
        <v>35</v>
      </c>
      <c r="M35" s="10">
        <f t="shared" si="6"/>
        <v>11</v>
      </c>
      <c r="N35" s="10">
        <f t="shared" si="6"/>
        <v>1</v>
      </c>
      <c r="O35" s="10">
        <f t="shared" si="6"/>
        <v>8</v>
      </c>
      <c r="P35" s="10">
        <f t="shared" si="6"/>
        <v>4</v>
      </c>
      <c r="Q35" s="10">
        <f t="shared" si="6"/>
        <v>2</v>
      </c>
      <c r="R35" s="10">
        <f t="shared" si="6"/>
        <v>6</v>
      </c>
      <c r="S35" s="10">
        <f t="shared" si="6"/>
        <v>6</v>
      </c>
      <c r="T35" s="10">
        <f t="shared" si="6"/>
        <v>5</v>
      </c>
      <c r="U35" s="10">
        <f t="shared" si="6"/>
        <v>55</v>
      </c>
      <c r="V35" s="10">
        <f t="shared" si="6"/>
        <v>55</v>
      </c>
      <c r="W35" s="10">
        <f t="shared" si="6"/>
        <v>5</v>
      </c>
      <c r="X35" s="10">
        <f t="shared" si="6"/>
        <v>1</v>
      </c>
      <c r="Y35" s="10">
        <f t="shared" si="6"/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6DB6-212F-9C4F-A78D-9D0FFF0B22A0}">
  <dimension ref="A1:CO12"/>
  <sheetViews>
    <sheetView workbookViewId="0">
      <selection sqref="A1:AM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0.31578947368421051</v>
      </c>
      <c r="C2">
        <v>0.17414075286415709</v>
      </c>
      <c r="D2">
        <v>5.2083333333333343E-2</v>
      </c>
      <c r="E2">
        <v>1.1065006915629319E-2</v>
      </c>
      <c r="F2">
        <v>5.6285178236397747E-2</v>
      </c>
      <c r="G2">
        <v>0.1867716535433071</v>
      </c>
      <c r="H2">
        <v>0.3737636647579386</v>
      </c>
      <c r="I2">
        <v>0.31578947368421051</v>
      </c>
      <c r="J2">
        <v>0.28435059299971072</v>
      </c>
      <c r="K2">
        <v>0.1118639734083355</v>
      </c>
      <c r="L2">
        <v>0.32347504621072087</v>
      </c>
      <c r="M2">
        <v>5.5276381909547742E-2</v>
      </c>
      <c r="N2">
        <v>3.5311189938729441E-2</v>
      </c>
      <c r="O2">
        <v>1.0540436949022611E-2</v>
      </c>
      <c r="P2">
        <v>0.22214977645305509</v>
      </c>
      <c r="Q2">
        <v>1.463600076031173E-2</v>
      </c>
      <c r="R2">
        <v>2.0967741935483869E-2</v>
      </c>
      <c r="S2">
        <v>1.058836371575156E-2</v>
      </c>
      <c r="T2">
        <v>1.689843337440591E-2</v>
      </c>
      <c r="U2">
        <v>1.3010842368640529E-2</v>
      </c>
      <c r="V2">
        <v>1.222124228297846E-2</v>
      </c>
      <c r="W2">
        <v>4.916716837246639E-3</v>
      </c>
      <c r="X2">
        <v>3.891050583657588E-3</v>
      </c>
      <c r="Y2">
        <v>4.7480875758375103E-3</v>
      </c>
      <c r="Z2">
        <v>1.110699740836727E-3</v>
      </c>
      <c r="AA2">
        <v>2.8919644701507949E-3</v>
      </c>
      <c r="AB2">
        <v>3.5246727089627392E-3</v>
      </c>
      <c r="AC2">
        <v>3.578528827037773E-3</v>
      </c>
      <c r="AD2">
        <v>4.3787629994526548E-3</v>
      </c>
      <c r="AE2">
        <v>5.386178861788618E-2</v>
      </c>
      <c r="AF2">
        <v>1.7882689556509299E-3</v>
      </c>
      <c r="AG2" t="s">
        <v>262</v>
      </c>
      <c r="AH2">
        <v>4.7999999999999996E-3</v>
      </c>
      <c r="AI2" t="s">
        <v>262</v>
      </c>
      <c r="AJ2">
        <v>2.446316933949443E-3</v>
      </c>
      <c r="AK2">
        <v>4.7048110487175592E-3</v>
      </c>
      <c r="AL2">
        <v>2.3E-3</v>
      </c>
      <c r="AM2">
        <v>7.8988941548183249E-3</v>
      </c>
      <c r="AN2" t="s">
        <v>262</v>
      </c>
      <c r="AO2">
        <v>9.7520000000000003E-3</v>
      </c>
      <c r="AP2" t="s">
        <v>262</v>
      </c>
      <c r="AQ2" t="s">
        <v>262</v>
      </c>
      <c r="AR2">
        <v>2.5316455696202532E-3</v>
      </c>
      <c r="AS2" t="s">
        <v>263</v>
      </c>
      <c r="AT2" t="s">
        <v>262</v>
      </c>
      <c r="AU2" t="s">
        <v>262</v>
      </c>
      <c r="AV2">
        <v>1</v>
      </c>
      <c r="AW2">
        <v>0.9962555922972185</v>
      </c>
      <c r="AX2">
        <v>0.995306423494703</v>
      </c>
      <c r="AY2">
        <v>0.99738927738927741</v>
      </c>
      <c r="AZ2">
        <v>0.9895917135961384</v>
      </c>
      <c r="BA2">
        <v>0.98836889825075558</v>
      </c>
      <c r="BB2">
        <v>0.98396165545211545</v>
      </c>
      <c r="BC2">
        <v>0.98210199827121569</v>
      </c>
      <c r="BD2">
        <v>0.98422775518301753</v>
      </c>
      <c r="BE2">
        <v>0.98638982085206051</v>
      </c>
      <c r="BF2">
        <v>0.97605100824218549</v>
      </c>
      <c r="BG2">
        <v>0.99644794316709062</v>
      </c>
      <c r="BH2">
        <v>0.98736866280071189</v>
      </c>
      <c r="BI2">
        <v>0.99625020379327212</v>
      </c>
      <c r="BJ2">
        <v>0.94954591321897075</v>
      </c>
      <c r="BK2">
        <v>0.99852925155245664</v>
      </c>
      <c r="BL2">
        <v>0.99434490148223109</v>
      </c>
      <c r="BM2">
        <v>0.99674920459261307</v>
      </c>
      <c r="BN2">
        <v>0.99788159215074146</v>
      </c>
      <c r="BO2">
        <v>0.99080798910576484</v>
      </c>
      <c r="BP2">
        <v>0.99017982400204052</v>
      </c>
      <c r="BQ2">
        <v>0.99941404819453605</v>
      </c>
      <c r="BR2">
        <v>0.99970781592403213</v>
      </c>
      <c r="BS2">
        <v>1</v>
      </c>
      <c r="BT2">
        <v>0.9995697485419256</v>
      </c>
      <c r="BU2">
        <v>0.99930770050058582</v>
      </c>
      <c r="BV2">
        <v>0.9988905838302593</v>
      </c>
      <c r="BW2">
        <v>0.99938400303260044</v>
      </c>
      <c r="BX2">
        <v>0.9997705580029369</v>
      </c>
      <c r="BY2">
        <v>0.99569361784487342</v>
      </c>
      <c r="BZ2">
        <v>0.9996638332612976</v>
      </c>
      <c r="CB2">
        <v>0.99964528000709441</v>
      </c>
      <c r="CD2">
        <v>0.99974924774322971</v>
      </c>
      <c r="CE2">
        <v>0.99706400469759249</v>
      </c>
      <c r="CF2">
        <v>1</v>
      </c>
      <c r="CG2">
        <v>0.99907108634008013</v>
      </c>
      <c r="CI2">
        <v>1</v>
      </c>
      <c r="CL2">
        <v>0.99986627440492115</v>
      </c>
    </row>
    <row r="3" spans="1:93" x14ac:dyDescent="0.2">
      <c r="A3" s="8" t="s">
        <v>26</v>
      </c>
      <c r="B3">
        <v>1</v>
      </c>
      <c r="C3">
        <v>0.87356321839080464</v>
      </c>
      <c r="D3">
        <v>0.38235294117647062</v>
      </c>
      <c r="E3">
        <v>0.3</v>
      </c>
      <c r="F3">
        <v>0.50359712230215825</v>
      </c>
      <c r="G3">
        <v>0.94917967186874752</v>
      </c>
      <c r="H3">
        <v>0.67354596622889307</v>
      </c>
      <c r="I3">
        <v>0.78</v>
      </c>
      <c r="J3">
        <v>0.75557263643351269</v>
      </c>
      <c r="K3">
        <v>0.80275229357798161</v>
      </c>
      <c r="L3">
        <v>0.75187969924812026</v>
      </c>
      <c r="M3">
        <v>0.67543859649122806</v>
      </c>
      <c r="N3">
        <v>0.49886104783599089</v>
      </c>
      <c r="O3">
        <v>0.44354838709677419</v>
      </c>
      <c r="P3">
        <v>0.78583196046128501</v>
      </c>
      <c r="Q3">
        <v>0.74038461538461542</v>
      </c>
      <c r="R3">
        <v>0.60084033613445376</v>
      </c>
      <c r="S3">
        <v>0.67361111111111116</v>
      </c>
      <c r="T3">
        <v>0.71641791044776115</v>
      </c>
      <c r="U3">
        <v>0.32500000000000001</v>
      </c>
      <c r="V3">
        <v>0.38645418326693232</v>
      </c>
      <c r="W3">
        <v>0.85964912280701755</v>
      </c>
      <c r="X3">
        <v>0.66666666666666663</v>
      </c>
      <c r="Y3">
        <v>1</v>
      </c>
      <c r="Z3">
        <v>0.25</v>
      </c>
      <c r="AA3">
        <v>0.51851851851851849</v>
      </c>
      <c r="AB3">
        <v>0.22580645161290319</v>
      </c>
      <c r="AC3">
        <v>0.40909090909090912</v>
      </c>
      <c r="AD3">
        <v>0.61538461538461542</v>
      </c>
      <c r="AE3">
        <v>0.6411290322580645</v>
      </c>
      <c r="AF3">
        <v>0.41666666666666669</v>
      </c>
      <c r="AG3" t="s">
        <v>262</v>
      </c>
      <c r="AH3">
        <v>0.75</v>
      </c>
      <c r="AI3" t="s">
        <v>262</v>
      </c>
      <c r="AJ3">
        <v>0.6428571428571429</v>
      </c>
      <c r="AK3">
        <v>0.38271604938271597</v>
      </c>
      <c r="AL3">
        <v>1</v>
      </c>
      <c r="AM3">
        <v>0.56818181818181823</v>
      </c>
      <c r="AN3" t="s">
        <v>262</v>
      </c>
      <c r="AO3">
        <v>1</v>
      </c>
      <c r="AP3" t="s">
        <v>262</v>
      </c>
      <c r="AQ3" t="s">
        <v>262</v>
      </c>
      <c r="AR3">
        <v>0.5</v>
      </c>
      <c r="AS3" t="s">
        <v>263</v>
      </c>
      <c r="AT3" t="s">
        <v>262</v>
      </c>
      <c r="AU3" t="s">
        <v>262</v>
      </c>
      <c r="AV3">
        <v>0.99889863176176563</v>
      </c>
      <c r="AW3">
        <v>0.89035202086049547</v>
      </c>
      <c r="AX3">
        <v>0.94955008742377078</v>
      </c>
      <c r="AY3">
        <v>0.90887463358681342</v>
      </c>
      <c r="AZ3">
        <v>0.84824584087578658</v>
      </c>
      <c r="BA3">
        <v>0.51098484848484849</v>
      </c>
      <c r="BB3">
        <v>0.94665898106682034</v>
      </c>
      <c r="BC3">
        <v>0.87719696625641497</v>
      </c>
      <c r="BD3">
        <v>0.88914777309794779</v>
      </c>
      <c r="BE3">
        <v>0.69164188379422076</v>
      </c>
      <c r="BF3">
        <v>0.86542262260421932</v>
      </c>
      <c r="BG3">
        <v>0.88747808986362275</v>
      </c>
      <c r="BH3">
        <v>0.74188955996548744</v>
      </c>
      <c r="BI3">
        <v>0.78025111725899132</v>
      </c>
      <c r="BJ3">
        <v>0.59429654100272056</v>
      </c>
      <c r="BK3">
        <v>0.77954497129491818</v>
      </c>
      <c r="BL3">
        <v>0.7144262435310722</v>
      </c>
      <c r="BM3">
        <v>0.6138871139510117</v>
      </c>
      <c r="BN3">
        <v>0.76218863104109003</v>
      </c>
      <c r="BO3">
        <v>0.74690961974421488</v>
      </c>
      <c r="BP3">
        <v>0.66449845943170149</v>
      </c>
      <c r="BQ3">
        <v>0.5791104320516085</v>
      </c>
      <c r="BR3">
        <v>0.86983602389729253</v>
      </c>
      <c r="BS3">
        <v>0.84013389263166816</v>
      </c>
      <c r="BT3">
        <v>0.88571186512475109</v>
      </c>
      <c r="BU3">
        <v>0.79539674465920651</v>
      </c>
      <c r="BV3">
        <v>0.91610140749533664</v>
      </c>
      <c r="BW3">
        <v>0.89380005932957585</v>
      </c>
      <c r="BX3">
        <v>0.9229433194950436</v>
      </c>
      <c r="BY3">
        <v>0.88049291857430145</v>
      </c>
      <c r="BZ3">
        <v>0.88177235565722034</v>
      </c>
      <c r="CB3">
        <v>0.95485155224259877</v>
      </c>
      <c r="CD3">
        <v>0.84452446515568735</v>
      </c>
      <c r="CE3">
        <v>0.72138669385674226</v>
      </c>
      <c r="CF3">
        <v>0.85023545354450702</v>
      </c>
      <c r="CG3">
        <v>0.86680805938494165</v>
      </c>
      <c r="CI3">
        <v>0.9324971397093097</v>
      </c>
      <c r="CL3">
        <v>0.94994282810316355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0.9994493158808827</v>
      </c>
      <c r="C5">
        <v>0.88195761962565022</v>
      </c>
      <c r="D5">
        <v>0.66595151430012067</v>
      </c>
      <c r="E5">
        <v>0.60443731679340673</v>
      </c>
      <c r="F5">
        <v>0.67592148158897247</v>
      </c>
      <c r="G5">
        <v>0.730082260176798</v>
      </c>
      <c r="H5">
        <v>0.81010247364785681</v>
      </c>
      <c r="I5">
        <v>0.8285984831282075</v>
      </c>
      <c r="J5">
        <v>0.82236020476573024</v>
      </c>
      <c r="K5">
        <v>0.74719708868610124</v>
      </c>
      <c r="L5">
        <v>0.80865116092616973</v>
      </c>
      <c r="M5">
        <v>0.78145834317742535</v>
      </c>
      <c r="N5">
        <v>0.62037530390073914</v>
      </c>
      <c r="O5">
        <v>0.61189975217788273</v>
      </c>
      <c r="P5">
        <v>0.69006425073200273</v>
      </c>
      <c r="Q5">
        <v>0.75996479333976685</v>
      </c>
      <c r="R5">
        <v>0.65763328983276303</v>
      </c>
      <c r="S5">
        <v>0.64374911253106148</v>
      </c>
      <c r="T5">
        <v>0.73930327074442581</v>
      </c>
      <c r="U5">
        <v>0.53595480987210742</v>
      </c>
      <c r="V5">
        <v>0.52547632134931688</v>
      </c>
      <c r="W5">
        <v>0.71937977742931303</v>
      </c>
      <c r="X5">
        <v>0.76825134528197969</v>
      </c>
      <c r="Y5">
        <v>0.92006694631583408</v>
      </c>
      <c r="Z5">
        <v>0.56785593256237554</v>
      </c>
      <c r="AA5">
        <v>0.65695763158886256</v>
      </c>
      <c r="AB5">
        <v>0.57095392955411994</v>
      </c>
      <c r="AC5">
        <v>0.6514454842102424</v>
      </c>
      <c r="AD5">
        <v>0.76916396743982962</v>
      </c>
      <c r="AE5">
        <v>0.76081097541618292</v>
      </c>
      <c r="AF5">
        <v>0.64921951116194343</v>
      </c>
      <c r="AG5" t="s">
        <v>262</v>
      </c>
      <c r="AH5">
        <v>0.87742577612129902</v>
      </c>
      <c r="AI5" t="s">
        <v>262</v>
      </c>
      <c r="AJ5">
        <v>0.74369080400641507</v>
      </c>
      <c r="AK5">
        <v>0.55205137161972917</v>
      </c>
      <c r="AL5">
        <v>0.90011772677225399</v>
      </c>
      <c r="AM5">
        <v>0.71749493878337967</v>
      </c>
      <c r="AN5" t="s">
        <v>262</v>
      </c>
      <c r="AO5">
        <v>0.93624856985465499</v>
      </c>
      <c r="AP5" t="s">
        <v>262</v>
      </c>
      <c r="AQ5" t="s">
        <v>262</v>
      </c>
      <c r="AR5">
        <v>0.72497141405158172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141" t="s">
        <v>15</v>
      </c>
      <c r="D7" s="141"/>
      <c r="E7" s="141"/>
      <c r="F7" s="141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7.2002704430255318E-2</v>
      </c>
      <c r="D9" s="14">
        <f>+AVERAGE(AV2:CO2)</f>
        <v>0.99380387976896178</v>
      </c>
      <c r="E9" s="14"/>
      <c r="F9" s="14"/>
    </row>
    <row r="10" spans="1:93" x14ac:dyDescent="0.2">
      <c r="B10" s="14" t="s">
        <v>26</v>
      </c>
      <c r="C10" s="14">
        <f>+AVERAGE(B3:AU3)</f>
        <v>0.63330259712852321</v>
      </c>
      <c r="D10" s="14">
        <f>+AVERAGE(AV3:CO3)</f>
        <v>0.82231289073186542</v>
      </c>
      <c r="E10" s="14"/>
      <c r="F10" s="14"/>
    </row>
    <row r="11" spans="1:93" x14ac:dyDescent="0.2">
      <c r="B11" s="14" t="s">
        <v>196</v>
      </c>
      <c r="C11" s="141">
        <f>+AVERAGE(B5:AU5)</f>
        <v>0.72701827024598376</v>
      </c>
      <c r="D11" s="141"/>
      <c r="E11" s="141"/>
      <c r="F11" s="141"/>
    </row>
    <row r="12" spans="1:93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D6DA-5CB5-3544-8F44-25B922EB00E5}">
  <dimension ref="A1:CO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4" width="8.83203125" style="4"/>
    <col min="15" max="15" width="11.83203125" style="4" bestFit="1" customWidth="1"/>
    <col min="16" max="16384" width="8.83203125" style="4"/>
  </cols>
  <sheetData>
    <row r="1" spans="1:93" x14ac:dyDescent="0.2">
      <c r="B1" s="64" t="s">
        <v>59</v>
      </c>
      <c r="C1" s="64" t="s">
        <v>56</v>
      </c>
      <c r="D1" s="64" t="s">
        <v>61</v>
      </c>
      <c r="E1" s="64" t="s">
        <v>90</v>
      </c>
      <c r="F1" s="64" t="s">
        <v>65</v>
      </c>
      <c r="G1" s="64" t="s">
        <v>42</v>
      </c>
      <c r="H1" s="64" t="s">
        <v>91</v>
      </c>
      <c r="I1" s="64" t="s">
        <v>92</v>
      </c>
      <c r="J1" s="64" t="s">
        <v>93</v>
      </c>
      <c r="K1" s="64" t="s">
        <v>43</v>
      </c>
      <c r="L1" s="64" t="s">
        <v>94</v>
      </c>
      <c r="M1" s="64" t="s">
        <v>62</v>
      </c>
      <c r="N1" s="64" t="s">
        <v>45</v>
      </c>
      <c r="O1" s="64" t="s">
        <v>47</v>
      </c>
      <c r="P1" s="64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4" t="s">
        <v>46</v>
      </c>
      <c r="V1" s="64" t="s">
        <v>44</v>
      </c>
      <c r="W1" s="64" t="s">
        <v>151</v>
      </c>
      <c r="X1" s="64" t="s">
        <v>152</v>
      </c>
      <c r="Y1" s="64" t="s">
        <v>153</v>
      </c>
      <c r="Z1" s="64" t="s">
        <v>155</v>
      </c>
      <c r="AA1" s="64" t="s">
        <v>156</v>
      </c>
      <c r="AB1" s="64" t="s">
        <v>199</v>
      </c>
      <c r="AC1" s="64" t="s">
        <v>200</v>
      </c>
      <c r="AD1" s="64" t="s">
        <v>154</v>
      </c>
      <c r="AE1" s="64" t="s">
        <v>64</v>
      </c>
      <c r="AF1" s="64" t="s">
        <v>157</v>
      </c>
      <c r="AG1" s="64" t="s">
        <v>201</v>
      </c>
      <c r="AH1" s="64" t="s">
        <v>202</v>
      </c>
      <c r="AI1" s="64" t="s">
        <v>166</v>
      </c>
      <c r="AJ1" s="64" t="s">
        <v>203</v>
      </c>
      <c r="AK1" s="64" t="s">
        <v>204</v>
      </c>
      <c r="AL1" s="64" t="s">
        <v>159</v>
      </c>
      <c r="AM1" s="64" t="s">
        <v>66</v>
      </c>
      <c r="AN1" s="64" t="s">
        <v>160</v>
      </c>
      <c r="AO1" s="64" t="s">
        <v>126</v>
      </c>
      <c r="AP1" s="64" t="s">
        <v>162</v>
      </c>
      <c r="AQ1" s="64" t="s">
        <v>161</v>
      </c>
      <c r="AR1" s="64" t="s">
        <v>134</v>
      </c>
      <c r="AS1" s="64" t="s">
        <v>164</v>
      </c>
      <c r="AT1" s="64" t="s">
        <v>137</v>
      </c>
      <c r="AU1" s="64" t="s">
        <v>127</v>
      </c>
      <c r="AV1" s="64" t="s">
        <v>70</v>
      </c>
      <c r="AW1" s="64" t="s">
        <v>67</v>
      </c>
      <c r="AX1" s="64" t="s">
        <v>72</v>
      </c>
      <c r="AY1" s="64" t="s">
        <v>172</v>
      </c>
      <c r="AZ1" s="64" t="s">
        <v>76</v>
      </c>
      <c r="BA1" s="64" t="s">
        <v>95</v>
      </c>
      <c r="BB1" s="64" t="s">
        <v>205</v>
      </c>
      <c r="BC1" s="64" t="s">
        <v>206</v>
      </c>
      <c r="BD1" s="64" t="s">
        <v>207</v>
      </c>
      <c r="BE1" s="64" t="s">
        <v>96</v>
      </c>
      <c r="BF1" s="64" t="s">
        <v>208</v>
      </c>
      <c r="BG1" s="64" t="s">
        <v>73</v>
      </c>
      <c r="BH1" s="64" t="s">
        <v>98</v>
      </c>
      <c r="BI1" s="64" t="s">
        <v>100</v>
      </c>
      <c r="BJ1" s="64" t="s">
        <v>101</v>
      </c>
      <c r="BK1" s="64" t="s">
        <v>102</v>
      </c>
      <c r="BL1" s="64" t="s">
        <v>103</v>
      </c>
      <c r="BM1" s="64" t="s">
        <v>104</v>
      </c>
      <c r="BN1" s="64" t="s">
        <v>105</v>
      </c>
      <c r="BO1" s="64" t="s">
        <v>99</v>
      </c>
      <c r="BP1" s="64" t="s">
        <v>97</v>
      </c>
      <c r="BQ1" s="64" t="s">
        <v>169</v>
      </c>
      <c r="BR1" s="64" t="s">
        <v>170</v>
      </c>
      <c r="BS1" s="64" t="s">
        <v>171</v>
      </c>
      <c r="BT1" s="64" t="s">
        <v>174</v>
      </c>
      <c r="BU1" s="64" t="s">
        <v>175</v>
      </c>
      <c r="BV1" s="64" t="s">
        <v>209</v>
      </c>
      <c r="BW1" s="64" t="s">
        <v>210</v>
      </c>
      <c r="BX1" s="64" t="s">
        <v>173</v>
      </c>
      <c r="BY1" s="64" t="s">
        <v>75</v>
      </c>
      <c r="BZ1" s="64" t="s">
        <v>176</v>
      </c>
      <c r="CA1" s="64" t="s">
        <v>211</v>
      </c>
      <c r="CB1" s="64" t="s">
        <v>212</v>
      </c>
      <c r="CC1" s="64" t="s">
        <v>185</v>
      </c>
      <c r="CD1" s="64" t="s">
        <v>213</v>
      </c>
      <c r="CE1" s="64" t="s">
        <v>214</v>
      </c>
      <c r="CF1" s="64" t="s">
        <v>178</v>
      </c>
      <c r="CG1" s="64" t="s">
        <v>77</v>
      </c>
      <c r="CH1" s="64" t="s">
        <v>179</v>
      </c>
      <c r="CI1" s="64" t="s">
        <v>139</v>
      </c>
      <c r="CJ1" s="64" t="s">
        <v>181</v>
      </c>
      <c r="CK1" s="64" t="s">
        <v>180</v>
      </c>
      <c r="CL1" s="64" t="s">
        <v>147</v>
      </c>
      <c r="CM1" s="64" t="s">
        <v>183</v>
      </c>
      <c r="CN1" s="64" t="s">
        <v>150</v>
      </c>
      <c r="CO1" s="64" t="s">
        <v>140</v>
      </c>
    </row>
    <row r="2" spans="1:93" x14ac:dyDescent="0.2">
      <c r="A2" s="64" t="s">
        <v>16</v>
      </c>
      <c r="B2" s="4">
        <v>0.29729729729729731</v>
      </c>
      <c r="C2" s="4">
        <v>0.1763622974963181</v>
      </c>
      <c r="D2" s="4">
        <v>6.1688311688311688E-2</v>
      </c>
      <c r="E2" s="4">
        <v>1.7770597738287559E-2</v>
      </c>
      <c r="F2" s="4">
        <v>5.101246105919003E-2</v>
      </c>
      <c r="G2" s="4">
        <v>0.20008467400508051</v>
      </c>
      <c r="H2" s="4">
        <v>0.42335290280495758</v>
      </c>
      <c r="I2" s="4">
        <v>0.28778558875219679</v>
      </c>
      <c r="J2" s="4">
        <v>0.2587105624142661</v>
      </c>
      <c r="K2" s="4">
        <v>0.14624314737181551</v>
      </c>
      <c r="L2" s="4">
        <v>0.35257890685142418</v>
      </c>
      <c r="M2" s="4">
        <v>6.9324875396465785E-2</v>
      </c>
      <c r="N2" s="4">
        <v>3.8093338651775027E-2</v>
      </c>
      <c r="O2" s="4">
        <v>1.255368351503138E-2</v>
      </c>
      <c r="P2" s="4">
        <v>0.2251766091051805</v>
      </c>
      <c r="Q2" s="4">
        <v>1.6537293283833951E-2</v>
      </c>
      <c r="R2" s="4">
        <v>1.641038893913942E-2</v>
      </c>
      <c r="S2" s="4">
        <v>1.1798980335032769E-2</v>
      </c>
      <c r="T2" s="4">
        <v>1.210719629982315E-2</v>
      </c>
      <c r="U2" s="4">
        <v>1.2888888888888891E-2</v>
      </c>
      <c r="V2" s="4">
        <v>1.6136261766024201E-2</v>
      </c>
      <c r="W2" s="4">
        <v>1.428571428571429E-2</v>
      </c>
      <c r="X2" s="4">
        <v>1.311953352769679E-2</v>
      </c>
      <c r="Y2" s="4">
        <v>5.2375607931163482E-3</v>
      </c>
      <c r="Z2" s="4">
        <v>7.4594946584160002E-3</v>
      </c>
      <c r="AA2" s="4">
        <v>2.9498525073746308E-3</v>
      </c>
      <c r="AB2" s="4">
        <v>4.3804755944931162E-3</v>
      </c>
      <c r="AC2" s="4">
        <v>6.0679611650485436E-3</v>
      </c>
      <c r="AD2" s="4">
        <v>8.8581518540318E-3</v>
      </c>
      <c r="AE2" s="4">
        <v>6.2364660025985272E-2</v>
      </c>
      <c r="AF2" s="4">
        <v>2.8449502133712661E-3</v>
      </c>
      <c r="AG2" s="4" t="s">
        <v>262</v>
      </c>
      <c r="AH2" s="4">
        <v>4.8971596474045058E-3</v>
      </c>
      <c r="AI2" s="4" t="s">
        <v>262</v>
      </c>
      <c r="AJ2" s="4">
        <v>2.2271714922049001E-3</v>
      </c>
      <c r="AK2" s="4">
        <v>2.4954250540675429E-3</v>
      </c>
      <c r="AL2" s="4">
        <v>0</v>
      </c>
      <c r="AM2" s="4">
        <v>5.5754679410593387E-3</v>
      </c>
      <c r="AN2" s="4" t="s">
        <v>262</v>
      </c>
      <c r="AO2" s="4">
        <v>1.206757843925985E-3</v>
      </c>
      <c r="AP2" s="4" t="s">
        <v>262</v>
      </c>
      <c r="AQ2" s="4" t="s">
        <v>262</v>
      </c>
      <c r="AR2" s="4">
        <v>4.0128410914927774E-3</v>
      </c>
      <c r="AS2" s="4" t="s">
        <v>263</v>
      </c>
      <c r="AT2" s="4" t="s">
        <v>263</v>
      </c>
      <c r="AU2" s="4" t="s">
        <v>263</v>
      </c>
      <c r="AV2" s="4">
        <v>1</v>
      </c>
      <c r="AW2" s="4">
        <v>0.9955284552845528</v>
      </c>
      <c r="AX2" s="4">
        <v>0.99556933983163487</v>
      </c>
      <c r="AY2" s="4">
        <v>0.9975416947845368</v>
      </c>
      <c r="AZ2" s="4">
        <v>0.99389267714201013</v>
      </c>
      <c r="BA2" s="4">
        <v>0.98995633187772925</v>
      </c>
      <c r="BB2" s="4">
        <v>0.98495995529893832</v>
      </c>
      <c r="BC2" s="4">
        <v>0.98858146684233639</v>
      </c>
      <c r="BD2" s="4">
        <v>0.98622531817943748</v>
      </c>
      <c r="BE2" s="4">
        <v>0.98945783132530118</v>
      </c>
      <c r="BF2" s="4">
        <v>0.98101970388511628</v>
      </c>
      <c r="BG2" s="4">
        <v>0.99669067549153201</v>
      </c>
      <c r="BH2" s="4">
        <v>0.98798980953536331</v>
      </c>
      <c r="BI2" s="4">
        <v>0.99507995079950795</v>
      </c>
      <c r="BJ2" s="4">
        <v>0.94900429519718865</v>
      </c>
      <c r="BK2" s="4">
        <v>0.99774289524982041</v>
      </c>
      <c r="BL2" s="4">
        <v>0.99367914116584732</v>
      </c>
      <c r="BM2" s="4">
        <v>0.99602122015915118</v>
      </c>
      <c r="BN2" s="4">
        <v>0.99831555306007858</v>
      </c>
      <c r="BO2" s="4">
        <v>0.99080797157423139</v>
      </c>
      <c r="BP2" s="4">
        <v>0.98971882545369572</v>
      </c>
      <c r="BQ2" s="4">
        <v>0.99849079384243888</v>
      </c>
      <c r="BR2" s="4">
        <v>1</v>
      </c>
      <c r="BS2" s="4">
        <v>0.9999473323853163</v>
      </c>
      <c r="BT2" s="4">
        <v>0.99939240506329119</v>
      </c>
      <c r="BU2" s="4">
        <v>0.99946728655140682</v>
      </c>
      <c r="BV2" s="4">
        <v>0.99918273159944238</v>
      </c>
      <c r="BW2" s="4">
        <v>0.99948429442100328</v>
      </c>
      <c r="BX2" s="4">
        <v>0.99941291585127201</v>
      </c>
      <c r="BY2" s="4">
        <v>0.99601799658685419</v>
      </c>
      <c r="BZ2" s="4">
        <v>0.99960668633235006</v>
      </c>
      <c r="CA2" s="4" t="s">
        <v>262</v>
      </c>
      <c r="CB2" s="4">
        <v>0.99986447415973978</v>
      </c>
      <c r="CC2" s="4" t="s">
        <v>262</v>
      </c>
      <c r="CD2" s="4">
        <v>0.99981669314432364</v>
      </c>
      <c r="CE2" s="4">
        <v>0.99679262303297589</v>
      </c>
      <c r="CF2" s="4">
        <v>0.99990897091620767</v>
      </c>
      <c r="CG2" s="4">
        <v>0.99883363376100098</v>
      </c>
      <c r="CH2" s="4" t="s">
        <v>262</v>
      </c>
      <c r="CI2" s="4">
        <v>0.99909261387695847</v>
      </c>
      <c r="CJ2" s="4" t="s">
        <v>262</v>
      </c>
      <c r="CK2" s="4" t="s">
        <v>262</v>
      </c>
      <c r="CL2" s="4">
        <v>0.99995429198281383</v>
      </c>
      <c r="CM2" s="4" t="s">
        <v>262</v>
      </c>
      <c r="CN2" s="4" t="s">
        <v>262</v>
      </c>
      <c r="CO2" s="4" t="s">
        <v>262</v>
      </c>
    </row>
    <row r="3" spans="1:93" x14ac:dyDescent="0.2">
      <c r="A3" s="64" t="s">
        <v>26</v>
      </c>
      <c r="B3" s="4">
        <v>1</v>
      </c>
      <c r="C3" s="4">
        <v>0.84479717813051147</v>
      </c>
      <c r="D3" s="4">
        <v>0.36305732484076431</v>
      </c>
      <c r="E3" s="4">
        <v>0.30136986301369861</v>
      </c>
      <c r="F3" s="4">
        <v>0.71780821917808224</v>
      </c>
      <c r="G3" s="4">
        <v>0.96252545824847247</v>
      </c>
      <c r="H3" s="4">
        <v>0.66769547325102885</v>
      </c>
      <c r="I3" s="4">
        <v>0.86297760210803687</v>
      </c>
      <c r="J3" s="4">
        <v>0.7819237147595357</v>
      </c>
      <c r="K3" s="4">
        <v>0.85485391140433553</v>
      </c>
      <c r="L3" s="4">
        <v>0.80116618075801749</v>
      </c>
      <c r="M3" s="4">
        <v>0.69230769230769229</v>
      </c>
      <c r="N3" s="4">
        <v>0.49100257069408743</v>
      </c>
      <c r="O3" s="4">
        <v>0.61147540983606596</v>
      </c>
      <c r="P3" s="4">
        <v>0.77849389416553594</v>
      </c>
      <c r="Q3" s="4">
        <v>0.82688172043010799</v>
      </c>
      <c r="R3" s="4">
        <v>0.66842105263157892</v>
      </c>
      <c r="S3" s="4">
        <v>0.65853658536585369</v>
      </c>
      <c r="T3" s="4">
        <v>0.85576923076923073</v>
      </c>
      <c r="U3" s="4">
        <v>0.32768361581920902</v>
      </c>
      <c r="V3" s="4">
        <v>0.35294117647058831</v>
      </c>
      <c r="W3" s="4">
        <v>0.83125000000000004</v>
      </c>
      <c r="X3" s="4">
        <v>1</v>
      </c>
      <c r="Y3" s="4">
        <v>0.93333333333333335</v>
      </c>
      <c r="Z3" s="4">
        <f>5/12</f>
        <v>0.41666666666666669</v>
      </c>
      <c r="AA3" s="4">
        <v>0.35294117647058831</v>
      </c>
      <c r="AB3" s="4">
        <v>0.29166666666666669</v>
      </c>
      <c r="AC3" s="4">
        <v>0.47619047619047622</v>
      </c>
      <c r="AD3" s="4">
        <v>0.67692307692307596</v>
      </c>
      <c r="AE3" s="4">
        <v>0.65158371040723984</v>
      </c>
      <c r="AF3" s="4">
        <v>0.33333333333333331</v>
      </c>
      <c r="AG3" s="4" t="s">
        <v>262</v>
      </c>
      <c r="AH3" s="4">
        <v>0.625</v>
      </c>
      <c r="AI3" s="4" t="s">
        <v>262</v>
      </c>
      <c r="AJ3" s="4">
        <v>0.625</v>
      </c>
      <c r="AK3" s="4">
        <v>0.31914893617021278</v>
      </c>
      <c r="AL3" s="4">
        <v>0</v>
      </c>
      <c r="AM3" s="4">
        <v>0.58888888888888902</v>
      </c>
      <c r="AN3" s="4" t="s">
        <v>262</v>
      </c>
      <c r="AO3" s="4">
        <v>1</v>
      </c>
      <c r="AP3" s="4" t="s">
        <v>262</v>
      </c>
      <c r="AQ3" s="4" t="s">
        <v>262</v>
      </c>
      <c r="AR3" s="4">
        <v>0.83333333333333337</v>
      </c>
      <c r="AS3" s="4" t="s">
        <v>263</v>
      </c>
      <c r="AT3" s="4" t="s">
        <v>263</v>
      </c>
      <c r="AU3" s="4" t="s">
        <v>263</v>
      </c>
      <c r="AV3" s="4">
        <v>0.99891522029372493</v>
      </c>
      <c r="AW3" s="4">
        <v>0.89752164551743097</v>
      </c>
      <c r="AX3" s="4">
        <v>0.96284869520503924</v>
      </c>
      <c r="AY3" s="4">
        <v>0.9445027611701885</v>
      </c>
      <c r="AZ3" s="4">
        <v>0.77472730634128306</v>
      </c>
      <c r="BA3" s="4">
        <v>0.48976505536051851</v>
      </c>
      <c r="BB3" s="4">
        <v>0.95988564686663336</v>
      </c>
      <c r="BC3" s="4">
        <v>0.84743529411764706</v>
      </c>
      <c r="BD3" s="4">
        <v>0.8745123537061118</v>
      </c>
      <c r="BE3" s="4">
        <v>0.73188515874221483</v>
      </c>
      <c r="BF3" s="4">
        <v>0.87477665276950567</v>
      </c>
      <c r="BG3" s="4">
        <v>0.90884885062572118</v>
      </c>
      <c r="BH3" s="4">
        <v>0.77154090284685706</v>
      </c>
      <c r="BI3" s="4">
        <v>0.85038542396636296</v>
      </c>
      <c r="BJ3" s="4">
        <v>0.60611501820539682</v>
      </c>
      <c r="BK3" s="4">
        <v>0.86970130566982651</v>
      </c>
      <c r="BL3" s="4">
        <v>0.56542589632336149</v>
      </c>
      <c r="BM3" s="4">
        <v>0.60781593247774313</v>
      </c>
      <c r="BN3" s="4">
        <v>0.55039623576027741</v>
      </c>
      <c r="BO3" s="4">
        <v>0.74277607273148416</v>
      </c>
      <c r="BP3" s="4">
        <v>0.74322980639878344</v>
      </c>
      <c r="BQ3" s="4">
        <v>0.89429575560962427</v>
      </c>
      <c r="BR3" s="4">
        <v>0.93824683024719513</v>
      </c>
      <c r="BS3" s="4">
        <v>0.87715407715407712</v>
      </c>
      <c r="BT3" s="4">
        <v>0.94480876932650426</v>
      </c>
      <c r="BU3" s="4">
        <v>0.91052678019941768</v>
      </c>
      <c r="BV3" s="4">
        <v>0.92889385474860331</v>
      </c>
      <c r="BW3" s="4">
        <v>0.92864921374744092</v>
      </c>
      <c r="BX3" s="4">
        <v>0.92325770586640155</v>
      </c>
      <c r="BY3" s="4">
        <v>0.89894982497082843</v>
      </c>
      <c r="BZ3" s="4">
        <v>0.93549277629520566</v>
      </c>
      <c r="CA3" s="4" t="s">
        <v>262</v>
      </c>
      <c r="CB3" s="4">
        <v>0.95611041513672301</v>
      </c>
      <c r="CC3" s="4" t="s">
        <v>262</v>
      </c>
      <c r="CD3" s="4">
        <v>0.87958931355157766</v>
      </c>
      <c r="CE3" s="4">
        <v>0.62386299479330032</v>
      </c>
      <c r="CF3" s="4">
        <v>0.95215186581718891</v>
      </c>
      <c r="CG3" s="4">
        <v>0.88297323897455127</v>
      </c>
      <c r="CH3" s="4" t="s">
        <v>262</v>
      </c>
      <c r="CI3" s="4">
        <v>0.8693089109953156</v>
      </c>
      <c r="CJ3" s="4" t="s">
        <v>262</v>
      </c>
      <c r="CK3" s="4" t="s">
        <v>262</v>
      </c>
      <c r="CL3" s="4">
        <v>0.94631888571675749</v>
      </c>
      <c r="CM3" s="4" t="s">
        <v>262</v>
      </c>
      <c r="CN3" s="4" t="s">
        <v>262</v>
      </c>
      <c r="CO3" s="4" t="s">
        <v>262</v>
      </c>
    </row>
    <row r="4" spans="1:93" x14ac:dyDescent="0.2">
      <c r="A4" s="64" t="s">
        <v>27</v>
      </c>
      <c r="B4" s="4">
        <v>11</v>
      </c>
      <c r="C4" s="4">
        <v>567</v>
      </c>
      <c r="D4" s="4">
        <v>157</v>
      </c>
      <c r="E4" s="4">
        <v>73</v>
      </c>
      <c r="F4" s="4">
        <v>365</v>
      </c>
      <c r="G4" s="4">
        <v>2455</v>
      </c>
      <c r="H4" s="4">
        <v>972</v>
      </c>
      <c r="I4" s="4">
        <v>1518</v>
      </c>
      <c r="J4" s="4">
        <v>1206</v>
      </c>
      <c r="K4" s="4">
        <v>1061</v>
      </c>
      <c r="L4" s="4">
        <v>1715</v>
      </c>
      <c r="M4" s="4">
        <v>221</v>
      </c>
      <c r="N4" s="4">
        <v>389</v>
      </c>
      <c r="O4" s="4">
        <v>122</v>
      </c>
      <c r="P4" s="4">
        <v>2948</v>
      </c>
      <c r="Q4" s="4">
        <v>93</v>
      </c>
      <c r="R4" s="4">
        <v>190</v>
      </c>
      <c r="S4" s="4">
        <v>123</v>
      </c>
      <c r="T4" s="4">
        <v>104</v>
      </c>
      <c r="U4" s="4">
        <v>177</v>
      </c>
      <c r="V4" s="4">
        <v>204</v>
      </c>
      <c r="W4" s="4">
        <v>64</v>
      </c>
      <c r="X4" s="4">
        <v>18</v>
      </c>
      <c r="Y4" s="4">
        <v>15</v>
      </c>
      <c r="Z4" s="4">
        <v>12</v>
      </c>
      <c r="AA4" s="4">
        <v>17</v>
      </c>
      <c r="AB4" s="4">
        <v>24</v>
      </c>
      <c r="AC4" s="4">
        <v>21</v>
      </c>
      <c r="AD4" s="4">
        <v>13</v>
      </c>
      <c r="AE4" s="4">
        <v>221</v>
      </c>
      <c r="AF4" s="4">
        <v>12</v>
      </c>
      <c r="AG4" s="4" t="s">
        <v>262</v>
      </c>
      <c r="AH4" s="4">
        <v>8</v>
      </c>
      <c r="AI4" s="4" t="s">
        <v>262</v>
      </c>
      <c r="AJ4" s="4">
        <v>8</v>
      </c>
      <c r="AK4" s="4">
        <v>47</v>
      </c>
      <c r="AL4" s="4">
        <v>2</v>
      </c>
      <c r="AM4" s="4">
        <v>36</v>
      </c>
      <c r="AN4" s="4" t="s">
        <v>262</v>
      </c>
      <c r="AO4" s="4">
        <v>18</v>
      </c>
      <c r="AP4" s="4" t="s">
        <v>262</v>
      </c>
      <c r="AQ4" s="4" t="s">
        <v>262</v>
      </c>
      <c r="AR4" s="4">
        <v>6</v>
      </c>
      <c r="AS4" s="4" t="s">
        <v>263</v>
      </c>
      <c r="AT4" s="4" t="s">
        <v>263</v>
      </c>
      <c r="AU4" s="4" t="s">
        <v>263</v>
      </c>
      <c r="AV4" s="4">
        <v>23968</v>
      </c>
      <c r="AW4" s="4">
        <v>21829</v>
      </c>
      <c r="AX4" s="4">
        <v>23337</v>
      </c>
      <c r="AY4" s="4">
        <v>21911</v>
      </c>
      <c r="AZ4" s="4">
        <v>21636</v>
      </c>
      <c r="BA4" s="4">
        <v>18515</v>
      </c>
      <c r="BB4" s="4">
        <v>22037</v>
      </c>
      <c r="BC4" s="4">
        <v>21250</v>
      </c>
      <c r="BD4" s="4">
        <v>21532</v>
      </c>
      <c r="BE4" s="4">
        <v>19749</v>
      </c>
      <c r="BF4" s="4">
        <v>20148</v>
      </c>
      <c r="BG4" s="4">
        <v>22534</v>
      </c>
      <c r="BH4" s="4">
        <v>21111</v>
      </c>
      <c r="BI4" s="4">
        <v>19978</v>
      </c>
      <c r="BJ4" s="4">
        <v>20049</v>
      </c>
      <c r="BK4" s="4">
        <v>22364</v>
      </c>
      <c r="BL4" s="4">
        <v>17516</v>
      </c>
      <c r="BM4" s="4">
        <v>17298</v>
      </c>
      <c r="BN4" s="4">
        <v>16152</v>
      </c>
      <c r="BO4" s="4">
        <v>17269</v>
      </c>
      <c r="BP4" s="4">
        <v>17097</v>
      </c>
      <c r="BQ4" s="4">
        <v>22194</v>
      </c>
      <c r="BR4" s="4">
        <v>21926</v>
      </c>
      <c r="BS4" s="4">
        <v>21645</v>
      </c>
      <c r="BT4" s="4">
        <v>20891</v>
      </c>
      <c r="BU4" s="4">
        <v>22666</v>
      </c>
      <c r="BV4" s="4">
        <v>22375</v>
      </c>
      <c r="BW4" s="4">
        <v>22957</v>
      </c>
      <c r="BX4" s="4">
        <v>22126</v>
      </c>
      <c r="BY4" s="4">
        <v>21425</v>
      </c>
      <c r="BZ4" s="4">
        <v>21734</v>
      </c>
      <c r="CA4" s="4" t="s">
        <v>262</v>
      </c>
      <c r="CB4" s="4">
        <v>23149</v>
      </c>
      <c r="CC4" s="4" t="s">
        <v>262</v>
      </c>
      <c r="CD4" s="4">
        <v>18603</v>
      </c>
      <c r="CE4" s="4">
        <v>15941</v>
      </c>
      <c r="CF4" s="4">
        <v>23073</v>
      </c>
      <c r="CG4" s="4">
        <v>21337</v>
      </c>
      <c r="CH4" s="4" t="s">
        <v>262</v>
      </c>
      <c r="CI4" s="4">
        <v>18999</v>
      </c>
      <c r="CJ4" s="4" t="s">
        <v>262</v>
      </c>
      <c r="CK4" s="4" t="s">
        <v>262</v>
      </c>
      <c r="CL4" s="4">
        <v>23118</v>
      </c>
      <c r="CM4" s="4" t="s">
        <v>262</v>
      </c>
      <c r="CN4" s="4" t="s">
        <v>262</v>
      </c>
      <c r="CO4" s="4" t="s">
        <v>262</v>
      </c>
    </row>
    <row r="5" spans="1:93" x14ac:dyDescent="0.2">
      <c r="A5" s="64" t="s">
        <v>122</v>
      </c>
      <c r="B5" s="4">
        <v>0.99945761014686241</v>
      </c>
      <c r="C5" s="4">
        <v>0.87115941182397116</v>
      </c>
      <c r="D5" s="4">
        <v>0.66295301002290175</v>
      </c>
      <c r="E5" s="4">
        <v>0.62293631209194356</v>
      </c>
      <c r="F5" s="4">
        <v>0.74626776275968265</v>
      </c>
      <c r="G5" s="4">
        <v>0.72614525680449549</v>
      </c>
      <c r="H5" s="4">
        <v>0.81379056005883099</v>
      </c>
      <c r="I5" s="4">
        <v>0.85520644811284197</v>
      </c>
      <c r="J5" s="4">
        <v>0.8282180342328237</v>
      </c>
      <c r="K5" s="4">
        <v>0.79336953507327523</v>
      </c>
      <c r="L5" s="4">
        <v>0.83797141676376152</v>
      </c>
      <c r="M5" s="4">
        <v>0.80057827146670668</v>
      </c>
      <c r="N5" s="4">
        <v>0.63127173677047221</v>
      </c>
      <c r="O5" s="4">
        <v>0.718093041690121</v>
      </c>
      <c r="P5" s="4">
        <v>0.69230445618546632</v>
      </c>
      <c r="Q5" s="4">
        <v>0.79829151304996704</v>
      </c>
      <c r="R5" s="4">
        <v>0.61692347447747031</v>
      </c>
      <c r="S5" s="4">
        <v>0.6331762589217983</v>
      </c>
      <c r="T5" s="4">
        <v>0.70308273326475401</v>
      </c>
      <c r="U5" s="4">
        <v>0.53522984427534659</v>
      </c>
      <c r="V5" s="4">
        <v>0.54808549143468588</v>
      </c>
      <c r="W5" s="4">
        <v>0.812772877804812</v>
      </c>
      <c r="X5" s="4">
        <v>0.96912341512359756</v>
      </c>
      <c r="Y5" s="4">
        <v>0.90524370524370523</v>
      </c>
      <c r="Z5" s="4">
        <v>0.77240438466325201</v>
      </c>
      <c r="AA5" s="4">
        <v>0.631733978335003</v>
      </c>
      <c r="AB5" s="4">
        <v>0.61028026070763508</v>
      </c>
      <c r="AC5" s="4">
        <v>0.7024198449689586</v>
      </c>
      <c r="AD5" s="4">
        <v>0.75149846103913898</v>
      </c>
      <c r="AE5" s="4">
        <v>0.77526676768903413</v>
      </c>
      <c r="AF5" s="4">
        <v>0.63441305481426946</v>
      </c>
      <c r="AG5" s="4" t="s">
        <v>262</v>
      </c>
      <c r="AH5" s="4">
        <v>0.79055520756836162</v>
      </c>
      <c r="AI5" s="4" t="s">
        <v>262</v>
      </c>
      <c r="AJ5" s="4">
        <v>0.75229465677578888</v>
      </c>
      <c r="AK5" s="4">
        <v>0.47150596548175649</v>
      </c>
      <c r="AL5" s="4">
        <v>0.47607593290859451</v>
      </c>
      <c r="AM5" s="4">
        <v>0.73593106393172003</v>
      </c>
      <c r="AN5" s="4" t="s">
        <v>262</v>
      </c>
      <c r="AO5" s="4">
        <v>0.71798778883099101</v>
      </c>
      <c r="AP5" s="4" t="s">
        <v>262</v>
      </c>
      <c r="AQ5" s="4" t="s">
        <v>262</v>
      </c>
      <c r="AR5" s="4">
        <v>0.88982610952504548</v>
      </c>
      <c r="AS5" s="4" t="s">
        <v>263</v>
      </c>
      <c r="AT5" s="4" t="s">
        <v>263</v>
      </c>
      <c r="AU5" s="4" t="s">
        <v>263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 t="s">
        <v>262</v>
      </c>
      <c r="CB5" s="4">
        <v>0</v>
      </c>
      <c r="CC5" s="4" t="s">
        <v>262</v>
      </c>
      <c r="CD5" s="4">
        <v>0</v>
      </c>
      <c r="CE5" s="4">
        <v>0</v>
      </c>
      <c r="CF5" s="4">
        <v>0</v>
      </c>
      <c r="CG5" s="4">
        <v>0</v>
      </c>
      <c r="CH5" s="4" t="s">
        <v>262</v>
      </c>
      <c r="CI5" s="4">
        <v>0</v>
      </c>
      <c r="CJ5" s="4" t="s">
        <v>262</v>
      </c>
      <c r="CK5" s="4" t="s">
        <v>262</v>
      </c>
      <c r="CL5" s="4">
        <v>0</v>
      </c>
      <c r="CM5" s="4" t="s">
        <v>262</v>
      </c>
      <c r="CN5" s="4" t="s">
        <v>262</v>
      </c>
      <c r="CO5" s="4" t="s">
        <v>262</v>
      </c>
    </row>
    <row r="7" spans="1:93" x14ac:dyDescent="0.2">
      <c r="B7" s="14"/>
      <c r="C7" s="141" t="s">
        <v>15</v>
      </c>
      <c r="D7" s="141"/>
      <c r="E7" s="141"/>
      <c r="F7" s="141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7.5049932667256403E-2</v>
      </c>
      <c r="D9" s="14">
        <f>+AVERAGE(AV2:CO2)</f>
        <v>0.99429075935908962</v>
      </c>
      <c r="E9" s="14"/>
      <c r="F9" s="14"/>
    </row>
    <row r="10" spans="1:93" x14ac:dyDescent="0.2">
      <c r="B10" s="14" t="s">
        <v>26</v>
      </c>
      <c r="C10" s="14">
        <f>+AVERAGE(B3:AU3)</f>
        <v>0.64149861769911176</v>
      </c>
      <c r="D10" s="14">
        <f>+AVERAGE(AV3:CO3)</f>
        <v>0.83851585390123218</v>
      </c>
      <c r="E10" s="14"/>
      <c r="F10" s="14"/>
    </row>
    <row r="11" spans="1:93" x14ac:dyDescent="0.2">
      <c r="B11" s="14" t="s">
        <v>196</v>
      </c>
      <c r="C11" s="141">
        <f>+AVERAGE(B5:AU5)</f>
        <v>0.73246962249578518</v>
      </c>
      <c r="D11" s="141"/>
      <c r="E11" s="141"/>
      <c r="F11" s="141"/>
    </row>
    <row r="12" spans="1:93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19D2-486B-794B-B529-D2DE5F274BD1}">
  <dimension ref="A1:CO14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93" x14ac:dyDescent="0.2">
      <c r="B1" s="64" t="s">
        <v>59</v>
      </c>
      <c r="C1" s="64" t="s">
        <v>56</v>
      </c>
      <c r="D1" s="64" t="s">
        <v>61</v>
      </c>
      <c r="E1" s="64" t="s">
        <v>90</v>
      </c>
      <c r="F1" s="64" t="s">
        <v>65</v>
      </c>
      <c r="G1" s="64" t="s">
        <v>42</v>
      </c>
      <c r="H1" s="64" t="s">
        <v>91</v>
      </c>
      <c r="I1" s="64" t="s">
        <v>92</v>
      </c>
      <c r="J1" s="64" t="s">
        <v>93</v>
      </c>
      <c r="K1" s="64" t="s">
        <v>43</v>
      </c>
      <c r="L1" s="64" t="s">
        <v>94</v>
      </c>
      <c r="M1" s="64" t="s">
        <v>62</v>
      </c>
      <c r="N1" s="64" t="s">
        <v>45</v>
      </c>
      <c r="O1" s="64" t="s">
        <v>47</v>
      </c>
      <c r="P1" s="64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4" t="s">
        <v>46</v>
      </c>
      <c r="V1" s="64" t="s">
        <v>44</v>
      </c>
      <c r="W1" s="64" t="s">
        <v>151</v>
      </c>
      <c r="X1" s="64" t="s">
        <v>152</v>
      </c>
      <c r="Y1" s="64" t="s">
        <v>153</v>
      </c>
      <c r="Z1" s="64" t="s">
        <v>155</v>
      </c>
      <c r="AA1" s="64" t="s">
        <v>156</v>
      </c>
      <c r="AB1" s="64" t="s">
        <v>199</v>
      </c>
      <c r="AC1" s="64" t="s">
        <v>200</v>
      </c>
      <c r="AD1" s="64" t="s">
        <v>154</v>
      </c>
      <c r="AE1" s="64" t="s">
        <v>64</v>
      </c>
      <c r="AF1" s="64" t="s">
        <v>157</v>
      </c>
      <c r="AG1" s="64" t="s">
        <v>201</v>
      </c>
      <c r="AH1" s="64" t="s">
        <v>202</v>
      </c>
      <c r="AI1" s="64" t="s">
        <v>166</v>
      </c>
      <c r="AJ1" s="64" t="s">
        <v>203</v>
      </c>
      <c r="AK1" s="64" t="s">
        <v>204</v>
      </c>
      <c r="AL1" s="64" t="s">
        <v>159</v>
      </c>
      <c r="AM1" s="64" t="s">
        <v>66</v>
      </c>
      <c r="AN1" s="64" t="s">
        <v>160</v>
      </c>
      <c r="AO1" s="64" t="s">
        <v>126</v>
      </c>
      <c r="AP1" s="64" t="s">
        <v>162</v>
      </c>
      <c r="AQ1" s="64" t="s">
        <v>161</v>
      </c>
      <c r="AR1" s="64" t="s">
        <v>134</v>
      </c>
      <c r="AS1" s="64" t="s">
        <v>164</v>
      </c>
      <c r="AT1" s="64" t="s">
        <v>137</v>
      </c>
      <c r="AU1" s="64" t="s">
        <v>127</v>
      </c>
      <c r="AV1" s="64" t="s">
        <v>70</v>
      </c>
      <c r="AW1" s="64" t="s">
        <v>67</v>
      </c>
      <c r="AX1" s="64" t="s">
        <v>72</v>
      </c>
      <c r="AY1" s="64" t="s">
        <v>172</v>
      </c>
      <c r="AZ1" s="64" t="s">
        <v>76</v>
      </c>
      <c r="BA1" s="64" t="s">
        <v>95</v>
      </c>
      <c r="BB1" s="64" t="s">
        <v>205</v>
      </c>
      <c r="BC1" s="64" t="s">
        <v>206</v>
      </c>
      <c r="BD1" s="64" t="s">
        <v>207</v>
      </c>
      <c r="BE1" s="64" t="s">
        <v>96</v>
      </c>
      <c r="BF1" s="64" t="s">
        <v>208</v>
      </c>
      <c r="BG1" s="64" t="s">
        <v>73</v>
      </c>
      <c r="BH1" s="64" t="s">
        <v>98</v>
      </c>
      <c r="BI1" s="64" t="s">
        <v>100</v>
      </c>
      <c r="BJ1" s="64" t="s">
        <v>101</v>
      </c>
      <c r="BK1" s="64" t="s">
        <v>102</v>
      </c>
      <c r="BL1" s="64" t="s">
        <v>103</v>
      </c>
      <c r="BM1" s="64" t="s">
        <v>104</v>
      </c>
      <c r="BN1" s="64" t="s">
        <v>105</v>
      </c>
      <c r="BO1" s="64" t="s">
        <v>99</v>
      </c>
      <c r="BP1" s="64" t="s">
        <v>97</v>
      </c>
      <c r="BQ1" s="64" t="s">
        <v>169</v>
      </c>
      <c r="BR1" s="64" t="s">
        <v>170</v>
      </c>
      <c r="BS1" s="64" t="s">
        <v>171</v>
      </c>
      <c r="BT1" s="64" t="s">
        <v>174</v>
      </c>
      <c r="BU1" s="64" t="s">
        <v>175</v>
      </c>
      <c r="BV1" s="64" t="s">
        <v>209</v>
      </c>
      <c r="BW1" s="64" t="s">
        <v>210</v>
      </c>
      <c r="BX1" s="64" t="s">
        <v>173</v>
      </c>
      <c r="BY1" s="64" t="s">
        <v>75</v>
      </c>
      <c r="BZ1" s="64" t="s">
        <v>176</v>
      </c>
      <c r="CA1" s="64" t="s">
        <v>211</v>
      </c>
      <c r="CB1" s="64" t="s">
        <v>212</v>
      </c>
      <c r="CC1" s="64" t="s">
        <v>185</v>
      </c>
      <c r="CD1" s="64" t="s">
        <v>213</v>
      </c>
      <c r="CE1" s="64" t="s">
        <v>214</v>
      </c>
      <c r="CF1" s="64" t="s">
        <v>178</v>
      </c>
      <c r="CG1" s="64" t="s">
        <v>77</v>
      </c>
      <c r="CH1" s="64" t="s">
        <v>179</v>
      </c>
      <c r="CI1" s="64" t="s">
        <v>139</v>
      </c>
      <c r="CJ1" s="64" t="s">
        <v>181</v>
      </c>
      <c r="CK1" s="64" t="s">
        <v>180</v>
      </c>
      <c r="CL1" s="64" t="s">
        <v>147</v>
      </c>
      <c r="CM1" s="64" t="s">
        <v>183</v>
      </c>
      <c r="CN1" s="64" t="s">
        <v>150</v>
      </c>
      <c r="CO1" s="64" t="s">
        <v>140</v>
      </c>
    </row>
    <row r="2" spans="1:93" x14ac:dyDescent="0.2">
      <c r="A2" s="64" t="s">
        <v>16</v>
      </c>
      <c r="B2" s="4">
        <v>0.4</v>
      </c>
      <c r="C2" s="4">
        <v>0.2181996086105675</v>
      </c>
      <c r="D2" s="4">
        <v>7.0901033973412117E-2</v>
      </c>
      <c r="E2" s="4">
        <v>2.60989010989011E-2</v>
      </c>
      <c r="F2" s="4">
        <v>5.321188878235858E-2</v>
      </c>
      <c r="G2" s="4">
        <v>0.22127867252318201</v>
      </c>
      <c r="H2" s="4">
        <v>0.50084317032040471</v>
      </c>
      <c r="I2" s="4">
        <v>0.31301229508196721</v>
      </c>
      <c r="J2" s="4">
        <v>0.28746278531260339</v>
      </c>
      <c r="K2" s="4">
        <v>0.18017259524310669</v>
      </c>
      <c r="L2" s="4">
        <v>0.4236111111111111</v>
      </c>
      <c r="M2" s="4">
        <v>8.4872979214780597E-2</v>
      </c>
      <c r="N2" s="4">
        <v>3.8229903115998949E-2</v>
      </c>
      <c r="O2" s="4">
        <v>1.424501424501425E-2</v>
      </c>
      <c r="P2" s="4">
        <v>0.2302255482798046</v>
      </c>
      <c r="Q2" s="4">
        <v>1.7505470459518599E-2</v>
      </c>
      <c r="R2" s="4">
        <v>1.794453507340946E-2</v>
      </c>
      <c r="S2" s="4">
        <v>1.648884578079534E-2</v>
      </c>
      <c r="T2" s="4">
        <v>1.704966641957005E-2</v>
      </c>
      <c r="U2" s="4">
        <v>1.357466063348416E-2</v>
      </c>
      <c r="V2" s="4">
        <v>1.767365392519523E-2</v>
      </c>
      <c r="W2" s="4">
        <v>1.868629671574179E-2</v>
      </c>
      <c r="X2" s="4">
        <v>2.075702075702076E-2</v>
      </c>
      <c r="Y2" s="4">
        <v>6.6006600660066007E-3</v>
      </c>
      <c r="Z2" s="4">
        <v>0</v>
      </c>
      <c r="AA2" s="4">
        <v>3.4176349965823649E-3</v>
      </c>
      <c r="AB2" s="4">
        <v>3.7383177570093459E-3</v>
      </c>
      <c r="AC2" s="4">
        <v>7.4750830564784057E-3</v>
      </c>
      <c r="AD2" s="4">
        <v>9.3545369504209543E-4</v>
      </c>
      <c r="AE2" s="4">
        <v>7.8561917443408791E-2</v>
      </c>
      <c r="AF2" s="4">
        <v>2.6075619295958278E-3</v>
      </c>
      <c r="AG2" s="4" t="s">
        <v>262</v>
      </c>
      <c r="AH2" s="4">
        <v>4.3415340086830683E-3</v>
      </c>
      <c r="AI2" s="4" t="s">
        <v>262</v>
      </c>
      <c r="AJ2" s="4">
        <v>5.1867219917012446E-3</v>
      </c>
      <c r="AK2" s="4">
        <v>3.015075376884422E-3</v>
      </c>
      <c r="AL2" s="4">
        <v>0</v>
      </c>
      <c r="AM2" s="4">
        <v>5.5658627087198506E-3</v>
      </c>
      <c r="AN2" s="4" t="s">
        <v>262</v>
      </c>
      <c r="AO2" s="4">
        <v>1.7761989342806391E-3</v>
      </c>
      <c r="AP2" s="4" t="s">
        <v>262</v>
      </c>
      <c r="AQ2" s="4" t="s">
        <v>262</v>
      </c>
      <c r="AR2" s="4">
        <v>5.5741360089186179E-3</v>
      </c>
      <c r="AS2" s="4" t="s">
        <v>263</v>
      </c>
      <c r="AT2" s="4" t="s">
        <v>263</v>
      </c>
      <c r="AU2" s="4" t="s">
        <v>263</v>
      </c>
      <c r="AV2" s="4">
        <v>1</v>
      </c>
      <c r="AW2" s="4">
        <v>0.99682744528687428</v>
      </c>
      <c r="AX2" s="4">
        <v>0.99598701415817481</v>
      </c>
      <c r="AY2" s="4">
        <v>0.99763220205209158</v>
      </c>
      <c r="AZ2" s="4">
        <v>0.99525762624967962</v>
      </c>
      <c r="BA2" s="4">
        <v>0.99229208924949286</v>
      </c>
      <c r="BB2" s="4">
        <v>0.98636078847173358</v>
      </c>
      <c r="BC2" s="4">
        <v>0.99071845995187346</v>
      </c>
      <c r="BD2" s="4">
        <v>0.9886761487964989</v>
      </c>
      <c r="BE2" s="4">
        <v>0.9912363808621506</v>
      </c>
      <c r="BF2" s="4">
        <v>0.98392087858746435</v>
      </c>
      <c r="BG2" s="4">
        <v>0.99693815064298841</v>
      </c>
      <c r="BH2" s="4">
        <v>0.98930517252976391</v>
      </c>
      <c r="BI2" s="4">
        <v>0.99555045213147697</v>
      </c>
      <c r="BJ2" s="4">
        <v>0.95286935286935281</v>
      </c>
      <c r="BK2" s="4">
        <v>0.99811004913872237</v>
      </c>
      <c r="BL2" s="4">
        <v>0.99459215863001349</v>
      </c>
      <c r="BM2" s="4">
        <v>0.99605522682445757</v>
      </c>
      <c r="BN2" s="4">
        <v>0.99866565001906216</v>
      </c>
      <c r="BO2" s="4">
        <v>0.99122707075310468</v>
      </c>
      <c r="BP2" s="4">
        <v>0.9908088235294118</v>
      </c>
      <c r="BQ2" s="4">
        <v>0.99845637941129506</v>
      </c>
      <c r="BR2" s="4">
        <v>1</v>
      </c>
      <c r="BS2" s="4">
        <v>1</v>
      </c>
      <c r="BT2" s="4">
        <v>0.99928362485821742</v>
      </c>
      <c r="BU2" s="4">
        <v>0.99944105691056906</v>
      </c>
      <c r="BV2" s="4">
        <v>0.99943552111664191</v>
      </c>
      <c r="BW2" s="4">
        <v>0.99966091842666149</v>
      </c>
      <c r="BX2" s="4">
        <v>0.99947304631922851</v>
      </c>
      <c r="BY2" s="4">
        <v>0.99637167639888879</v>
      </c>
      <c r="BZ2" s="4">
        <v>0.99956408020924148</v>
      </c>
      <c r="CA2" s="4" t="s">
        <v>262</v>
      </c>
      <c r="CB2" s="4">
        <v>0.9999069291265299</v>
      </c>
      <c r="CC2" s="4" t="s">
        <v>262</v>
      </c>
      <c r="CD2" s="4">
        <v>1</v>
      </c>
      <c r="CE2" s="4">
        <v>0.99666725135941059</v>
      </c>
      <c r="CF2" s="4">
        <v>0.99990609887788162</v>
      </c>
      <c r="CG2" s="4">
        <v>0.99888504195763161</v>
      </c>
      <c r="CH2" s="4" t="s">
        <v>262</v>
      </c>
      <c r="CI2" s="4">
        <v>0.99888659137903613</v>
      </c>
      <c r="CJ2" s="4" t="s">
        <v>262</v>
      </c>
      <c r="CK2" s="4" t="s">
        <v>262</v>
      </c>
      <c r="CL2" s="4">
        <v>0.99995291015257115</v>
      </c>
      <c r="CM2" s="4" t="s">
        <v>262</v>
      </c>
      <c r="CN2" s="4" t="s">
        <v>262</v>
      </c>
      <c r="CO2" s="4" t="s">
        <v>262</v>
      </c>
    </row>
    <row r="3" spans="1:93" x14ac:dyDescent="0.2">
      <c r="A3" s="64" t="s">
        <v>26</v>
      </c>
      <c r="B3" s="4">
        <v>1</v>
      </c>
      <c r="C3" s="4">
        <v>0.88316831683168318</v>
      </c>
      <c r="D3" s="4">
        <v>0.35036496350364971</v>
      </c>
      <c r="E3" s="4">
        <v>0.296875</v>
      </c>
      <c r="F3" s="4">
        <v>0.75</v>
      </c>
      <c r="G3" s="4">
        <v>0.97547332185886404</v>
      </c>
      <c r="H3" s="4">
        <v>0.67730900798175597</v>
      </c>
      <c r="I3" s="4">
        <v>0.88294797687861271</v>
      </c>
      <c r="J3" s="4">
        <v>0.80762081784386619</v>
      </c>
      <c r="K3" s="4">
        <v>0.8852119958634953</v>
      </c>
      <c r="L3" s="4">
        <v>0.82858990944372579</v>
      </c>
      <c r="M3" s="4">
        <v>0.71014492753623193</v>
      </c>
      <c r="N3" s="4">
        <v>0.47868852459016392</v>
      </c>
      <c r="O3" s="4">
        <v>0.28735632183908039</v>
      </c>
      <c r="P3" s="4">
        <v>0.7927702219040802</v>
      </c>
      <c r="Q3" s="4">
        <v>0.83333333333333304</v>
      </c>
      <c r="R3" s="4">
        <v>0.70967741935483875</v>
      </c>
      <c r="S3" s="4">
        <v>0.70833333333333337</v>
      </c>
      <c r="T3" s="4">
        <v>0.90789473684210531</v>
      </c>
      <c r="U3" s="4">
        <v>0.28037383177570091</v>
      </c>
      <c r="V3" s="4">
        <v>0.34959349593495942</v>
      </c>
      <c r="W3" s="4">
        <v>0.83225806451612905</v>
      </c>
      <c r="X3" s="4">
        <v>1</v>
      </c>
      <c r="Y3" s="4">
        <v>1</v>
      </c>
      <c r="Z3" s="4">
        <v>0</v>
      </c>
      <c r="AA3" s="4">
        <v>0.61250000000000004</v>
      </c>
      <c r="AB3" s="4">
        <v>0.26666666666666672</v>
      </c>
      <c r="AC3" s="4">
        <v>0.5625</v>
      </c>
      <c r="AD3" s="4">
        <f>7/11</f>
        <v>0.63636363636363635</v>
      </c>
      <c r="AE3" s="4">
        <v>0.64835164835164838</v>
      </c>
      <c r="AF3" s="4">
        <v>0.5</v>
      </c>
      <c r="AG3" s="4" t="s">
        <v>262</v>
      </c>
      <c r="AH3" s="4">
        <v>0.6</v>
      </c>
      <c r="AI3" s="4" t="s">
        <v>262</v>
      </c>
      <c r="AJ3" s="4">
        <v>1</v>
      </c>
      <c r="AK3" s="4">
        <v>0.32142857142857151</v>
      </c>
      <c r="AL3" s="4">
        <v>0</v>
      </c>
      <c r="AM3" s="4">
        <v>0.621428571428572</v>
      </c>
      <c r="AN3" s="4" t="s">
        <v>262</v>
      </c>
      <c r="AO3" s="4">
        <v>1</v>
      </c>
      <c r="AP3" s="4" t="s">
        <v>262</v>
      </c>
      <c r="AQ3" s="4" t="s">
        <v>262</v>
      </c>
      <c r="AR3" s="4">
        <v>0.83333333333333337</v>
      </c>
      <c r="AS3" s="4" t="s">
        <v>263</v>
      </c>
      <c r="AT3" s="4" t="s">
        <v>263</v>
      </c>
      <c r="AU3" s="4" t="s">
        <v>263</v>
      </c>
      <c r="AV3" s="4">
        <v>0.99937264742785448</v>
      </c>
      <c r="AW3" s="4">
        <v>0.92063965037743345</v>
      </c>
      <c r="AX3" s="4">
        <v>0.97231270358306188</v>
      </c>
      <c r="AY3" s="4">
        <v>0.96395342925415628</v>
      </c>
      <c r="AZ3" s="4">
        <v>0.79722792607802873</v>
      </c>
      <c r="BA3" s="4">
        <v>0.4791068164011491</v>
      </c>
      <c r="BB3" s="4">
        <v>0.97188716877196313</v>
      </c>
      <c r="BC3" s="4">
        <v>0.86572544307599875</v>
      </c>
      <c r="BD3" s="4">
        <v>0.89350867652148114</v>
      </c>
      <c r="BE3" s="4">
        <v>0.76322188449848027</v>
      </c>
      <c r="BF3" s="4">
        <v>0.9029455983072554</v>
      </c>
      <c r="BG3" s="4">
        <v>0.92495620472515505</v>
      </c>
      <c r="BH3" s="4">
        <v>0.80017409281323104</v>
      </c>
      <c r="BI3" s="4">
        <v>0.88911677990001281</v>
      </c>
      <c r="BJ3" s="4">
        <v>0.61249476768522393</v>
      </c>
      <c r="BK3" s="4">
        <v>0.89169762168942057</v>
      </c>
      <c r="BL3" s="4">
        <v>0.57891055346681819</v>
      </c>
      <c r="BM3" s="4">
        <v>0.63544849901132483</v>
      </c>
      <c r="BN3" s="4">
        <v>0.56840620592383639</v>
      </c>
      <c r="BO3" s="4">
        <v>0.79963235294117652</v>
      </c>
      <c r="BP3" s="4">
        <v>0.78300345015434902</v>
      </c>
      <c r="BQ3" s="4">
        <v>0.91542628471036069</v>
      </c>
      <c r="BR3" s="4">
        <v>0.9594047378011743</v>
      </c>
      <c r="BS3" s="4">
        <v>0.90564263322884009</v>
      </c>
      <c r="BT3" s="4">
        <v>0.97065816178602493</v>
      </c>
      <c r="BU3" s="4">
        <v>0.93098878212713587</v>
      </c>
      <c r="BV3" s="4">
        <v>0.94810631876156171</v>
      </c>
      <c r="BW3" s="4">
        <v>0.94526383290582627</v>
      </c>
      <c r="BX3" s="4">
        <v>0.94669328674819064</v>
      </c>
      <c r="BY3" s="4">
        <v>0.92700036921778572</v>
      </c>
      <c r="BZ3" s="4">
        <v>0.95996650792820137</v>
      </c>
      <c r="CA3" s="4" t="s">
        <v>262</v>
      </c>
      <c r="CB3" s="4">
        <v>0.96897406989853441</v>
      </c>
      <c r="CC3" s="4" t="s">
        <v>262</v>
      </c>
      <c r="CD3" s="4">
        <v>0.92758985200845667</v>
      </c>
      <c r="CE3" s="4">
        <v>0.65627165627165629</v>
      </c>
      <c r="CF3" s="4">
        <v>0.96536875028330538</v>
      </c>
      <c r="CG3" s="4">
        <v>0.91368760064412236</v>
      </c>
      <c r="CH3" s="4" t="s">
        <v>262</v>
      </c>
      <c r="CI3" s="4">
        <v>0.91786027477345811</v>
      </c>
      <c r="CJ3" s="4" t="s">
        <v>262</v>
      </c>
      <c r="CK3" s="4" t="s">
        <v>262</v>
      </c>
      <c r="CL3" s="4">
        <v>0.95968725990870885</v>
      </c>
      <c r="CM3" s="4" t="s">
        <v>262</v>
      </c>
      <c r="CN3" s="4" t="s">
        <v>262</v>
      </c>
      <c r="CO3" s="4" t="s">
        <v>262</v>
      </c>
    </row>
    <row r="4" spans="1:93" x14ac:dyDescent="0.2">
      <c r="A4" s="64" t="s">
        <v>27</v>
      </c>
      <c r="B4" s="4">
        <v>10</v>
      </c>
      <c r="C4" s="4">
        <v>505</v>
      </c>
      <c r="D4" s="4">
        <v>137</v>
      </c>
      <c r="E4" s="4">
        <v>64</v>
      </c>
      <c r="F4" s="4">
        <v>296</v>
      </c>
      <c r="G4" s="4">
        <v>2324</v>
      </c>
      <c r="H4" s="4">
        <v>877</v>
      </c>
      <c r="I4" s="4">
        <v>1384</v>
      </c>
      <c r="J4" s="4">
        <v>1076</v>
      </c>
      <c r="K4" s="4">
        <v>967</v>
      </c>
      <c r="L4" s="4">
        <v>1546</v>
      </c>
      <c r="M4" s="4">
        <v>207</v>
      </c>
      <c r="N4" s="4">
        <v>305</v>
      </c>
      <c r="O4" s="4">
        <v>87</v>
      </c>
      <c r="P4" s="4">
        <v>2794</v>
      </c>
      <c r="Q4" s="4">
        <v>75</v>
      </c>
      <c r="R4" s="4">
        <v>124</v>
      </c>
      <c r="S4" s="4">
        <v>96</v>
      </c>
      <c r="T4" s="4">
        <v>76</v>
      </c>
      <c r="U4" s="4">
        <v>107</v>
      </c>
      <c r="V4" s="4">
        <v>123</v>
      </c>
      <c r="W4" s="4">
        <v>62</v>
      </c>
      <c r="X4" s="4">
        <v>17</v>
      </c>
      <c r="Y4" s="4">
        <v>12</v>
      </c>
      <c r="Z4" s="4">
        <v>12</v>
      </c>
      <c r="AA4" s="4">
        <v>16</v>
      </c>
      <c r="AB4" s="4">
        <v>15</v>
      </c>
      <c r="AC4" s="4">
        <v>16</v>
      </c>
      <c r="AD4" s="4">
        <v>11</v>
      </c>
      <c r="AE4" s="4">
        <v>182</v>
      </c>
      <c r="AF4" s="4">
        <v>10</v>
      </c>
      <c r="AG4" s="4" t="s">
        <v>262</v>
      </c>
      <c r="AH4" s="4">
        <v>5</v>
      </c>
      <c r="AI4" s="4" t="s">
        <v>262</v>
      </c>
      <c r="AJ4" s="4">
        <v>5</v>
      </c>
      <c r="AK4" s="4">
        <v>28</v>
      </c>
      <c r="AL4" s="4">
        <v>2</v>
      </c>
      <c r="AM4" s="4">
        <v>28</v>
      </c>
      <c r="AN4" s="4" t="s">
        <v>262</v>
      </c>
      <c r="AO4" s="4">
        <v>16</v>
      </c>
      <c r="AP4" s="4" t="s">
        <v>262</v>
      </c>
      <c r="AQ4" s="4" t="s">
        <v>262</v>
      </c>
      <c r="AR4" s="4">
        <v>6</v>
      </c>
      <c r="AS4" s="4" t="s">
        <v>263</v>
      </c>
      <c r="AT4" s="4" t="s">
        <v>263</v>
      </c>
      <c r="AU4" s="4" t="s">
        <v>263</v>
      </c>
      <c r="AV4" s="4">
        <v>23910</v>
      </c>
      <c r="AW4" s="4">
        <v>20136</v>
      </c>
      <c r="AX4" s="4">
        <v>22718</v>
      </c>
      <c r="AY4" s="4">
        <v>19669</v>
      </c>
      <c r="AZ4" s="4">
        <v>19480</v>
      </c>
      <c r="BA4" s="4">
        <v>15316</v>
      </c>
      <c r="BB4" s="4">
        <v>21058</v>
      </c>
      <c r="BC4" s="4">
        <v>19974</v>
      </c>
      <c r="BD4" s="4">
        <v>20227</v>
      </c>
      <c r="BE4" s="4">
        <v>16450</v>
      </c>
      <c r="BF4" s="4">
        <v>17959</v>
      </c>
      <c r="BG4" s="4">
        <v>21121</v>
      </c>
      <c r="BH4" s="4">
        <v>18381</v>
      </c>
      <c r="BI4" s="4">
        <v>15602</v>
      </c>
      <c r="BJ4" s="4">
        <v>19112</v>
      </c>
      <c r="BK4" s="4">
        <v>20729</v>
      </c>
      <c r="BL4" s="4">
        <v>11437</v>
      </c>
      <c r="BM4" s="4">
        <v>11126</v>
      </c>
      <c r="BN4" s="4">
        <v>9217</v>
      </c>
      <c r="BO4" s="4">
        <v>10880</v>
      </c>
      <c r="BP4" s="4">
        <v>11014</v>
      </c>
      <c r="BQ4" s="4">
        <v>20491</v>
      </c>
      <c r="BR4" s="4">
        <v>19756</v>
      </c>
      <c r="BS4" s="4">
        <v>19140</v>
      </c>
      <c r="BT4" s="4">
        <v>17245</v>
      </c>
      <c r="BU4" s="4">
        <v>21127</v>
      </c>
      <c r="BV4" s="4">
        <v>20542</v>
      </c>
      <c r="BW4" s="4">
        <v>21832</v>
      </c>
      <c r="BX4" s="4">
        <v>20035</v>
      </c>
      <c r="BY4" s="4">
        <v>18959</v>
      </c>
      <c r="BZ4" s="4">
        <v>19109</v>
      </c>
      <c r="CA4" s="4" t="s">
        <v>262</v>
      </c>
      <c r="CB4" s="4">
        <v>22175</v>
      </c>
      <c r="CC4" s="4" t="s">
        <v>262</v>
      </c>
      <c r="CD4" s="4">
        <v>13244</v>
      </c>
      <c r="CE4" s="4">
        <v>8658</v>
      </c>
      <c r="CF4" s="4">
        <v>22061</v>
      </c>
      <c r="CG4" s="4">
        <v>18630</v>
      </c>
      <c r="CH4" s="4" t="s">
        <v>262</v>
      </c>
      <c r="CI4" s="4">
        <v>13684</v>
      </c>
      <c r="CJ4" s="4" t="s">
        <v>262</v>
      </c>
      <c r="CK4" s="4" t="s">
        <v>262</v>
      </c>
      <c r="CL4" s="4">
        <v>22127</v>
      </c>
      <c r="CM4" s="4" t="s">
        <v>262</v>
      </c>
      <c r="CN4" s="4" t="s">
        <v>262</v>
      </c>
      <c r="CO4" s="4" t="s">
        <v>262</v>
      </c>
    </row>
    <row r="5" spans="1:93" x14ac:dyDescent="0.2">
      <c r="A5" s="64" t="s">
        <v>122</v>
      </c>
      <c r="B5" s="4">
        <v>0.99968632371392729</v>
      </c>
      <c r="C5" s="4">
        <v>0.90190398360455826</v>
      </c>
      <c r="D5" s="4">
        <v>0.66133883354335576</v>
      </c>
      <c r="E5" s="4">
        <v>0.63041421462707814</v>
      </c>
      <c r="F5" s="4">
        <v>0.77361396303901431</v>
      </c>
      <c r="G5" s="4">
        <v>0.7272900691300066</v>
      </c>
      <c r="H5" s="4">
        <v>0.82459808837685944</v>
      </c>
      <c r="I5" s="4">
        <v>0.87433670997730595</v>
      </c>
      <c r="J5" s="4">
        <v>0.85056474718267372</v>
      </c>
      <c r="K5" s="4">
        <v>0.82421694018098779</v>
      </c>
      <c r="L5" s="4">
        <v>0.86576775387549065</v>
      </c>
      <c r="M5" s="4">
        <v>0.81755056613069343</v>
      </c>
      <c r="N5" s="4">
        <v>0.63943130870169751</v>
      </c>
      <c r="O5" s="4">
        <v>0.58823655086954663</v>
      </c>
      <c r="P5" s="4">
        <v>0.70263249479465206</v>
      </c>
      <c r="Q5" s="4">
        <v>0.81251547751137698</v>
      </c>
      <c r="R5" s="4">
        <v>0.64429398641082847</v>
      </c>
      <c r="S5" s="4">
        <v>0.67189091617232921</v>
      </c>
      <c r="T5" s="4">
        <v>0.73815047138297085</v>
      </c>
      <c r="U5" s="4">
        <v>0.54000309235843869</v>
      </c>
      <c r="V5" s="4">
        <v>0.56629847304465419</v>
      </c>
      <c r="W5" s="4">
        <v>0.82384217461324505</v>
      </c>
      <c r="X5" s="4">
        <v>0.97970236890058715</v>
      </c>
      <c r="Y5" s="4">
        <v>0.95282131661442004</v>
      </c>
      <c r="Z5" s="4">
        <v>0.48532908089301252</v>
      </c>
      <c r="AA5" s="4">
        <v>0.72174439106356802</v>
      </c>
      <c r="AB5" s="4">
        <v>0.60738649271411416</v>
      </c>
      <c r="AC5" s="4">
        <v>0.75388191645291314</v>
      </c>
      <c r="AD5" s="4">
        <v>0.71880118882864097</v>
      </c>
      <c r="AE5" s="4">
        <v>0.787676008784717</v>
      </c>
      <c r="AF5" s="4">
        <v>0.77998325396410095</v>
      </c>
      <c r="AG5" s="4" t="s">
        <v>262</v>
      </c>
      <c r="AH5" s="4">
        <v>0.78448703494926719</v>
      </c>
      <c r="AI5" s="4" t="s">
        <v>262</v>
      </c>
      <c r="AJ5" s="4">
        <v>0.96379492600422834</v>
      </c>
      <c r="AK5" s="4">
        <v>0.48885011385011379</v>
      </c>
      <c r="AL5" s="4">
        <v>0.48268437514165269</v>
      </c>
      <c r="AM5" s="4">
        <v>0.73755808603634698</v>
      </c>
      <c r="AN5" s="4" t="s">
        <v>262</v>
      </c>
      <c r="AO5" s="4">
        <v>0.82143013738672899</v>
      </c>
      <c r="AP5" s="4" t="s">
        <v>262</v>
      </c>
      <c r="AQ5" s="4" t="s">
        <v>262</v>
      </c>
      <c r="AR5" s="4">
        <v>0.89651029662102122</v>
      </c>
      <c r="AS5" s="4" t="s">
        <v>263</v>
      </c>
      <c r="AT5" s="4" t="s">
        <v>263</v>
      </c>
      <c r="AU5" s="4" t="s">
        <v>263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 t="s">
        <v>262</v>
      </c>
      <c r="CB5" s="4">
        <v>0</v>
      </c>
      <c r="CC5" s="4" t="s">
        <v>262</v>
      </c>
      <c r="CD5" s="4">
        <v>0</v>
      </c>
      <c r="CE5" s="4">
        <v>0</v>
      </c>
      <c r="CF5" s="4">
        <v>0</v>
      </c>
      <c r="CG5" s="4">
        <v>0</v>
      </c>
      <c r="CH5" s="4" t="s">
        <v>262</v>
      </c>
      <c r="CI5" s="4">
        <v>0</v>
      </c>
      <c r="CJ5" s="4" t="s">
        <v>262</v>
      </c>
      <c r="CK5" s="4" t="s">
        <v>262</v>
      </c>
      <c r="CL5" s="4">
        <v>0</v>
      </c>
      <c r="CM5" s="4" t="s">
        <v>262</v>
      </c>
      <c r="CN5" s="4" t="s">
        <v>262</v>
      </c>
      <c r="CO5" s="4" t="s">
        <v>262</v>
      </c>
    </row>
    <row r="7" spans="1:93" x14ac:dyDescent="0.2">
      <c r="B7" s="14"/>
      <c r="C7" s="141" t="s">
        <v>15</v>
      </c>
      <c r="D7" s="141"/>
      <c r="E7" s="141"/>
      <c r="F7" s="141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8.7653731964506834E-2</v>
      </c>
      <c r="D9" s="14">
        <f>+AVERAGE(AV2:CO2)</f>
        <v>0.99497163861153126</v>
      </c>
      <c r="E9" s="14"/>
      <c r="F9" s="14"/>
    </row>
    <row r="10" spans="1:93" x14ac:dyDescent="0.2">
      <c r="B10" s="14" t="s">
        <v>26</v>
      </c>
      <c r="C10" s="14">
        <f>+AVERAGE(B3:AU3)</f>
        <v>0.65343573549310652</v>
      </c>
      <c r="D10" s="14">
        <f>+AVERAGE(AV3:CO3)</f>
        <v>0.86137718030554622</v>
      </c>
      <c r="E10" s="14"/>
      <c r="F10" s="14"/>
    </row>
    <row r="11" spans="1:93" x14ac:dyDescent="0.2">
      <c r="B11" s="14" t="s">
        <v>196</v>
      </c>
      <c r="C11" s="141">
        <f>+AVERAGE(B5:AU5)</f>
        <v>0.74845310861702941</v>
      </c>
      <c r="D11" s="141"/>
      <c r="E11" s="141"/>
      <c r="F11" s="141"/>
    </row>
    <row r="12" spans="1:93" ht="16" x14ac:dyDescent="0.2">
      <c r="B12"/>
      <c r="C12" s="118" t="s">
        <v>264</v>
      </c>
      <c r="D12" s="118"/>
      <c r="E12" s="118"/>
      <c r="F12" s="118"/>
    </row>
    <row r="14" spans="1:93" ht="14" customHeight="1" x14ac:dyDescent="0.2"/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7E3A-872A-CE4F-987D-1ADBED1410FF}">
  <dimension ref="A1:CO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29" width="8.83203125" style="4"/>
    <col min="30" max="30" width="11.83203125" style="4" bestFit="1" customWidth="1"/>
    <col min="31" max="16384" width="8.83203125" style="4"/>
  </cols>
  <sheetData>
    <row r="1" spans="1:93" x14ac:dyDescent="0.2">
      <c r="B1" s="64" t="s">
        <v>59</v>
      </c>
      <c r="C1" s="64" t="s">
        <v>56</v>
      </c>
      <c r="D1" s="64" t="s">
        <v>61</v>
      </c>
      <c r="E1" s="64" t="s">
        <v>90</v>
      </c>
      <c r="F1" s="64" t="s">
        <v>65</v>
      </c>
      <c r="G1" s="64" t="s">
        <v>42</v>
      </c>
      <c r="H1" s="64" t="s">
        <v>91</v>
      </c>
      <c r="I1" s="64" t="s">
        <v>92</v>
      </c>
      <c r="J1" s="64" t="s">
        <v>93</v>
      </c>
      <c r="K1" s="64" t="s">
        <v>43</v>
      </c>
      <c r="L1" s="64" t="s">
        <v>94</v>
      </c>
      <c r="M1" s="64" t="s">
        <v>62</v>
      </c>
      <c r="N1" s="64" t="s">
        <v>45</v>
      </c>
      <c r="O1" s="64" t="s">
        <v>47</v>
      </c>
      <c r="P1" s="64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4" t="s">
        <v>46</v>
      </c>
      <c r="V1" s="64" t="s">
        <v>44</v>
      </c>
      <c r="W1" s="64" t="s">
        <v>151</v>
      </c>
      <c r="X1" s="64" t="s">
        <v>152</v>
      </c>
      <c r="Y1" s="64" t="s">
        <v>153</v>
      </c>
      <c r="Z1" s="64" t="s">
        <v>155</v>
      </c>
      <c r="AA1" s="64" t="s">
        <v>156</v>
      </c>
      <c r="AB1" s="64" t="s">
        <v>199</v>
      </c>
      <c r="AC1" s="64" t="s">
        <v>200</v>
      </c>
      <c r="AD1" s="64" t="s">
        <v>154</v>
      </c>
      <c r="AE1" s="64" t="s">
        <v>64</v>
      </c>
      <c r="AF1" s="64" t="s">
        <v>157</v>
      </c>
      <c r="AG1" s="64" t="s">
        <v>201</v>
      </c>
      <c r="AH1" s="64" t="s">
        <v>202</v>
      </c>
      <c r="AI1" s="64" t="s">
        <v>166</v>
      </c>
      <c r="AJ1" s="64" t="s">
        <v>203</v>
      </c>
      <c r="AK1" s="64" t="s">
        <v>204</v>
      </c>
      <c r="AL1" s="64" t="s">
        <v>159</v>
      </c>
      <c r="AM1" s="64" t="s">
        <v>66</v>
      </c>
      <c r="AN1" s="64" t="s">
        <v>160</v>
      </c>
      <c r="AO1" s="64" t="s">
        <v>126</v>
      </c>
      <c r="AP1" s="64" t="s">
        <v>162</v>
      </c>
      <c r="AQ1" s="64" t="s">
        <v>161</v>
      </c>
      <c r="AR1" s="64" t="s">
        <v>134</v>
      </c>
      <c r="AS1" s="64" t="s">
        <v>164</v>
      </c>
      <c r="AT1" s="64" t="s">
        <v>137</v>
      </c>
      <c r="AU1" s="64" t="s">
        <v>127</v>
      </c>
      <c r="AV1" s="64" t="s">
        <v>70</v>
      </c>
      <c r="AW1" s="64" t="s">
        <v>67</v>
      </c>
      <c r="AX1" s="64" t="s">
        <v>72</v>
      </c>
      <c r="AY1" s="64" t="s">
        <v>172</v>
      </c>
      <c r="AZ1" s="64" t="s">
        <v>76</v>
      </c>
      <c r="BA1" s="64" t="s">
        <v>95</v>
      </c>
      <c r="BB1" s="64" t="s">
        <v>205</v>
      </c>
      <c r="BC1" s="64" t="s">
        <v>206</v>
      </c>
      <c r="BD1" s="64" t="s">
        <v>207</v>
      </c>
      <c r="BE1" s="64" t="s">
        <v>96</v>
      </c>
      <c r="BF1" s="64" t="s">
        <v>208</v>
      </c>
      <c r="BG1" s="64" t="s">
        <v>73</v>
      </c>
      <c r="BH1" s="64" t="s">
        <v>98</v>
      </c>
      <c r="BI1" s="64" t="s">
        <v>100</v>
      </c>
      <c r="BJ1" s="64" t="s">
        <v>101</v>
      </c>
      <c r="BK1" s="64" t="s">
        <v>102</v>
      </c>
      <c r="BL1" s="64" t="s">
        <v>103</v>
      </c>
      <c r="BM1" s="64" t="s">
        <v>104</v>
      </c>
      <c r="BN1" s="64" t="s">
        <v>105</v>
      </c>
      <c r="BO1" s="64" t="s">
        <v>99</v>
      </c>
      <c r="BP1" s="64" t="s">
        <v>97</v>
      </c>
      <c r="BQ1" s="64" t="s">
        <v>169</v>
      </c>
      <c r="BR1" s="64" t="s">
        <v>170</v>
      </c>
      <c r="BS1" s="64" t="s">
        <v>171</v>
      </c>
      <c r="BT1" s="64" t="s">
        <v>174</v>
      </c>
      <c r="BU1" s="64" t="s">
        <v>175</v>
      </c>
      <c r="BV1" s="64" t="s">
        <v>209</v>
      </c>
      <c r="BW1" s="64" t="s">
        <v>210</v>
      </c>
      <c r="BX1" s="64" t="s">
        <v>173</v>
      </c>
      <c r="BY1" s="64" t="s">
        <v>75</v>
      </c>
      <c r="BZ1" s="64" t="s">
        <v>176</v>
      </c>
      <c r="CA1" s="64" t="s">
        <v>211</v>
      </c>
      <c r="CB1" s="64" t="s">
        <v>212</v>
      </c>
      <c r="CC1" s="64" t="s">
        <v>185</v>
      </c>
      <c r="CD1" s="64" t="s">
        <v>213</v>
      </c>
      <c r="CE1" s="64" t="s">
        <v>214</v>
      </c>
      <c r="CF1" s="64" t="s">
        <v>178</v>
      </c>
      <c r="CG1" s="64" t="s">
        <v>77</v>
      </c>
      <c r="CH1" s="64" t="s">
        <v>179</v>
      </c>
      <c r="CI1" s="64" t="s">
        <v>139</v>
      </c>
      <c r="CJ1" s="64" t="s">
        <v>181</v>
      </c>
      <c r="CK1" s="64" t="s">
        <v>180</v>
      </c>
      <c r="CL1" s="64" t="s">
        <v>147</v>
      </c>
      <c r="CM1" s="64" t="s">
        <v>183</v>
      </c>
      <c r="CN1" s="64" t="s">
        <v>150</v>
      </c>
      <c r="CO1" s="64" t="s">
        <v>140</v>
      </c>
    </row>
    <row r="2" spans="1:93" x14ac:dyDescent="0.2">
      <c r="A2" s="64" t="s">
        <v>16</v>
      </c>
      <c r="B2" s="4">
        <v>0.5</v>
      </c>
      <c r="C2" s="4">
        <v>0.27963737796373778</v>
      </c>
      <c r="D2" s="4">
        <v>8.1589958158995821E-2</v>
      </c>
      <c r="E2" s="4">
        <v>5.0955414012738863E-2</v>
      </c>
      <c r="F2" s="4">
        <v>5.6951956729239583E-2</v>
      </c>
      <c r="G2" s="4">
        <v>0.2489010336224308</v>
      </c>
      <c r="H2" s="4">
        <v>0.59639233370913192</v>
      </c>
      <c r="I2" s="4">
        <v>0.35336918696614988</v>
      </c>
      <c r="J2" s="4">
        <v>0.33626834381551363</v>
      </c>
      <c r="K2" s="4">
        <v>0.233273596176822</v>
      </c>
      <c r="L2" s="4">
        <v>0.53688524590163933</v>
      </c>
      <c r="M2" s="4">
        <v>0.10691318327974279</v>
      </c>
      <c r="N2" s="4">
        <v>3.7379576107899798E-2</v>
      </c>
      <c r="O2" s="4">
        <v>2.3936170212765961E-2</v>
      </c>
      <c r="P2" s="4">
        <v>0.23501064664350549</v>
      </c>
      <c r="Q2" s="4">
        <v>2.2839506172839509E-2</v>
      </c>
      <c r="R2" s="4">
        <v>1.6627996906419178E-2</v>
      </c>
      <c r="S2" s="4">
        <v>2.6881720430107531E-2</v>
      </c>
      <c r="T2" s="4">
        <v>2.8502122498483929E-2</v>
      </c>
      <c r="U2" s="4">
        <v>2.4611398963730571E-2</v>
      </c>
      <c r="V2" s="4">
        <v>1.7782426778242679E-2</v>
      </c>
      <c r="W2" s="4">
        <v>2.803738317757009E-2</v>
      </c>
      <c r="X2" s="4">
        <v>3.7735849056603772E-2</v>
      </c>
      <c r="Y2" s="4">
        <v>1.061007957559682E-2</v>
      </c>
      <c r="Z2" s="4">
        <v>0</v>
      </c>
      <c r="AA2" s="4">
        <v>5.0150451354062176E-3</v>
      </c>
      <c r="AB2" s="4">
        <v>3.1847133757961789E-3</v>
      </c>
      <c r="AC2" s="4">
        <v>8.6741016109045856E-3</v>
      </c>
      <c r="AD2" s="4">
        <v>1.6984156149999999E-3</v>
      </c>
      <c r="AE2" s="4">
        <v>0.1087470449172577</v>
      </c>
      <c r="AF2" s="4">
        <v>6.0975609756097563E-3</v>
      </c>
      <c r="AG2" s="4" t="s">
        <v>262</v>
      </c>
      <c r="AH2" s="4">
        <v>8.2872928176795577E-3</v>
      </c>
      <c r="AI2" s="4" t="s">
        <v>262</v>
      </c>
      <c r="AJ2" s="4">
        <v>1.8050541516245491E-2</v>
      </c>
      <c r="AK2" s="4">
        <v>6.5848156481861002E-3</v>
      </c>
      <c r="AL2" s="4">
        <v>0</v>
      </c>
      <c r="AM2" s="4">
        <v>1.048951048951049E-2</v>
      </c>
      <c r="AN2" s="4" t="s">
        <v>262</v>
      </c>
      <c r="AO2" s="4">
        <v>2.6385224274406332E-3</v>
      </c>
      <c r="AP2" s="4" t="s">
        <v>262</v>
      </c>
      <c r="AQ2" s="4" t="s">
        <v>262</v>
      </c>
      <c r="AR2" s="4">
        <v>9.0744101633393835E-3</v>
      </c>
      <c r="AS2" s="4" t="s">
        <v>263</v>
      </c>
      <c r="AT2" s="4" t="s">
        <v>263</v>
      </c>
      <c r="AU2" s="4" t="s">
        <v>263</v>
      </c>
      <c r="AV2" s="4">
        <v>1</v>
      </c>
      <c r="AW2" s="4">
        <v>0.99776009431181845</v>
      </c>
      <c r="AX2" s="4">
        <v>0.9962028247279463</v>
      </c>
      <c r="AY2" s="4">
        <v>0.99784800787014261</v>
      </c>
      <c r="AZ2" s="4">
        <v>0.99655073296924401</v>
      </c>
      <c r="BA2" s="4">
        <v>0.99519586104951963</v>
      </c>
      <c r="BB2" s="4">
        <v>0.98816326530612242</v>
      </c>
      <c r="BC2" s="4">
        <v>0.99270206166757891</v>
      </c>
      <c r="BD2" s="4">
        <v>0.99031210117182966</v>
      </c>
      <c r="BE2" s="4">
        <v>0.99395357909108639</v>
      </c>
      <c r="BF2" s="4">
        <v>0.98636678200692041</v>
      </c>
      <c r="BG2" s="4">
        <v>0.99731153297487107</v>
      </c>
      <c r="BH2" s="4">
        <v>0.99031648559282004</v>
      </c>
      <c r="BI2" s="4">
        <v>0.99562741509050234</v>
      </c>
      <c r="BJ2" s="4">
        <v>0.95794110026772605</v>
      </c>
      <c r="BK2" s="4">
        <v>0.99808440239159457</v>
      </c>
      <c r="BL2" s="4">
        <v>0.9949086552860138</v>
      </c>
      <c r="BM2" s="4">
        <v>0.99454493252942866</v>
      </c>
      <c r="BN2" s="4">
        <v>0.99902534113060426</v>
      </c>
      <c r="BO2" s="4">
        <v>0.99322321050402373</v>
      </c>
      <c r="BP2" s="4">
        <v>0.98966630785791176</v>
      </c>
      <c r="BQ2" s="4">
        <v>0.99848175182481747</v>
      </c>
      <c r="BR2" s="4">
        <v>1</v>
      </c>
      <c r="BS2" s="4">
        <v>1</v>
      </c>
      <c r="BT2" s="4">
        <v>0.99919178857189039</v>
      </c>
      <c r="BU2" s="4">
        <v>0.99956137946159329</v>
      </c>
      <c r="BV2" s="4">
        <v>0.99965984466239588</v>
      </c>
      <c r="BW2" s="4">
        <v>0.9997457670208979</v>
      </c>
      <c r="BX2" s="4">
        <v>0.99963888052964189</v>
      </c>
      <c r="BY2" s="4">
        <v>0.99694128598975995</v>
      </c>
      <c r="BZ2" s="4">
        <v>0.99961157506311904</v>
      </c>
      <c r="CA2" s="4" t="s">
        <v>262</v>
      </c>
      <c r="CB2" s="4">
        <v>0.99990244378323012</v>
      </c>
      <c r="CC2" s="4" t="s">
        <v>262</v>
      </c>
      <c r="CD2" s="4">
        <v>1</v>
      </c>
      <c r="CE2" s="4">
        <v>0.99907450254511798</v>
      </c>
      <c r="CF2" s="4">
        <v>0.99995066600888016</v>
      </c>
      <c r="CG2" s="4">
        <v>0.99897105227054461</v>
      </c>
      <c r="CH2" s="4" t="s">
        <v>262</v>
      </c>
      <c r="CI2" s="4">
        <v>0.99870062370062374</v>
      </c>
      <c r="CJ2" s="4" t="s">
        <v>262</v>
      </c>
      <c r="CK2" s="4" t="s">
        <v>262</v>
      </c>
      <c r="CL2" s="4">
        <v>1</v>
      </c>
      <c r="CM2" s="4" t="s">
        <v>262</v>
      </c>
      <c r="CN2" s="4" t="s">
        <v>262</v>
      </c>
      <c r="CO2" s="4" t="s">
        <v>262</v>
      </c>
    </row>
    <row r="3" spans="1:93" x14ac:dyDescent="0.2">
      <c r="A3" s="64" t="s">
        <v>26</v>
      </c>
      <c r="B3" s="4">
        <v>1</v>
      </c>
      <c r="C3" s="4">
        <v>0.91343963553530749</v>
      </c>
      <c r="D3" s="4">
        <v>0.32231404958677679</v>
      </c>
      <c r="E3" s="4">
        <v>0.31372549019607843</v>
      </c>
      <c r="F3" s="4">
        <v>0.78854625550660795</v>
      </c>
      <c r="G3" s="4">
        <v>0.98774163130598769</v>
      </c>
      <c r="H3" s="4">
        <v>0.69513797634691199</v>
      </c>
      <c r="I3" s="4">
        <v>0.90299110751818912</v>
      </c>
      <c r="J3" s="4">
        <v>0.82765737874097012</v>
      </c>
      <c r="K3" s="4">
        <v>0.92645314353499408</v>
      </c>
      <c r="L3" s="4">
        <v>0.85683139534883723</v>
      </c>
      <c r="M3" s="4">
        <v>0.73076923076923073</v>
      </c>
      <c r="N3" s="4">
        <v>0.44090909090909092</v>
      </c>
      <c r="O3" s="4">
        <v>0.29508196721311469</v>
      </c>
      <c r="P3" s="4">
        <v>0.81153250773993812</v>
      </c>
      <c r="Q3" s="4">
        <v>0.82857142857142896</v>
      </c>
      <c r="R3" s="4">
        <v>0.71666666666666667</v>
      </c>
      <c r="S3" s="4">
        <v>0.72463768115942029</v>
      </c>
      <c r="T3" s="4">
        <v>0.95918367346938771</v>
      </c>
      <c r="U3" s="4">
        <v>0.37254901960784309</v>
      </c>
      <c r="V3" s="4">
        <v>0.46153846153846201</v>
      </c>
      <c r="W3" s="4">
        <v>0.85932203389830497</v>
      </c>
      <c r="X3" s="4">
        <v>1</v>
      </c>
      <c r="Y3" s="4">
        <v>1</v>
      </c>
      <c r="Z3" s="4">
        <v>0</v>
      </c>
      <c r="AA3" s="4">
        <v>0.38461538461538458</v>
      </c>
      <c r="AB3" s="4">
        <v>0.25</v>
      </c>
      <c r="AC3" s="4">
        <v>0.58333333333333337</v>
      </c>
      <c r="AD3" s="4">
        <f>2/3</f>
        <v>0.66666666666666663</v>
      </c>
      <c r="AE3" s="4">
        <v>0.66666666666666663</v>
      </c>
      <c r="AF3" s="4">
        <v>0.5</v>
      </c>
      <c r="AG3" s="4" t="s">
        <v>262</v>
      </c>
      <c r="AH3" s="4">
        <v>0.6</v>
      </c>
      <c r="AI3" s="4" t="s">
        <v>262</v>
      </c>
      <c r="AJ3" s="4">
        <v>1</v>
      </c>
      <c r="AK3" s="4">
        <v>0.5</v>
      </c>
      <c r="AL3" s="4">
        <v>0</v>
      </c>
      <c r="AM3" s="4">
        <v>0.375</v>
      </c>
      <c r="AN3" s="4" t="s">
        <v>262</v>
      </c>
      <c r="AO3" s="4">
        <v>1</v>
      </c>
      <c r="AP3" s="4" t="s">
        <v>262</v>
      </c>
      <c r="AQ3" s="4" t="s">
        <v>262</v>
      </c>
      <c r="AR3" s="4">
        <v>1</v>
      </c>
      <c r="AS3" s="4" t="s">
        <v>263</v>
      </c>
      <c r="AT3" s="4" t="s">
        <v>263</v>
      </c>
      <c r="AU3" s="4" t="s">
        <v>263</v>
      </c>
      <c r="AV3" s="4">
        <v>0.99962226139511456</v>
      </c>
      <c r="AW3" s="4">
        <v>0.94248329621380844</v>
      </c>
      <c r="AX3" s="4">
        <v>0.98000182215743437</v>
      </c>
      <c r="AY3" s="4">
        <v>0.98196889937677745</v>
      </c>
      <c r="AZ3" s="4">
        <v>0.82390684410646386</v>
      </c>
      <c r="BA3" s="4">
        <v>0.46002733173898191</v>
      </c>
      <c r="BB3" s="4">
        <v>0.98185136368244952</v>
      </c>
      <c r="BC3" s="4">
        <v>0.88871345347634345</v>
      </c>
      <c r="BD3" s="4">
        <v>0.91513884421571778</v>
      </c>
      <c r="BE3" s="4">
        <v>0.79880868406614935</v>
      </c>
      <c r="BF3" s="4">
        <v>0.9333988212180746</v>
      </c>
      <c r="BG3" s="4">
        <v>0.94239941932807969</v>
      </c>
      <c r="BH3" s="4">
        <v>0.83431717185116405</v>
      </c>
      <c r="BI3" s="4">
        <v>0.93026128266033259</v>
      </c>
      <c r="BJ3" s="4">
        <v>0.6190423038285523</v>
      </c>
      <c r="BK3" s="4">
        <v>0.91569473291793146</v>
      </c>
      <c r="BL3" s="4">
        <v>0.56641091219096329</v>
      </c>
      <c r="BM3" s="4">
        <v>0.6568069776260903</v>
      </c>
      <c r="BN3" s="4">
        <v>0.56133625410733845</v>
      </c>
      <c r="BO3" s="4">
        <v>0.86165717435237921</v>
      </c>
      <c r="BP3" s="4">
        <v>0.83038294797687862</v>
      </c>
      <c r="BQ3" s="4">
        <v>0.93729101573206164</v>
      </c>
      <c r="BR3" s="4">
        <v>0.97581648983462743</v>
      </c>
      <c r="BS3" s="4">
        <v>0.93046234153616703</v>
      </c>
      <c r="BT3" s="4">
        <v>0.98983186549239388</v>
      </c>
      <c r="BU3" s="4">
        <v>0.94839515164126309</v>
      </c>
      <c r="BV3" s="4">
        <v>0.96571553754312944</v>
      </c>
      <c r="BW3" s="4">
        <v>0.96090313752321377</v>
      </c>
      <c r="BX3" s="4">
        <v>0.9685112834567613</v>
      </c>
      <c r="BY3" s="4">
        <v>0.95211786372007368</v>
      </c>
      <c r="BZ3" s="4">
        <v>0.97932390435720174</v>
      </c>
      <c r="CA3" s="4" t="s">
        <v>262</v>
      </c>
      <c r="CB3" s="4">
        <v>0.98278837855978518</v>
      </c>
      <c r="CC3" s="4" t="s">
        <v>262</v>
      </c>
      <c r="CD3" s="4">
        <v>0.96336206896551724</v>
      </c>
      <c r="CE3" s="4">
        <v>0.70097402597402603</v>
      </c>
      <c r="CF3" s="4">
        <v>0.97714891770717838</v>
      </c>
      <c r="CG3" s="4">
        <v>0.94491305476252274</v>
      </c>
      <c r="CH3" s="4" t="s">
        <v>262</v>
      </c>
      <c r="CI3" s="4">
        <v>0.953125</v>
      </c>
      <c r="CJ3" s="4" t="s">
        <v>262</v>
      </c>
      <c r="CK3" s="4" t="s">
        <v>262</v>
      </c>
      <c r="CL3" s="4">
        <v>0.97372094142561483</v>
      </c>
      <c r="CM3" s="4" t="s">
        <v>262</v>
      </c>
      <c r="CN3" s="4" t="s">
        <v>262</v>
      </c>
      <c r="CO3" s="4" t="s">
        <v>262</v>
      </c>
    </row>
    <row r="4" spans="1:93" x14ac:dyDescent="0.2">
      <c r="A4" s="64" t="s">
        <v>27</v>
      </c>
      <c r="B4" s="4">
        <v>9</v>
      </c>
      <c r="C4" s="4">
        <v>439</v>
      </c>
      <c r="D4" s="4">
        <v>121</v>
      </c>
      <c r="E4" s="4">
        <v>51</v>
      </c>
      <c r="F4" s="4">
        <v>227</v>
      </c>
      <c r="G4" s="4">
        <v>2121</v>
      </c>
      <c r="H4" s="4">
        <v>761</v>
      </c>
      <c r="I4" s="4">
        <v>1237</v>
      </c>
      <c r="J4" s="4">
        <v>969</v>
      </c>
      <c r="K4" s="4">
        <v>843</v>
      </c>
      <c r="L4" s="4">
        <v>1376</v>
      </c>
      <c r="M4" s="4">
        <v>182</v>
      </c>
      <c r="N4" s="4">
        <v>220</v>
      </c>
      <c r="O4" s="4">
        <v>61</v>
      </c>
      <c r="P4" s="4">
        <v>2584</v>
      </c>
      <c r="Q4" s="4">
        <v>70</v>
      </c>
      <c r="R4" s="4">
        <v>60</v>
      </c>
      <c r="S4" s="4">
        <v>69</v>
      </c>
      <c r="T4" s="4">
        <v>49</v>
      </c>
      <c r="U4" s="4">
        <v>51</v>
      </c>
      <c r="V4" s="4">
        <v>65</v>
      </c>
      <c r="W4" s="4">
        <v>59</v>
      </c>
      <c r="X4" s="4">
        <v>16</v>
      </c>
      <c r="Y4" s="4">
        <v>12</v>
      </c>
      <c r="Z4" s="4">
        <v>10</v>
      </c>
      <c r="AA4" s="4">
        <v>13</v>
      </c>
      <c r="AB4" s="4">
        <v>8</v>
      </c>
      <c r="AC4" s="4">
        <v>12</v>
      </c>
      <c r="AD4" s="4">
        <v>6</v>
      </c>
      <c r="AE4" s="4">
        <v>138</v>
      </c>
      <c r="AF4" s="4">
        <v>8</v>
      </c>
      <c r="AG4" s="4" t="s">
        <v>262</v>
      </c>
      <c r="AH4" s="4">
        <v>5</v>
      </c>
      <c r="AI4" s="4" t="s">
        <v>262</v>
      </c>
      <c r="AJ4" s="4">
        <v>5</v>
      </c>
      <c r="AK4" s="4">
        <v>2</v>
      </c>
      <c r="AL4" s="4">
        <v>1</v>
      </c>
      <c r="AM4" s="4">
        <v>24</v>
      </c>
      <c r="AN4" s="4" t="s">
        <v>262</v>
      </c>
      <c r="AO4" s="4">
        <v>11</v>
      </c>
      <c r="AP4" s="4" t="s">
        <v>262</v>
      </c>
      <c r="AQ4" s="4" t="s">
        <v>262</v>
      </c>
      <c r="AR4" s="4">
        <v>5</v>
      </c>
      <c r="AS4" s="4" t="s">
        <v>263</v>
      </c>
      <c r="AT4" s="4" t="s">
        <v>263</v>
      </c>
      <c r="AU4" s="4" t="s">
        <v>263</v>
      </c>
      <c r="AV4" s="4">
        <v>23826</v>
      </c>
      <c r="AW4" s="4">
        <v>17960</v>
      </c>
      <c r="AX4" s="4">
        <v>21952</v>
      </c>
      <c r="AY4" s="4">
        <v>16527</v>
      </c>
      <c r="AZ4" s="4">
        <v>16832</v>
      </c>
      <c r="BA4" s="4">
        <v>11708</v>
      </c>
      <c r="BB4" s="4">
        <v>19726</v>
      </c>
      <c r="BC4" s="4">
        <v>18367</v>
      </c>
      <c r="BD4" s="4">
        <v>18654</v>
      </c>
      <c r="BE4" s="4">
        <v>12759</v>
      </c>
      <c r="BF4" s="4">
        <v>15270</v>
      </c>
      <c r="BG4" s="4">
        <v>19288</v>
      </c>
      <c r="BH4" s="4">
        <v>15077</v>
      </c>
      <c r="BI4" s="4">
        <v>10525</v>
      </c>
      <c r="BJ4" s="4">
        <v>17918</v>
      </c>
      <c r="BK4" s="4">
        <v>18777</v>
      </c>
      <c r="BL4" s="4">
        <v>5865</v>
      </c>
      <c r="BM4" s="4">
        <v>5274</v>
      </c>
      <c r="BN4" s="4">
        <v>3652</v>
      </c>
      <c r="BO4" s="4">
        <v>5443</v>
      </c>
      <c r="BP4" s="4">
        <v>5536</v>
      </c>
      <c r="BQ4" s="4">
        <v>18243</v>
      </c>
      <c r="BR4" s="4">
        <v>16871</v>
      </c>
      <c r="BS4" s="4">
        <v>16092</v>
      </c>
      <c r="BT4" s="4">
        <v>12490</v>
      </c>
      <c r="BU4" s="4">
        <v>19223</v>
      </c>
      <c r="BV4" s="4">
        <v>18259</v>
      </c>
      <c r="BW4" s="4">
        <v>20462</v>
      </c>
      <c r="BX4" s="4">
        <v>17149</v>
      </c>
      <c r="BY4" s="4">
        <v>15747</v>
      </c>
      <c r="BZ4" s="4">
        <v>15767</v>
      </c>
      <c r="CA4" s="4" t="s">
        <v>262</v>
      </c>
      <c r="CB4" s="4">
        <v>20858</v>
      </c>
      <c r="CC4" s="4" t="s">
        <v>262</v>
      </c>
      <c r="CD4" s="4">
        <v>7424</v>
      </c>
      <c r="CE4" s="4">
        <v>3080</v>
      </c>
      <c r="CF4" s="4">
        <v>20743</v>
      </c>
      <c r="CG4" s="4">
        <v>15412</v>
      </c>
      <c r="CH4" s="4" t="s">
        <v>262</v>
      </c>
      <c r="CI4" s="4">
        <v>8064</v>
      </c>
      <c r="CJ4" s="4" t="s">
        <v>262</v>
      </c>
      <c r="CK4" s="4" t="s">
        <v>262</v>
      </c>
      <c r="CL4" s="4">
        <v>20777</v>
      </c>
      <c r="CM4" s="4" t="s">
        <v>262</v>
      </c>
      <c r="CN4" s="4" t="s">
        <v>262</v>
      </c>
      <c r="CO4" s="4" t="s">
        <v>262</v>
      </c>
    </row>
    <row r="5" spans="1:93" x14ac:dyDescent="0.2">
      <c r="A5" s="64" t="s">
        <v>122</v>
      </c>
      <c r="B5" s="4">
        <v>0.99981113069755723</v>
      </c>
      <c r="C5" s="4">
        <v>0.92796146587455786</v>
      </c>
      <c r="D5" s="4">
        <v>0.65115793587210558</v>
      </c>
      <c r="E5" s="4">
        <v>0.64784719478642794</v>
      </c>
      <c r="F5" s="4">
        <v>0.80622654980653596</v>
      </c>
      <c r="G5" s="4">
        <v>0.72388448152248475</v>
      </c>
      <c r="H5" s="4">
        <v>0.8384946700146807</v>
      </c>
      <c r="I5" s="4">
        <v>0.89585228049726628</v>
      </c>
      <c r="J5" s="4">
        <v>0.8713981114783439</v>
      </c>
      <c r="K5" s="4">
        <v>0.86263091380057166</v>
      </c>
      <c r="L5" s="4">
        <v>0.89511510828345597</v>
      </c>
      <c r="M5" s="4">
        <v>0.8365843250486551</v>
      </c>
      <c r="N5" s="4">
        <v>0.63761313138012754</v>
      </c>
      <c r="O5" s="4">
        <v>0.61267162493672367</v>
      </c>
      <c r="P5" s="4">
        <v>0.71528740578424521</v>
      </c>
      <c r="Q5" s="4">
        <v>0.82213308074467994</v>
      </c>
      <c r="R5" s="4">
        <v>0.64153878942881493</v>
      </c>
      <c r="S5" s="4">
        <v>0.69072232939275535</v>
      </c>
      <c r="T5" s="4">
        <v>0.76025996378836314</v>
      </c>
      <c r="U5" s="4">
        <v>0.61710309698011112</v>
      </c>
      <c r="V5" s="4">
        <v>0.62596070475766996</v>
      </c>
      <c r="W5" s="4">
        <v>0.84830652481518298</v>
      </c>
      <c r="X5" s="4">
        <v>0.98790824491731366</v>
      </c>
      <c r="Y5" s="4">
        <v>0.96523117076808351</v>
      </c>
      <c r="Z5" s="4">
        <v>0.49491593274619688</v>
      </c>
      <c r="AA5" s="4">
        <v>0.66650526812832389</v>
      </c>
      <c r="AB5" s="4">
        <v>0.60785776877156472</v>
      </c>
      <c r="AC5" s="4">
        <v>0.77211823542827362</v>
      </c>
      <c r="AD5" s="4">
        <v>0.71842556417283798</v>
      </c>
      <c r="AE5" s="4">
        <v>0.80939226519337004</v>
      </c>
      <c r="AF5" s="4">
        <v>0.71466195217860096</v>
      </c>
      <c r="AG5" s="4" t="s">
        <v>262</v>
      </c>
      <c r="AH5" s="4">
        <v>0.79139418927989258</v>
      </c>
      <c r="AI5" s="4" t="s">
        <v>262</v>
      </c>
      <c r="AJ5" s="4">
        <v>0.98168103448275856</v>
      </c>
      <c r="AK5" s="4">
        <v>0.75048701298701304</v>
      </c>
      <c r="AL5" s="4">
        <v>0.48857445885358919</v>
      </c>
      <c r="AM5" s="4">
        <v>0.65995652738126143</v>
      </c>
      <c r="AN5" s="4" t="s">
        <v>262</v>
      </c>
      <c r="AO5" s="4">
        <v>0.82201704545454501</v>
      </c>
      <c r="AP5" s="4" t="s">
        <v>262</v>
      </c>
      <c r="AQ5" s="4" t="s">
        <v>262</v>
      </c>
      <c r="AR5" s="4">
        <v>0.98686047071280736</v>
      </c>
      <c r="AS5" s="4" t="s">
        <v>263</v>
      </c>
      <c r="AT5" s="4" t="s">
        <v>263</v>
      </c>
      <c r="AU5" s="4" t="s">
        <v>263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 t="s">
        <v>262</v>
      </c>
      <c r="CB5" s="4">
        <v>0</v>
      </c>
      <c r="CC5" s="4" t="s">
        <v>262</v>
      </c>
      <c r="CD5" s="4">
        <v>0</v>
      </c>
      <c r="CE5" s="4">
        <v>0</v>
      </c>
      <c r="CF5" s="4">
        <v>0</v>
      </c>
      <c r="CG5" s="4">
        <v>0</v>
      </c>
      <c r="CH5" s="4" t="s">
        <v>262</v>
      </c>
      <c r="CI5" s="4">
        <v>0</v>
      </c>
      <c r="CJ5" s="4" t="s">
        <v>262</v>
      </c>
      <c r="CK5" s="4" t="s">
        <v>262</v>
      </c>
      <c r="CL5" s="4">
        <v>0</v>
      </c>
      <c r="CM5" s="4" t="s">
        <v>262</v>
      </c>
      <c r="CN5" s="4" t="s">
        <v>262</v>
      </c>
      <c r="CO5" s="4" t="s">
        <v>262</v>
      </c>
    </row>
    <row r="7" spans="1:93" x14ac:dyDescent="0.2">
      <c r="B7" s="14"/>
      <c r="C7" s="141" t="s">
        <v>15</v>
      </c>
      <c r="D7" s="141"/>
      <c r="E7" s="141"/>
      <c r="F7" s="141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0.10735880214611281</v>
      </c>
      <c r="D9" s="14">
        <f>+AVERAGE(AV2:CO2)</f>
        <v>0.99566148040079538</v>
      </c>
      <c r="E9" s="14"/>
      <c r="F9" s="14"/>
    </row>
    <row r="10" spans="1:93" x14ac:dyDescent="0.2">
      <c r="B10" s="14" t="s">
        <v>26</v>
      </c>
      <c r="C10" s="14">
        <f>+AVERAGE(B3:AU3)</f>
        <v>0.66478636516962109</v>
      </c>
      <c r="D10" s="14">
        <f>+AVERAGE(AV3:CO3)</f>
        <v>0.88233241517680427</v>
      </c>
      <c r="E10" s="14"/>
      <c r="F10" s="14"/>
    </row>
    <row r="11" spans="1:93" x14ac:dyDescent="0.2">
      <c r="B11" s="14" t="s">
        <v>196</v>
      </c>
      <c r="C11" s="141">
        <f>+AVERAGE(B5:AU5)</f>
        <v>0.7670144200302037</v>
      </c>
      <c r="D11" s="141"/>
      <c r="E11" s="141"/>
      <c r="F11" s="141"/>
    </row>
    <row r="12" spans="1:93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17E9-129F-5140-847E-909E26AAC67D}">
  <dimension ref="A1:AA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27" ht="16" x14ac:dyDescent="0.2">
      <c r="A1"/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69</v>
      </c>
      <c r="P1" s="8" t="s">
        <v>84</v>
      </c>
      <c r="Q1" s="8" t="s">
        <v>85</v>
      </c>
      <c r="R1" s="8" t="s">
        <v>71</v>
      </c>
      <c r="S1" s="8" t="s">
        <v>68</v>
      </c>
      <c r="T1" s="8" t="s">
        <v>74</v>
      </c>
      <c r="U1" s="8" t="s">
        <v>138</v>
      </c>
      <c r="V1" s="8" t="s">
        <v>86</v>
      </c>
      <c r="W1" s="8" t="s">
        <v>87</v>
      </c>
      <c r="X1" s="8" t="s">
        <v>139</v>
      </c>
      <c r="Y1" s="8" t="s">
        <v>140</v>
      </c>
      <c r="Z1" s="8" t="s">
        <v>88</v>
      </c>
      <c r="AA1" s="8" t="s">
        <v>89</v>
      </c>
    </row>
    <row r="2" spans="1:27" ht="16" x14ac:dyDescent="0.2">
      <c r="A2" s="8" t="s">
        <v>16</v>
      </c>
      <c r="B2">
        <v>0.25</v>
      </c>
      <c r="C2">
        <v>0</v>
      </c>
      <c r="D2">
        <v>1.7412935323383089E-2</v>
      </c>
      <c r="E2">
        <v>6.1728395061728392E-2</v>
      </c>
      <c r="F2">
        <v>0.1067228755269581</v>
      </c>
      <c r="G2">
        <v>6.821787414066631E-2</v>
      </c>
      <c r="H2"/>
      <c r="I2">
        <v>2.2670025188916879E-2</v>
      </c>
      <c r="J2">
        <v>2.2111269614835949E-2</v>
      </c>
      <c r="K2"/>
      <c r="L2"/>
      <c r="M2"/>
      <c r="N2"/>
      <c r="O2">
        <v>0.99615006553079943</v>
      </c>
      <c r="P2">
        <v>0.99745734908136485</v>
      </c>
      <c r="Q2">
        <v>0.99661876584953513</v>
      </c>
      <c r="R2">
        <v>0.99878579378731158</v>
      </c>
      <c r="S2">
        <v>0.99961165048543688</v>
      </c>
      <c r="T2">
        <v>0.99557859429791129</v>
      </c>
      <c r="U2">
        <v>0.99893721386527146</v>
      </c>
      <c r="V2">
        <v>0.99767269649846613</v>
      </c>
      <c r="W2">
        <v>0.99830292745014848</v>
      </c>
      <c r="X2">
        <v>0.99869195552648793</v>
      </c>
      <c r="Y2">
        <v>0.99918247220405498</v>
      </c>
      <c r="Z2">
        <v>0.99975474166121647</v>
      </c>
      <c r="AA2">
        <v>0.99771092217135382</v>
      </c>
    </row>
    <row r="3" spans="1:27" ht="16" x14ac:dyDescent="0.2">
      <c r="A3" s="8" t="s">
        <v>26</v>
      </c>
      <c r="B3">
        <v>0.1132075471698113</v>
      </c>
      <c r="C3">
        <v>0</v>
      </c>
      <c r="D3">
        <v>0.14893617021276601</v>
      </c>
      <c r="E3">
        <v>0.92356687898089174</v>
      </c>
      <c r="F3">
        <v>0.99380165289256195</v>
      </c>
      <c r="G3">
        <v>0.93028846153846156</v>
      </c>
      <c r="H3">
        <v>0</v>
      </c>
      <c r="I3">
        <v>0.74117647058823533</v>
      </c>
      <c r="J3">
        <v>0.79487179487179482</v>
      </c>
      <c r="K3">
        <v>0</v>
      </c>
      <c r="L3">
        <v>0</v>
      </c>
      <c r="M3">
        <v>0</v>
      </c>
      <c r="N3">
        <v>0</v>
      </c>
      <c r="O3">
        <v>0.99852204614500373</v>
      </c>
      <c r="P3">
        <v>0.99672158019834445</v>
      </c>
      <c r="Q3">
        <v>0.96758309396799347</v>
      </c>
      <c r="R3">
        <v>0.81747412008281573</v>
      </c>
      <c r="S3">
        <v>0.65730337078651691</v>
      </c>
      <c r="T3">
        <v>0.5526404874746107</v>
      </c>
      <c r="U3">
        <v>1</v>
      </c>
      <c r="V3">
        <v>0.77640569687988803</v>
      </c>
      <c r="W3">
        <v>0.77439526081948329</v>
      </c>
      <c r="X3">
        <v>1</v>
      </c>
      <c r="Y3">
        <v>1</v>
      </c>
      <c r="Z3">
        <v>1</v>
      </c>
      <c r="AA3">
        <v>1</v>
      </c>
    </row>
    <row r="4" spans="1:27" ht="16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>
        <v>12179</v>
      </c>
      <c r="P4">
        <v>12201</v>
      </c>
      <c r="Q4">
        <v>12185</v>
      </c>
      <c r="R4">
        <v>12075</v>
      </c>
      <c r="S4">
        <v>11748</v>
      </c>
      <c r="T4">
        <v>11816</v>
      </c>
      <c r="U4">
        <v>12219</v>
      </c>
      <c r="V4">
        <v>12147</v>
      </c>
      <c r="W4">
        <v>12154</v>
      </c>
      <c r="X4">
        <v>12216</v>
      </c>
      <c r="Y4">
        <v>12222</v>
      </c>
      <c r="Z4">
        <v>12229</v>
      </c>
      <c r="AA4">
        <v>12204</v>
      </c>
    </row>
    <row r="5" spans="1:27" ht="16" x14ac:dyDescent="0.2">
      <c r="A5" s="8" t="s">
        <v>122</v>
      </c>
      <c r="B5">
        <v>0.55586479665740751</v>
      </c>
      <c r="C5">
        <v>0.49836079009917222</v>
      </c>
      <c r="D5">
        <v>0.55825963209037976</v>
      </c>
      <c r="E5">
        <v>0.87052049953185373</v>
      </c>
      <c r="F5">
        <v>0.82555251183953926</v>
      </c>
      <c r="G5">
        <v>0.74146447450653619</v>
      </c>
      <c r="H5">
        <v>0.5</v>
      </c>
      <c r="I5">
        <v>0.75879108373406168</v>
      </c>
      <c r="J5">
        <v>0.78463352784563911</v>
      </c>
      <c r="K5">
        <v>0.5</v>
      </c>
      <c r="L5">
        <v>0.5</v>
      </c>
      <c r="M5">
        <v>0.5</v>
      </c>
      <c r="N5">
        <v>0.5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7" spans="1:27" x14ac:dyDescent="0.2">
      <c r="B7" s="14"/>
      <c r="C7" s="141" t="s">
        <v>15</v>
      </c>
      <c r="D7" s="141"/>
      <c r="E7" s="141"/>
      <c r="F7" s="141"/>
    </row>
    <row r="8" spans="1:27" x14ac:dyDescent="0.2">
      <c r="B8" s="14"/>
      <c r="C8" s="14" t="s">
        <v>260</v>
      </c>
      <c r="D8" s="14" t="s">
        <v>261</v>
      </c>
      <c r="E8" s="14"/>
      <c r="F8" s="14"/>
    </row>
    <row r="9" spans="1:27" x14ac:dyDescent="0.2">
      <c r="B9" s="14" t="s">
        <v>16</v>
      </c>
      <c r="C9" s="14">
        <f>+AVERAGE(B2:N2)</f>
        <v>6.8607921857061077E-2</v>
      </c>
      <c r="D9" s="14">
        <f>+AVERAGE(O2:AK2)</f>
        <v>0.9980350114161044</v>
      </c>
      <c r="E9" s="14"/>
      <c r="F9" s="14"/>
    </row>
    <row r="10" spans="1:27" x14ac:dyDescent="0.2">
      <c r="B10" s="14" t="s">
        <v>26</v>
      </c>
      <c r="C10" s="14">
        <f>+AVERAGE(B3:N3)</f>
        <v>0.35737299817342483</v>
      </c>
      <c r="D10" s="14">
        <f>+AVERAGE(O3:AK3)</f>
        <v>0.88777274279651208</v>
      </c>
      <c r="E10" s="14"/>
      <c r="F10" s="14"/>
    </row>
    <row r="11" spans="1:27" x14ac:dyDescent="0.2">
      <c r="B11" s="14" t="s">
        <v>196</v>
      </c>
      <c r="C11" s="141">
        <f>+AVERAGE(B5:N5)</f>
        <v>0.62257287048496834</v>
      </c>
      <c r="D11" s="141"/>
      <c r="E11" s="141"/>
      <c r="F11" s="141"/>
    </row>
    <row r="12" spans="1:2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07AC7-E080-B340-91E8-92D9BBD327E5}">
  <dimension ref="A1:AU12"/>
  <sheetViews>
    <sheetView zoomScale="120" zoomScaleNormal="120" workbookViewId="0">
      <selection activeCell="B7" sqref="B7:F12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1.7437452615617889E-2</v>
      </c>
      <c r="C2">
        <v>1.644031451036455E-2</v>
      </c>
      <c r="D2">
        <v>1.0410958904109591E-2</v>
      </c>
      <c r="E2">
        <v>7.8442437923250563E-2</v>
      </c>
      <c r="F2">
        <v>0.15682967959527819</v>
      </c>
      <c r="G2">
        <v>0.1093418259023355</v>
      </c>
      <c r="H2">
        <v>5.7142857142857143E-3</v>
      </c>
      <c r="I2">
        <v>3.9176626826029223E-2</v>
      </c>
      <c r="J2">
        <v>4.1756659467242621E-2</v>
      </c>
      <c r="K2">
        <v>2.1650228530190039E-3</v>
      </c>
      <c r="L2">
        <v>1.241464928615767E-3</v>
      </c>
      <c r="M2">
        <v>9.813542688910696E-4</v>
      </c>
      <c r="N2">
        <v>4.2105263157894743E-2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0.99725098506368548</v>
      </c>
      <c r="Z2">
        <v>0.99926151573894584</v>
      </c>
      <c r="AA2">
        <v>0.99730950321898726</v>
      </c>
      <c r="AB2">
        <v>0.99827915869980877</v>
      </c>
      <c r="AC2">
        <v>0.9979497140390633</v>
      </c>
      <c r="AD2">
        <v>0.98862428237295341</v>
      </c>
      <c r="AE2">
        <v>0.99929558862375623</v>
      </c>
      <c r="AF2">
        <v>0.99757598359127353</v>
      </c>
      <c r="AG2">
        <v>0.99815549202250298</v>
      </c>
      <c r="AH2">
        <v>0.99913312693498457</v>
      </c>
      <c r="AI2">
        <v>0.99932019034670294</v>
      </c>
      <c r="AJ2">
        <v>1</v>
      </c>
      <c r="AK2">
        <v>1</v>
      </c>
    </row>
    <row r="3" spans="1:47" x14ac:dyDescent="0.2">
      <c r="A3" s="8" t="s">
        <v>26</v>
      </c>
      <c r="B3">
        <v>0.43396226415094341</v>
      </c>
      <c r="C3">
        <v>0.74193548387096775</v>
      </c>
      <c r="D3">
        <v>0.40425531914893609</v>
      </c>
      <c r="E3">
        <v>0.88535031847133761</v>
      </c>
      <c r="F3">
        <v>0.96074380165289253</v>
      </c>
      <c r="G3">
        <v>0.74278846153846156</v>
      </c>
      <c r="H3">
        <v>0.38461538461538458</v>
      </c>
      <c r="I3">
        <v>0.69411764705882351</v>
      </c>
      <c r="J3">
        <v>0.74358974358974361</v>
      </c>
      <c r="K3">
        <v>0.5625</v>
      </c>
      <c r="L3">
        <v>0.4</v>
      </c>
      <c r="M3">
        <v>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0.89358732244026606</v>
      </c>
      <c r="Z3">
        <v>0.88722235882304734</v>
      </c>
      <c r="AA3">
        <v>0.85178498153467375</v>
      </c>
      <c r="AB3">
        <v>0.86476190476190473</v>
      </c>
      <c r="AC3">
        <v>0.78719782090568602</v>
      </c>
      <c r="AD3">
        <v>0.78698375084631012</v>
      </c>
      <c r="AE3">
        <v>0.92879941075374417</v>
      </c>
      <c r="AF3">
        <v>0.88087593644521278</v>
      </c>
      <c r="AG3">
        <v>0.89048872799078493</v>
      </c>
      <c r="AH3">
        <v>0.66044531761624103</v>
      </c>
      <c r="AI3">
        <v>0.73267984715068946</v>
      </c>
      <c r="AJ3">
        <v>0.74645080946450815</v>
      </c>
      <c r="AK3">
        <v>0.94780399868895449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12038</v>
      </c>
      <c r="AJ4">
        <v>12045</v>
      </c>
      <c r="AK4">
        <v>12204</v>
      </c>
    </row>
    <row r="5" spans="1:47" x14ac:dyDescent="0.2">
      <c r="A5" s="8" t="s">
        <v>122</v>
      </c>
      <c r="B5">
        <v>0.66377479329560485</v>
      </c>
      <c r="C5">
        <v>0.81457892134700749</v>
      </c>
      <c r="D5">
        <v>0.62802015034180503</v>
      </c>
      <c r="E5">
        <v>0.87505611161662111</v>
      </c>
      <c r="F5">
        <v>0.87397081127928922</v>
      </c>
      <c r="G5">
        <v>0.76488610619238584</v>
      </c>
      <c r="H5">
        <v>0.65670739768456432</v>
      </c>
      <c r="I5">
        <v>0.78749679175201814</v>
      </c>
      <c r="J5">
        <v>0.81703923579026427</v>
      </c>
      <c r="K5">
        <v>0.61147265880812052</v>
      </c>
      <c r="L5">
        <v>0.56633992357534479</v>
      </c>
      <c r="M5">
        <v>0.87322540473225407</v>
      </c>
      <c r="N5">
        <v>0.97390199934447741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4.0157180512841111E-2</v>
      </c>
      <c r="D9" s="14">
        <f>+AVERAGE(Y2:AU2)</f>
        <v>0.99785811851174333</v>
      </c>
      <c r="E9" s="14"/>
      <c r="F9" s="14"/>
    </row>
    <row r="10" spans="1:47" x14ac:dyDescent="0.2">
      <c r="B10" s="14" t="s">
        <v>26</v>
      </c>
      <c r="C10" s="14">
        <f>+AVERAGE(B3:X3)</f>
        <v>0.68875834031519167</v>
      </c>
      <c r="D10" s="14">
        <f>+AVERAGE(Y3:AU3)</f>
        <v>0.83531401441707864</v>
      </c>
      <c r="E10" s="14"/>
      <c r="F10" s="14"/>
    </row>
    <row r="11" spans="1:47" x14ac:dyDescent="0.2">
      <c r="B11" s="14" t="s">
        <v>196</v>
      </c>
      <c r="C11" s="141">
        <f>+AVERAGE(B5:X5)</f>
        <v>0.76203617736613516</v>
      </c>
      <c r="D11" s="141"/>
      <c r="E11" s="141"/>
      <c r="F11" s="141"/>
    </row>
    <row r="12" spans="1:47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9CBA-F9F2-9E40-B5A3-528BFD914B4B}">
  <dimension ref="A1:AU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4" t="s">
        <v>58</v>
      </c>
      <c r="C1" s="64" t="s">
        <v>78</v>
      </c>
      <c r="D1" s="64" t="s">
        <v>79</v>
      </c>
      <c r="E1" s="64" t="s">
        <v>60</v>
      </c>
      <c r="F1" s="64" t="s">
        <v>57</v>
      </c>
      <c r="G1" s="64" t="s">
        <v>63</v>
      </c>
      <c r="H1" s="64" t="s">
        <v>125</v>
      </c>
      <c r="I1" s="64" t="s">
        <v>80</v>
      </c>
      <c r="J1" s="64" t="s">
        <v>81</v>
      </c>
      <c r="K1" s="64" t="s">
        <v>126</v>
      </c>
      <c r="L1" s="64" t="s">
        <v>127</v>
      </c>
      <c r="M1" s="64" t="s">
        <v>82</v>
      </c>
      <c r="N1" s="64" t="s">
        <v>83</v>
      </c>
      <c r="O1" s="64" t="s">
        <v>128</v>
      </c>
      <c r="P1" s="64" t="s">
        <v>129</v>
      </c>
      <c r="Q1" s="64" t="s">
        <v>130</v>
      </c>
      <c r="R1" s="64" t="s">
        <v>131</v>
      </c>
      <c r="S1" s="64" t="s">
        <v>132</v>
      </c>
      <c r="T1" s="64" t="s">
        <v>133</v>
      </c>
      <c r="U1" s="64" t="s">
        <v>134</v>
      </c>
      <c r="V1" s="64" t="s">
        <v>135</v>
      </c>
      <c r="W1" s="64" t="s">
        <v>136</v>
      </c>
      <c r="X1" s="64" t="s">
        <v>137</v>
      </c>
      <c r="Y1" s="64" t="s">
        <v>69</v>
      </c>
      <c r="Z1" s="64" t="s">
        <v>84</v>
      </c>
      <c r="AA1" s="64" t="s">
        <v>85</v>
      </c>
      <c r="AB1" s="64" t="s">
        <v>71</v>
      </c>
      <c r="AC1" s="64" t="s">
        <v>68</v>
      </c>
      <c r="AD1" s="64" t="s">
        <v>74</v>
      </c>
      <c r="AE1" s="64" t="s">
        <v>138</v>
      </c>
      <c r="AF1" s="64" t="s">
        <v>86</v>
      </c>
      <c r="AG1" s="64" t="s">
        <v>87</v>
      </c>
      <c r="AH1" s="64" t="s">
        <v>139</v>
      </c>
      <c r="AI1" s="64" t="s">
        <v>140</v>
      </c>
      <c r="AJ1" s="64" t="s">
        <v>88</v>
      </c>
      <c r="AK1" s="64" t="s">
        <v>89</v>
      </c>
      <c r="AL1" s="64" t="s">
        <v>141</v>
      </c>
      <c r="AM1" s="64" t="s">
        <v>142</v>
      </c>
      <c r="AN1" s="64" t="s">
        <v>143</v>
      </c>
      <c r="AO1" s="64" t="s">
        <v>144</v>
      </c>
      <c r="AP1" s="64" t="s">
        <v>145</v>
      </c>
      <c r="AQ1" s="64" t="s">
        <v>146</v>
      </c>
      <c r="AR1" s="64" t="s">
        <v>147</v>
      </c>
      <c r="AS1" s="64" t="s">
        <v>148</v>
      </c>
      <c r="AT1" s="64" t="s">
        <v>149</v>
      </c>
      <c r="AU1" s="64" t="s">
        <v>150</v>
      </c>
    </row>
    <row r="2" spans="1:47" ht="16" x14ac:dyDescent="0.2">
      <c r="A2" s="64" t="s">
        <v>16</v>
      </c>
      <c r="B2" s="4">
        <v>2.1229050279329611E-2</v>
      </c>
      <c r="C2" s="4">
        <v>1.873536299765808E-2</v>
      </c>
      <c r="D2" s="4">
        <v>2.0427112349117919E-2</v>
      </c>
      <c r="E2" s="4">
        <v>0.1</v>
      </c>
      <c r="F2" s="4">
        <v>0.19835069444444439</v>
      </c>
      <c r="G2" s="4">
        <v>0.13074039362699161</v>
      </c>
      <c r="H2" s="4">
        <v>9.3283582089552231E-3</v>
      </c>
      <c r="I2" s="4">
        <v>6.7857142857142852E-2</v>
      </c>
      <c r="J2" s="4">
        <v>6.5747613997879109E-2</v>
      </c>
      <c r="K2" s="4">
        <v>7.2036673215455137E-3</v>
      </c>
      <c r="L2" s="4">
        <v>9.9009900990099011E-3</v>
      </c>
      <c r="M2">
        <v>1.8974841896999999E-3</v>
      </c>
      <c r="N2" s="4">
        <v>4.6666666666666669E-2</v>
      </c>
      <c r="O2" s="4" t="s">
        <v>262</v>
      </c>
      <c r="P2" s="4" t="s">
        <v>262</v>
      </c>
      <c r="Q2" s="4" t="s">
        <v>263</v>
      </c>
      <c r="R2" s="4" t="s">
        <v>263</v>
      </c>
      <c r="S2" s="4" t="s">
        <v>262</v>
      </c>
      <c r="T2" s="4" t="s">
        <v>262</v>
      </c>
      <c r="U2" s="4" t="s">
        <v>262</v>
      </c>
      <c r="V2" s="4" t="s">
        <v>263</v>
      </c>
      <c r="W2" s="4" t="s">
        <v>263</v>
      </c>
      <c r="X2" s="4" t="s">
        <v>262</v>
      </c>
      <c r="Y2" s="4">
        <v>0.99762305635337234</v>
      </c>
      <c r="Z2" s="4">
        <v>0.9990509632722786</v>
      </c>
      <c r="AA2" s="4">
        <v>0.99835796387520526</v>
      </c>
      <c r="AB2" s="4">
        <v>0.99891078324586591</v>
      </c>
      <c r="AC2" s="4">
        <v>0.99767029065897495</v>
      </c>
      <c r="AD2" s="4">
        <v>0.99006372178420998</v>
      </c>
      <c r="AE2" s="4">
        <v>0.99945926459985579</v>
      </c>
      <c r="AF2" s="4">
        <v>0.99834598170850364</v>
      </c>
      <c r="AG2" s="4">
        <v>0.99872411424084795</v>
      </c>
      <c r="AH2" s="4">
        <v>0.99974230124983898</v>
      </c>
      <c r="AI2" s="4">
        <v>0.99973352282821104</v>
      </c>
      <c r="AJ2" s="4">
        <v>0.99974341430037628</v>
      </c>
      <c r="AK2" s="4">
        <v>1</v>
      </c>
      <c r="AL2" s="4" t="s">
        <v>262</v>
      </c>
      <c r="AM2" s="4" t="s">
        <v>262</v>
      </c>
      <c r="AN2" s="4" t="s">
        <v>262</v>
      </c>
      <c r="AO2" s="4" t="s">
        <v>262</v>
      </c>
      <c r="AP2" s="4" t="s">
        <v>262</v>
      </c>
      <c r="AQ2" s="4" t="s">
        <v>262</v>
      </c>
      <c r="AR2" s="4" t="s">
        <v>262</v>
      </c>
      <c r="AS2" s="4" t="s">
        <v>262</v>
      </c>
      <c r="AT2" s="4" t="s">
        <v>262</v>
      </c>
      <c r="AU2" s="4" t="s">
        <v>262</v>
      </c>
    </row>
    <row r="3" spans="1:47" ht="16" x14ac:dyDescent="0.2">
      <c r="A3" s="64" t="s">
        <v>26</v>
      </c>
      <c r="B3" s="4">
        <v>0.44186046511627908</v>
      </c>
      <c r="C3" s="4">
        <v>0.61538461538461542</v>
      </c>
      <c r="D3" s="4">
        <v>0.59459459459459463</v>
      </c>
      <c r="E3" s="4">
        <v>0.92567567567567566</v>
      </c>
      <c r="F3" s="4">
        <v>0.95606694560669458</v>
      </c>
      <c r="G3" s="4">
        <v>0.75202156334231807</v>
      </c>
      <c r="H3" s="4">
        <v>0.45454545454545447</v>
      </c>
      <c r="I3" s="4">
        <v>0.77027027027027029</v>
      </c>
      <c r="J3" s="4">
        <v>0.82666666666666666</v>
      </c>
      <c r="K3" s="4">
        <v>0.84615384615384615</v>
      </c>
      <c r="L3" s="4">
        <v>0.625</v>
      </c>
      <c r="M3">
        <v>1</v>
      </c>
      <c r="N3" s="4">
        <v>1</v>
      </c>
      <c r="O3" s="4" t="s">
        <v>262</v>
      </c>
      <c r="P3" s="4" t="s">
        <v>262</v>
      </c>
      <c r="Q3" s="4" t="s">
        <v>263</v>
      </c>
      <c r="R3" s="4" t="s">
        <v>263</v>
      </c>
      <c r="S3" s="4" t="s">
        <v>262</v>
      </c>
      <c r="T3" s="4" t="s">
        <v>262</v>
      </c>
      <c r="U3" s="4" t="s">
        <v>262</v>
      </c>
      <c r="V3" s="4" t="s">
        <v>263</v>
      </c>
      <c r="W3" s="4" t="s">
        <v>263</v>
      </c>
      <c r="X3" s="4" t="s">
        <v>262</v>
      </c>
      <c r="Y3" s="4">
        <v>0.91999269339665724</v>
      </c>
      <c r="Z3" s="4">
        <v>0.92626484821821387</v>
      </c>
      <c r="AA3" s="4">
        <v>0.89631449631449633</v>
      </c>
      <c r="AB3" s="4">
        <v>0.89108735977387155</v>
      </c>
      <c r="AC3" s="4">
        <v>0.8296125461254612</v>
      </c>
      <c r="AD3" s="4">
        <v>0.83170023589185271</v>
      </c>
      <c r="AE3" s="4">
        <v>0.95430685827381467</v>
      </c>
      <c r="AF3" s="4">
        <v>0.92910177471930455</v>
      </c>
      <c r="AG3" s="4">
        <v>0.9203219679840825</v>
      </c>
      <c r="AH3" s="4">
        <v>0.83654986522911057</v>
      </c>
      <c r="AI3" s="4">
        <v>0.95746490854955335</v>
      </c>
      <c r="AJ3" s="4">
        <v>0.97530246141009591</v>
      </c>
      <c r="AK3" s="4">
        <v>0.9518477986362488</v>
      </c>
      <c r="AL3" s="4" t="s">
        <v>262</v>
      </c>
      <c r="AM3" s="4" t="s">
        <v>262</v>
      </c>
      <c r="AN3" s="4" t="s">
        <v>262</v>
      </c>
      <c r="AO3" s="4" t="s">
        <v>262</v>
      </c>
      <c r="AP3" s="4" t="s">
        <v>262</v>
      </c>
      <c r="AQ3" s="4" t="s">
        <v>262</v>
      </c>
      <c r="AR3" s="4" t="s">
        <v>262</v>
      </c>
      <c r="AS3" s="4" t="s">
        <v>262</v>
      </c>
      <c r="AT3" s="4" t="s">
        <v>262</v>
      </c>
      <c r="AU3" s="4" t="s">
        <v>262</v>
      </c>
    </row>
    <row r="4" spans="1:47" ht="16" x14ac:dyDescent="0.2">
      <c r="A4" s="64" t="s">
        <v>27</v>
      </c>
      <c r="B4" s="4">
        <v>43</v>
      </c>
      <c r="C4" s="4">
        <v>26</v>
      </c>
      <c r="D4" s="4">
        <v>37</v>
      </c>
      <c r="E4" s="4">
        <v>148</v>
      </c>
      <c r="F4" s="4">
        <v>478</v>
      </c>
      <c r="G4" s="4">
        <v>371</v>
      </c>
      <c r="H4" s="4">
        <v>11</v>
      </c>
      <c r="I4" s="4">
        <v>74</v>
      </c>
      <c r="J4" s="4">
        <v>75</v>
      </c>
      <c r="K4" s="4">
        <v>13</v>
      </c>
      <c r="L4" s="4">
        <v>8</v>
      </c>
      <c r="M4">
        <v>3</v>
      </c>
      <c r="N4" s="4">
        <v>28</v>
      </c>
      <c r="O4" s="4" t="s">
        <v>262</v>
      </c>
      <c r="P4" s="4" t="s">
        <v>262</v>
      </c>
      <c r="Q4" s="4" t="s">
        <v>263</v>
      </c>
      <c r="R4" s="4" t="s">
        <v>263</v>
      </c>
      <c r="S4" s="4" t="s">
        <v>262</v>
      </c>
      <c r="T4" s="4" t="s">
        <v>262</v>
      </c>
      <c r="U4" s="4" t="s">
        <v>262</v>
      </c>
      <c r="V4" s="4" t="s">
        <v>263</v>
      </c>
      <c r="W4" s="4" t="s">
        <v>263</v>
      </c>
      <c r="X4" s="4" t="s">
        <v>262</v>
      </c>
      <c r="Y4" s="4">
        <v>10949</v>
      </c>
      <c r="Z4" s="4">
        <v>11365</v>
      </c>
      <c r="AA4" s="4">
        <v>10175</v>
      </c>
      <c r="AB4" s="4">
        <v>11321</v>
      </c>
      <c r="AC4" s="4">
        <v>10840</v>
      </c>
      <c r="AD4" s="4">
        <v>11022</v>
      </c>
      <c r="AE4" s="4">
        <v>11621</v>
      </c>
      <c r="AF4" s="4">
        <v>11044</v>
      </c>
      <c r="AG4" s="4">
        <v>11057</v>
      </c>
      <c r="AH4" s="4">
        <v>9275</v>
      </c>
      <c r="AI4" s="4">
        <v>11755</v>
      </c>
      <c r="AJ4" s="4">
        <v>11985</v>
      </c>
      <c r="AK4" s="4">
        <v>11879</v>
      </c>
      <c r="AL4" s="4" t="s">
        <v>262</v>
      </c>
      <c r="AM4" s="4" t="s">
        <v>262</v>
      </c>
      <c r="AN4" s="4" t="s">
        <v>262</v>
      </c>
      <c r="AO4" s="4" t="s">
        <v>262</v>
      </c>
      <c r="AP4" s="4" t="s">
        <v>262</v>
      </c>
      <c r="AQ4" s="4" t="s">
        <v>262</v>
      </c>
      <c r="AR4" s="4" t="s">
        <v>262</v>
      </c>
      <c r="AS4" s="4" t="s">
        <v>262</v>
      </c>
      <c r="AT4" s="4" t="s">
        <v>262</v>
      </c>
      <c r="AU4" s="4" t="s">
        <v>262</v>
      </c>
    </row>
    <row r="5" spans="1:47" ht="16" x14ac:dyDescent="0.2">
      <c r="A5" s="64" t="s">
        <v>122</v>
      </c>
      <c r="B5" s="4">
        <v>0.68092657925646816</v>
      </c>
      <c r="C5" s="4">
        <v>0.77082473180141464</v>
      </c>
      <c r="D5" s="4">
        <v>0.74545454545454548</v>
      </c>
      <c r="E5" s="4">
        <v>0.9083815177247736</v>
      </c>
      <c r="F5" s="4">
        <v>0.89283974586607795</v>
      </c>
      <c r="G5" s="4">
        <v>0.79186089961708539</v>
      </c>
      <c r="H5" s="4">
        <v>0.70442615640963457</v>
      </c>
      <c r="I5" s="4">
        <v>0.84968602249478742</v>
      </c>
      <c r="J5" s="4">
        <v>0.87349431732537453</v>
      </c>
      <c r="K5" s="4">
        <v>0.84135185569147852</v>
      </c>
      <c r="L5" s="4">
        <v>0.79123245427477673</v>
      </c>
      <c r="M5">
        <v>0.89974894159899999</v>
      </c>
      <c r="N5" s="4">
        <v>0.9759238993181244</v>
      </c>
      <c r="O5" s="4" t="s">
        <v>262</v>
      </c>
      <c r="P5" s="4" t="s">
        <v>262</v>
      </c>
      <c r="Q5" s="4" t="s">
        <v>263</v>
      </c>
      <c r="R5" s="4" t="s">
        <v>263</v>
      </c>
      <c r="S5" s="4" t="s">
        <v>262</v>
      </c>
      <c r="T5" s="4" t="s">
        <v>262</v>
      </c>
      <c r="U5" s="4" t="s">
        <v>262</v>
      </c>
      <c r="V5" s="4" t="s">
        <v>263</v>
      </c>
      <c r="W5" s="4" t="s">
        <v>263</v>
      </c>
      <c r="X5" s="4" t="s">
        <v>262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 t="s">
        <v>262</v>
      </c>
      <c r="AM5" s="4" t="s">
        <v>262</v>
      </c>
      <c r="AN5" s="4" t="s">
        <v>262</v>
      </c>
      <c r="AO5" s="4" t="s">
        <v>262</v>
      </c>
      <c r="AP5" s="4" t="s">
        <v>262</v>
      </c>
      <c r="AQ5" s="4" t="s">
        <v>262</v>
      </c>
      <c r="AR5" s="4" t="s">
        <v>262</v>
      </c>
      <c r="AS5" s="4" t="s">
        <v>262</v>
      </c>
      <c r="AT5" s="4" t="s">
        <v>262</v>
      </c>
      <c r="AU5" s="4" t="s">
        <v>262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5.3698810541418535E-2</v>
      </c>
      <c r="D9" s="14">
        <f>+AVERAGE(Y2:AU2)</f>
        <v>0.99826349062442621</v>
      </c>
      <c r="E9" s="14"/>
      <c r="F9" s="14"/>
    </row>
    <row r="10" spans="1:47" x14ac:dyDescent="0.2">
      <c r="B10" s="14" t="s">
        <v>26</v>
      </c>
      <c r="C10" s="14">
        <f>+AVERAGE(B3:X3)</f>
        <v>0.75448000748895494</v>
      </c>
      <c r="D10" s="14">
        <f>+AVERAGE(Y3:AU3)</f>
        <v>0.90922060111713576</v>
      </c>
      <c r="E10" s="14"/>
      <c r="F10" s="14"/>
    </row>
    <row r="11" spans="1:47" x14ac:dyDescent="0.2">
      <c r="B11" s="14" t="s">
        <v>196</v>
      </c>
      <c r="C11" s="141">
        <f>+AVERAGE(B5:X5)</f>
        <v>0.82508858975642618</v>
      </c>
      <c r="D11" s="141"/>
      <c r="E11" s="141"/>
      <c r="F11" s="141"/>
    </row>
    <row r="12" spans="1:4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138A-1D3E-FD47-AB22-591F254E7C7B}">
  <dimension ref="A1:AU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4" t="s">
        <v>58</v>
      </c>
      <c r="C1" s="64" t="s">
        <v>78</v>
      </c>
      <c r="D1" s="64" t="s">
        <v>79</v>
      </c>
      <c r="E1" s="64" t="s">
        <v>60</v>
      </c>
      <c r="F1" s="64" t="s">
        <v>57</v>
      </c>
      <c r="G1" s="64" t="s">
        <v>63</v>
      </c>
      <c r="H1" s="64" t="s">
        <v>125</v>
      </c>
      <c r="I1" s="64" t="s">
        <v>80</v>
      </c>
      <c r="J1" s="64" t="s">
        <v>81</v>
      </c>
      <c r="K1" s="64" t="s">
        <v>126</v>
      </c>
      <c r="L1" s="64" t="s">
        <v>127</v>
      </c>
      <c r="M1" s="64" t="s">
        <v>82</v>
      </c>
      <c r="N1" s="64" t="s">
        <v>83</v>
      </c>
      <c r="O1" s="64" t="s">
        <v>128</v>
      </c>
      <c r="P1" s="64" t="s">
        <v>129</v>
      </c>
      <c r="Q1" s="64" t="s">
        <v>130</v>
      </c>
      <c r="R1" s="64" t="s">
        <v>131</v>
      </c>
      <c r="S1" s="64" t="s">
        <v>132</v>
      </c>
      <c r="T1" s="64" t="s">
        <v>133</v>
      </c>
      <c r="U1" s="64" t="s">
        <v>134</v>
      </c>
      <c r="V1" s="64" t="s">
        <v>135</v>
      </c>
      <c r="W1" s="64" t="s">
        <v>136</v>
      </c>
      <c r="X1" s="64" t="s">
        <v>137</v>
      </c>
      <c r="Y1" s="64" t="s">
        <v>69</v>
      </c>
      <c r="Z1" s="64" t="s">
        <v>84</v>
      </c>
      <c r="AA1" s="64" t="s">
        <v>85</v>
      </c>
      <c r="AB1" s="64" t="s">
        <v>71</v>
      </c>
      <c r="AC1" s="64" t="s">
        <v>68</v>
      </c>
      <c r="AD1" s="64" t="s">
        <v>74</v>
      </c>
      <c r="AE1" s="64" t="s">
        <v>138</v>
      </c>
      <c r="AF1" s="64" t="s">
        <v>86</v>
      </c>
      <c r="AG1" s="64" t="s">
        <v>87</v>
      </c>
      <c r="AH1" s="64" t="s">
        <v>139</v>
      </c>
      <c r="AI1" s="64" t="s">
        <v>140</v>
      </c>
      <c r="AJ1" s="64" t="s">
        <v>88</v>
      </c>
      <c r="AK1" s="64" t="s">
        <v>89</v>
      </c>
      <c r="AL1" s="64" t="s">
        <v>141</v>
      </c>
      <c r="AM1" s="64" t="s">
        <v>142</v>
      </c>
      <c r="AN1" s="64" t="s">
        <v>143</v>
      </c>
      <c r="AO1" s="64" t="s">
        <v>144</v>
      </c>
      <c r="AP1" s="64" t="s">
        <v>145</v>
      </c>
      <c r="AQ1" s="64" t="s">
        <v>146</v>
      </c>
      <c r="AR1" s="64" t="s">
        <v>147</v>
      </c>
      <c r="AS1" s="64" t="s">
        <v>148</v>
      </c>
      <c r="AT1" s="64" t="s">
        <v>149</v>
      </c>
      <c r="AU1" s="64" t="s">
        <v>150</v>
      </c>
    </row>
    <row r="2" spans="1:47" ht="16" x14ac:dyDescent="0.2">
      <c r="A2" s="64" t="s">
        <v>16</v>
      </c>
      <c r="B2" s="4">
        <v>2.7833001988071569E-2</v>
      </c>
      <c r="C2" s="4">
        <v>2.4096385542168679E-2</v>
      </c>
      <c r="D2" s="4">
        <v>3.7037037037037028E-2</v>
      </c>
      <c r="E2" s="4">
        <v>0.1288461538461538</v>
      </c>
      <c r="F2" s="4">
        <v>0.23802001053185889</v>
      </c>
      <c r="G2" s="4">
        <v>0.14757969303423851</v>
      </c>
      <c r="H2" s="4">
        <v>1.136363636363636E-2</v>
      </c>
      <c r="I2" s="4">
        <v>9.9796334012219962E-2</v>
      </c>
      <c r="J2" s="4">
        <v>9.2783505154639179E-2</v>
      </c>
      <c r="K2" s="4">
        <v>9.316770186335404E-3</v>
      </c>
      <c r="L2" s="4">
        <v>6.1728395061728392E-3</v>
      </c>
      <c r="M2">
        <v>1.9798749799999999E-3</v>
      </c>
      <c r="N2" s="4">
        <v>6.1538461538461542E-2</v>
      </c>
      <c r="O2" s="4" t="s">
        <v>262</v>
      </c>
      <c r="P2" s="4" t="s">
        <v>262</v>
      </c>
      <c r="Q2" s="4" t="s">
        <v>263</v>
      </c>
      <c r="R2" s="4" t="s">
        <v>263</v>
      </c>
      <c r="S2" s="4" t="s">
        <v>262</v>
      </c>
      <c r="T2" s="4" t="s">
        <v>262</v>
      </c>
      <c r="U2" s="4" t="s">
        <v>262</v>
      </c>
      <c r="V2" s="4" t="s">
        <v>263</v>
      </c>
      <c r="W2" s="4" t="s">
        <v>263</v>
      </c>
      <c r="X2" s="4" t="s">
        <v>262</v>
      </c>
      <c r="Y2" s="4">
        <v>0.99769938650306744</v>
      </c>
      <c r="Z2" s="4">
        <v>0.99928847326692416</v>
      </c>
      <c r="AA2" s="4">
        <v>0.99866932801064534</v>
      </c>
      <c r="AB2" s="4">
        <v>0.99895952554364786</v>
      </c>
      <c r="AC2" s="4">
        <v>0.9989283162657776</v>
      </c>
      <c r="AD2" s="4">
        <v>0.99183117767188567</v>
      </c>
      <c r="AE2" s="4">
        <v>0.99953007518796988</v>
      </c>
      <c r="AF2" s="4">
        <v>0.99862811312790212</v>
      </c>
      <c r="AG2" s="4">
        <v>0.99903495603688608</v>
      </c>
      <c r="AH2" s="4">
        <v>0.99964048175444908</v>
      </c>
      <c r="AI2" s="4">
        <v>0.99981706759352418</v>
      </c>
      <c r="AJ2" s="4">
        <v>0.99973974147653333</v>
      </c>
      <c r="AK2" s="4">
        <v>1</v>
      </c>
      <c r="AL2" s="4" t="s">
        <v>262</v>
      </c>
      <c r="AM2" s="4" t="s">
        <v>262</v>
      </c>
      <c r="AN2" s="4" t="s">
        <v>262</v>
      </c>
      <c r="AO2" s="4" t="s">
        <v>262</v>
      </c>
      <c r="AP2" s="4" t="s">
        <v>262</v>
      </c>
      <c r="AQ2" s="4" t="s">
        <v>262</v>
      </c>
      <c r="AR2" s="4" t="s">
        <v>262</v>
      </c>
      <c r="AS2" s="4" t="s">
        <v>262</v>
      </c>
      <c r="AT2" s="4" t="s">
        <v>262</v>
      </c>
      <c r="AU2" s="4" t="s">
        <v>262</v>
      </c>
    </row>
    <row r="3" spans="1:47" ht="16" x14ac:dyDescent="0.2">
      <c r="A3" s="64" t="s">
        <v>26</v>
      </c>
      <c r="B3" s="4">
        <v>0.4</v>
      </c>
      <c r="C3" s="4">
        <v>0.66666666666666663</v>
      </c>
      <c r="D3" s="4">
        <v>0.66666666666666663</v>
      </c>
      <c r="E3" s="4">
        <v>0.93055555555555558</v>
      </c>
      <c r="F3" s="4">
        <v>0.9804772234273319</v>
      </c>
      <c r="G3" s="4">
        <v>0.77639751552795033</v>
      </c>
      <c r="H3" s="4">
        <v>0.44444444444444442</v>
      </c>
      <c r="I3" s="4">
        <v>0.79032258064516125</v>
      </c>
      <c r="J3" s="4">
        <v>0.8571428571428571</v>
      </c>
      <c r="K3" s="4">
        <v>0.75</v>
      </c>
      <c r="L3" s="4">
        <v>0.5</v>
      </c>
      <c r="M3">
        <v>1</v>
      </c>
      <c r="N3" s="4">
        <v>1</v>
      </c>
      <c r="O3" s="4" t="s">
        <v>262</v>
      </c>
      <c r="P3" s="4" t="s">
        <v>262</v>
      </c>
      <c r="Q3" s="4" t="s">
        <v>263</v>
      </c>
      <c r="R3" s="4" t="s">
        <v>263</v>
      </c>
      <c r="S3" s="4" t="s">
        <v>262</v>
      </c>
      <c r="T3" s="4" t="s">
        <v>262</v>
      </c>
      <c r="U3" s="4" t="s">
        <v>262</v>
      </c>
      <c r="V3" s="4" t="s">
        <v>263</v>
      </c>
      <c r="W3" s="4" t="s">
        <v>263</v>
      </c>
      <c r="X3" s="4" t="s">
        <v>262</v>
      </c>
      <c r="Y3" s="4">
        <v>0.94904126719466442</v>
      </c>
      <c r="Z3" s="4">
        <v>0.9454702827466821</v>
      </c>
      <c r="AA3" s="4">
        <v>0.93520249221183804</v>
      </c>
      <c r="AB3" s="4">
        <v>0.91377177120015229</v>
      </c>
      <c r="AC3" s="4">
        <v>0.8528873525823506</v>
      </c>
      <c r="AD3" s="4">
        <v>0.85823679560180643</v>
      </c>
      <c r="AE3" s="4">
        <v>0.96831466812346356</v>
      </c>
      <c r="AF3" s="4">
        <v>0.95537607269056035</v>
      </c>
      <c r="AG3" s="4">
        <v>0.94636871508379883</v>
      </c>
      <c r="AH3" s="4">
        <v>0.89708017422164865</v>
      </c>
      <c r="AI3" s="4">
        <v>0.97138540833555498</v>
      </c>
      <c r="AJ3" s="4">
        <v>0.98235444548631834</v>
      </c>
      <c r="AK3" s="4">
        <v>0.96280487804878045</v>
      </c>
      <c r="AL3" s="4" t="s">
        <v>262</v>
      </c>
      <c r="AM3" s="4" t="s">
        <v>262</v>
      </c>
      <c r="AN3" s="4" t="s">
        <v>262</v>
      </c>
      <c r="AO3" s="4" t="s">
        <v>262</v>
      </c>
      <c r="AP3" s="4" t="s">
        <v>262</v>
      </c>
      <c r="AQ3" s="4" t="s">
        <v>262</v>
      </c>
      <c r="AR3" s="4" t="s">
        <v>262</v>
      </c>
      <c r="AS3" s="4" t="s">
        <v>262</v>
      </c>
      <c r="AT3" s="4" t="s">
        <v>262</v>
      </c>
      <c r="AU3" s="4" t="s">
        <v>262</v>
      </c>
    </row>
    <row r="4" spans="1:47" ht="16" x14ac:dyDescent="0.2">
      <c r="A4" s="64" t="s">
        <v>27</v>
      </c>
      <c r="B4" s="4">
        <v>35</v>
      </c>
      <c r="C4" s="4">
        <v>21</v>
      </c>
      <c r="D4" s="4">
        <v>30</v>
      </c>
      <c r="E4" s="4">
        <v>144</v>
      </c>
      <c r="F4" s="4">
        <v>461</v>
      </c>
      <c r="G4" s="4">
        <v>322</v>
      </c>
      <c r="H4" s="4">
        <v>9</v>
      </c>
      <c r="I4" s="4">
        <v>62</v>
      </c>
      <c r="J4" s="4">
        <v>63</v>
      </c>
      <c r="K4" s="4">
        <v>8</v>
      </c>
      <c r="L4" s="4">
        <v>4</v>
      </c>
      <c r="M4">
        <v>3</v>
      </c>
      <c r="N4" s="4">
        <v>28</v>
      </c>
      <c r="O4" s="4" t="s">
        <v>262</v>
      </c>
      <c r="P4" s="4" t="s">
        <v>262</v>
      </c>
      <c r="Q4" s="4" t="s">
        <v>263</v>
      </c>
      <c r="R4" s="4" t="s">
        <v>263</v>
      </c>
      <c r="S4" s="4" t="s">
        <v>262</v>
      </c>
      <c r="T4" s="4" t="s">
        <v>262</v>
      </c>
      <c r="U4" s="4" t="s">
        <v>262</v>
      </c>
      <c r="V4" s="4" t="s">
        <v>263</v>
      </c>
      <c r="W4" s="4" t="s">
        <v>263</v>
      </c>
      <c r="X4" s="4" t="s">
        <v>262</v>
      </c>
      <c r="Y4" s="4">
        <v>9596</v>
      </c>
      <c r="Z4" s="4">
        <v>10398</v>
      </c>
      <c r="AA4" s="4">
        <v>8025</v>
      </c>
      <c r="AB4" s="4">
        <v>10507</v>
      </c>
      <c r="AC4" s="4">
        <v>9836</v>
      </c>
      <c r="AD4" s="4">
        <v>10186</v>
      </c>
      <c r="AE4" s="4">
        <v>10983</v>
      </c>
      <c r="AF4" s="4">
        <v>9905</v>
      </c>
      <c r="AG4" s="4">
        <v>9845</v>
      </c>
      <c r="AH4" s="4">
        <v>6199</v>
      </c>
      <c r="AI4" s="4">
        <v>11253</v>
      </c>
      <c r="AJ4" s="4">
        <v>11731</v>
      </c>
      <c r="AK4" s="4">
        <v>11480</v>
      </c>
      <c r="AL4" s="4" t="s">
        <v>262</v>
      </c>
      <c r="AM4" s="4" t="s">
        <v>262</v>
      </c>
      <c r="AN4" s="4" t="s">
        <v>262</v>
      </c>
      <c r="AO4" s="4" t="s">
        <v>262</v>
      </c>
      <c r="AP4" s="4" t="s">
        <v>262</v>
      </c>
      <c r="AQ4" s="4" t="s">
        <v>262</v>
      </c>
      <c r="AR4" s="4" t="s">
        <v>262</v>
      </c>
      <c r="AS4" s="4" t="s">
        <v>262</v>
      </c>
      <c r="AT4" s="4" t="s">
        <v>262</v>
      </c>
      <c r="AU4" s="4" t="s">
        <v>262</v>
      </c>
    </row>
    <row r="5" spans="1:47" ht="16" x14ac:dyDescent="0.2">
      <c r="A5" s="64" t="s">
        <v>122</v>
      </c>
      <c r="B5" s="4">
        <v>0.67452063359733216</v>
      </c>
      <c r="C5" s="4">
        <v>0.80606847470667431</v>
      </c>
      <c r="D5" s="4">
        <v>0.80093457943925228</v>
      </c>
      <c r="E5" s="4">
        <v>0.92216366337785394</v>
      </c>
      <c r="F5" s="4">
        <v>0.91668228800484119</v>
      </c>
      <c r="G5" s="4">
        <v>0.81731715556487838</v>
      </c>
      <c r="H5" s="4">
        <v>0.70637955628395399</v>
      </c>
      <c r="I5" s="4">
        <v>0.87284932666786075</v>
      </c>
      <c r="J5" s="4">
        <v>0.90175578611332807</v>
      </c>
      <c r="K5" s="4">
        <v>0.82354008711082438</v>
      </c>
      <c r="L5" s="4">
        <v>0.73569270416777754</v>
      </c>
      <c r="M5">
        <v>0.91874164148399995</v>
      </c>
      <c r="N5" s="4">
        <v>0.98140243902439017</v>
      </c>
      <c r="O5" s="4" t="s">
        <v>262</v>
      </c>
      <c r="P5" s="4" t="s">
        <v>262</v>
      </c>
      <c r="Q5" s="4" t="s">
        <v>263</v>
      </c>
      <c r="R5" s="4" t="s">
        <v>263</v>
      </c>
      <c r="S5" s="4" t="s">
        <v>262</v>
      </c>
      <c r="T5" s="4" t="s">
        <v>262</v>
      </c>
      <c r="U5" s="4" t="s">
        <v>262</v>
      </c>
      <c r="V5" s="4" t="s">
        <v>263</v>
      </c>
      <c r="W5" s="4" t="s">
        <v>263</v>
      </c>
      <c r="X5" s="4" t="s">
        <v>262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 t="s">
        <v>262</v>
      </c>
      <c r="AM5" s="4" t="s">
        <v>262</v>
      </c>
      <c r="AN5" s="4" t="s">
        <v>262</v>
      </c>
      <c r="AO5" s="4" t="s">
        <v>262</v>
      </c>
      <c r="AP5" s="4" t="s">
        <v>262</v>
      </c>
      <c r="AQ5" s="4" t="s">
        <v>262</v>
      </c>
      <c r="AR5" s="4" t="s">
        <v>262</v>
      </c>
      <c r="AS5" s="4" t="s">
        <v>262</v>
      </c>
      <c r="AT5" s="4" t="s">
        <v>262</v>
      </c>
      <c r="AU5" s="4" t="s">
        <v>262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6.8181823363153357E-2</v>
      </c>
      <c r="D9" s="14">
        <f>+AVERAGE(Y2:AU2)</f>
        <v>0.99859743403378554</v>
      </c>
      <c r="E9" s="14"/>
      <c r="F9" s="14"/>
    </row>
    <row r="10" spans="1:47" x14ac:dyDescent="0.2">
      <c r="B10" s="14" t="s">
        <v>26</v>
      </c>
      <c r="C10" s="14">
        <f>+AVERAGE(B3:X3)</f>
        <v>0.75097488539051027</v>
      </c>
      <c r="D10" s="14">
        <f>+AVERAGE(Y3:AU3)</f>
        <v>0.93371494796366317</v>
      </c>
      <c r="E10" s="14"/>
      <c r="F10" s="14"/>
    </row>
    <row r="11" spans="1:47" x14ac:dyDescent="0.2">
      <c r="B11" s="14" t="s">
        <v>196</v>
      </c>
      <c r="C11" s="141">
        <f>+AVERAGE(B5:X5)</f>
        <v>0.83677294888792031</v>
      </c>
      <c r="D11" s="141"/>
      <c r="E11" s="141"/>
      <c r="F11" s="141"/>
    </row>
    <row r="12" spans="1:4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1BE3-EC84-6B46-87A3-49EE91655BA9}">
  <dimension ref="A1:AU12"/>
  <sheetViews>
    <sheetView topLeftCell="B1"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4" t="s">
        <v>58</v>
      </c>
      <c r="C1" s="64" t="s">
        <v>78</v>
      </c>
      <c r="D1" s="64" t="s">
        <v>79</v>
      </c>
      <c r="E1" s="64" t="s">
        <v>60</v>
      </c>
      <c r="F1" s="64" t="s">
        <v>57</v>
      </c>
      <c r="G1" s="64" t="s">
        <v>63</v>
      </c>
      <c r="H1" s="64" t="s">
        <v>125</v>
      </c>
      <c r="I1" s="64" t="s">
        <v>80</v>
      </c>
      <c r="J1" s="64" t="s">
        <v>81</v>
      </c>
      <c r="K1" s="64" t="s">
        <v>126</v>
      </c>
      <c r="L1" s="64" t="s">
        <v>127</v>
      </c>
      <c r="M1" s="64" t="s">
        <v>82</v>
      </c>
      <c r="N1" s="64" t="s">
        <v>83</v>
      </c>
      <c r="O1" s="64" t="s">
        <v>128</v>
      </c>
      <c r="P1" s="64" t="s">
        <v>129</v>
      </c>
      <c r="Q1" s="64" t="s">
        <v>130</v>
      </c>
      <c r="R1" s="64" t="s">
        <v>131</v>
      </c>
      <c r="S1" s="64" t="s">
        <v>132</v>
      </c>
      <c r="T1" s="64" t="s">
        <v>133</v>
      </c>
      <c r="U1" s="64" t="s">
        <v>134</v>
      </c>
      <c r="V1" s="64" t="s">
        <v>135</v>
      </c>
      <c r="W1" s="64" t="s">
        <v>136</v>
      </c>
      <c r="X1" s="64" t="s">
        <v>137</v>
      </c>
      <c r="Y1" s="64" t="s">
        <v>69</v>
      </c>
      <c r="Z1" s="64" t="s">
        <v>84</v>
      </c>
      <c r="AA1" s="64" t="s">
        <v>85</v>
      </c>
      <c r="AB1" s="64" t="s">
        <v>71</v>
      </c>
      <c r="AC1" s="64" t="s">
        <v>68</v>
      </c>
      <c r="AD1" s="64" t="s">
        <v>74</v>
      </c>
      <c r="AE1" s="64" t="s">
        <v>138</v>
      </c>
      <c r="AF1" s="64" t="s">
        <v>86</v>
      </c>
      <c r="AG1" s="64" t="s">
        <v>87</v>
      </c>
      <c r="AH1" s="64" t="s">
        <v>139</v>
      </c>
      <c r="AI1" s="64" t="s">
        <v>140</v>
      </c>
      <c r="AJ1" s="64" t="s">
        <v>88</v>
      </c>
      <c r="AK1" s="64" t="s">
        <v>89</v>
      </c>
      <c r="AL1" s="64" t="s">
        <v>141</v>
      </c>
      <c r="AM1" s="64" t="s">
        <v>142</v>
      </c>
      <c r="AN1" s="64" t="s">
        <v>143</v>
      </c>
      <c r="AO1" s="64" t="s">
        <v>144</v>
      </c>
      <c r="AP1" s="64" t="s">
        <v>145</v>
      </c>
      <c r="AQ1" s="64" t="s">
        <v>146</v>
      </c>
      <c r="AR1" s="64" t="s">
        <v>147</v>
      </c>
      <c r="AS1" s="64" t="s">
        <v>148</v>
      </c>
      <c r="AT1" s="64" t="s">
        <v>149</v>
      </c>
      <c r="AU1" s="64" t="s">
        <v>150</v>
      </c>
    </row>
    <row r="2" spans="1:47" ht="16" x14ac:dyDescent="0.2">
      <c r="A2" s="64" t="s">
        <v>16</v>
      </c>
      <c r="B2" s="4">
        <v>5.1181102362204717E-2</v>
      </c>
      <c r="C2" s="4">
        <v>2.8391167192429019E-2</v>
      </c>
      <c r="D2" s="4">
        <v>6.4257028112449793E-2</v>
      </c>
      <c r="E2" s="4">
        <v>0.17696629213483139</v>
      </c>
      <c r="F2" s="4">
        <v>0.29765193370165738</v>
      </c>
      <c r="G2" s="4">
        <v>0.1744</v>
      </c>
      <c r="H2" s="4">
        <v>1.666666666666667E-2</v>
      </c>
      <c r="I2" s="4">
        <v>0.20560747663551401</v>
      </c>
      <c r="J2" s="4">
        <v>0.17869415807560141</v>
      </c>
      <c r="K2" s="4">
        <v>1.041666666666667E-2</v>
      </c>
      <c r="L2" s="4">
        <v>9.1743119266055051E-3</v>
      </c>
      <c r="M2">
        <v>2.5874584699999998E-3</v>
      </c>
      <c r="N2" s="4">
        <v>8.5365853658536592E-2</v>
      </c>
      <c r="O2" s="4" t="s">
        <v>262</v>
      </c>
      <c r="P2" s="4" t="s">
        <v>262</v>
      </c>
      <c r="Q2" s="4" t="s">
        <v>263</v>
      </c>
      <c r="R2" s="4" t="s">
        <v>263</v>
      </c>
      <c r="S2" s="4" t="s">
        <v>262</v>
      </c>
      <c r="T2" s="4" t="s">
        <v>262</v>
      </c>
      <c r="U2" s="4" t="s">
        <v>262</v>
      </c>
      <c r="V2" s="4" t="s">
        <v>263</v>
      </c>
      <c r="W2" s="4" t="s">
        <v>263</v>
      </c>
      <c r="X2" s="4" t="s">
        <v>262</v>
      </c>
      <c r="Y2" s="4">
        <v>0.99769319492502884</v>
      </c>
      <c r="Z2" s="4">
        <v>0.9993217273343884</v>
      </c>
      <c r="AA2" s="4">
        <v>0.99924314096499522</v>
      </c>
      <c r="AB2" s="4">
        <v>0.99899306332512872</v>
      </c>
      <c r="AC2" s="4">
        <v>0.99934554973821987</v>
      </c>
      <c r="AD2" s="4">
        <v>0.99428293394964118</v>
      </c>
      <c r="AE2" s="4">
        <v>0.99969972975678112</v>
      </c>
      <c r="AF2" s="4">
        <v>0.99867549668874167</v>
      </c>
      <c r="AG2" s="4">
        <v>0.99913054278971558</v>
      </c>
      <c r="AH2" s="4">
        <v>0.99931903302689817</v>
      </c>
      <c r="AI2" s="4">
        <v>0.99990424207603179</v>
      </c>
      <c r="AJ2" s="4">
        <v>0.99973276322822024</v>
      </c>
      <c r="AK2" s="4">
        <v>1</v>
      </c>
      <c r="AL2" s="4" t="s">
        <v>262</v>
      </c>
      <c r="AM2" s="4" t="s">
        <v>262</v>
      </c>
      <c r="AN2" s="4" t="s">
        <v>262</v>
      </c>
      <c r="AO2" s="4" t="s">
        <v>262</v>
      </c>
      <c r="AP2" s="4" t="s">
        <v>262</v>
      </c>
      <c r="AQ2" s="4" t="s">
        <v>262</v>
      </c>
      <c r="AR2" s="4" t="s">
        <v>262</v>
      </c>
      <c r="AS2" s="4" t="s">
        <v>262</v>
      </c>
      <c r="AT2" s="4" t="s">
        <v>262</v>
      </c>
      <c r="AU2" s="4" t="s">
        <v>262</v>
      </c>
    </row>
    <row r="3" spans="1:47" ht="16" x14ac:dyDescent="0.2">
      <c r="A3" s="64" t="s">
        <v>26</v>
      </c>
      <c r="B3" s="4">
        <v>0.41935483870967738</v>
      </c>
      <c r="C3" s="4">
        <v>0.6</v>
      </c>
      <c r="D3" s="4">
        <v>0.8</v>
      </c>
      <c r="E3" s="4">
        <v>0.93333333333333335</v>
      </c>
      <c r="F3" s="4">
        <v>0.98853211009174313</v>
      </c>
      <c r="G3" s="4">
        <v>0.8226415094339623</v>
      </c>
      <c r="H3" s="4">
        <v>0.5</v>
      </c>
      <c r="I3" s="4">
        <v>0.8</v>
      </c>
      <c r="J3" s="4">
        <v>0.88135593220338981</v>
      </c>
      <c r="K3" s="4">
        <v>0.5</v>
      </c>
      <c r="L3" s="4">
        <v>0.66666666666666663</v>
      </c>
      <c r="M3">
        <v>1</v>
      </c>
      <c r="N3" s="4">
        <v>1</v>
      </c>
      <c r="O3" s="4" t="s">
        <v>262</v>
      </c>
      <c r="P3" s="4" t="s">
        <v>262</v>
      </c>
      <c r="Q3" s="4" t="s">
        <v>263</v>
      </c>
      <c r="R3" s="4" t="s">
        <v>263</v>
      </c>
      <c r="S3" s="4" t="s">
        <v>262</v>
      </c>
      <c r="T3" s="4" t="s">
        <v>262</v>
      </c>
      <c r="U3" s="4" t="s">
        <v>262</v>
      </c>
      <c r="V3" s="4" t="s">
        <v>263</v>
      </c>
      <c r="W3" s="4" t="s">
        <v>263</v>
      </c>
      <c r="X3" s="4" t="s">
        <v>262</v>
      </c>
      <c r="Y3" s="4">
        <v>0.96997258908547224</v>
      </c>
      <c r="Z3" s="4">
        <v>0.96633143856580672</v>
      </c>
      <c r="AA3" s="4">
        <v>0.95774392455567647</v>
      </c>
      <c r="AB3" s="4">
        <v>0.93841303205465054</v>
      </c>
      <c r="AC3" s="4">
        <v>0.88245492371705969</v>
      </c>
      <c r="AD3" s="4">
        <v>0.88789919617640667</v>
      </c>
      <c r="AE3" s="4">
        <v>0.98258730939498273</v>
      </c>
      <c r="AF3" s="4">
        <v>0.97991493383742911</v>
      </c>
      <c r="AG3" s="4">
        <v>0.97114572014970424</v>
      </c>
      <c r="AH3" s="4">
        <v>0.93920000000000003</v>
      </c>
      <c r="AI3" s="4">
        <v>0.97973353349596548</v>
      </c>
      <c r="AJ3" s="4">
        <v>0.99055604589585167</v>
      </c>
      <c r="AK3" s="4">
        <v>0.97272727272727277</v>
      </c>
      <c r="AL3" s="4" t="s">
        <v>262</v>
      </c>
      <c r="AM3" s="4" t="s">
        <v>262</v>
      </c>
      <c r="AN3" s="4" t="s">
        <v>262</v>
      </c>
      <c r="AO3" s="4" t="s">
        <v>262</v>
      </c>
      <c r="AP3" s="4" t="s">
        <v>262</v>
      </c>
      <c r="AQ3" s="4" t="s">
        <v>262</v>
      </c>
      <c r="AR3" s="4" t="s">
        <v>262</v>
      </c>
      <c r="AS3" s="4" t="s">
        <v>262</v>
      </c>
      <c r="AT3" s="4" t="s">
        <v>262</v>
      </c>
      <c r="AU3" s="4" t="s">
        <v>262</v>
      </c>
    </row>
    <row r="4" spans="1:47" ht="16" x14ac:dyDescent="0.2">
      <c r="A4" s="64" t="s">
        <v>27</v>
      </c>
      <c r="B4" s="4">
        <v>31</v>
      </c>
      <c r="C4" s="4">
        <v>15</v>
      </c>
      <c r="D4" s="4">
        <v>20</v>
      </c>
      <c r="E4" s="4">
        <v>135</v>
      </c>
      <c r="F4" s="4">
        <v>436</v>
      </c>
      <c r="G4" s="4">
        <v>265</v>
      </c>
      <c r="H4" s="4">
        <v>6</v>
      </c>
      <c r="I4" s="4">
        <v>55</v>
      </c>
      <c r="J4" s="4">
        <v>59</v>
      </c>
      <c r="K4" s="4">
        <v>4</v>
      </c>
      <c r="L4" s="4">
        <v>3</v>
      </c>
      <c r="M4">
        <v>3</v>
      </c>
      <c r="N4" s="4">
        <v>28</v>
      </c>
      <c r="O4" s="4" t="s">
        <v>262</v>
      </c>
      <c r="P4" s="4" t="s">
        <v>262</v>
      </c>
      <c r="Q4" s="4" t="s">
        <v>263</v>
      </c>
      <c r="R4" s="4" t="s">
        <v>263</v>
      </c>
      <c r="S4" s="4" t="s">
        <v>262</v>
      </c>
      <c r="T4" s="4" t="s">
        <v>262</v>
      </c>
      <c r="U4" s="4" t="s">
        <v>262</v>
      </c>
      <c r="V4" s="4" t="s">
        <v>263</v>
      </c>
      <c r="W4" s="4" t="s">
        <v>263</v>
      </c>
      <c r="X4" s="4" t="s">
        <v>262</v>
      </c>
      <c r="Y4" s="4">
        <v>8026</v>
      </c>
      <c r="Z4" s="4">
        <v>9148</v>
      </c>
      <c r="AA4" s="4">
        <v>5514</v>
      </c>
      <c r="AB4" s="4">
        <v>9515</v>
      </c>
      <c r="AC4" s="4">
        <v>8652</v>
      </c>
      <c r="AD4" s="4">
        <v>9206</v>
      </c>
      <c r="AE4" s="4">
        <v>10165</v>
      </c>
      <c r="AF4" s="4">
        <v>8464</v>
      </c>
      <c r="AG4" s="4">
        <v>8283</v>
      </c>
      <c r="AH4" s="4">
        <v>3125</v>
      </c>
      <c r="AI4" s="4">
        <v>10658</v>
      </c>
      <c r="AJ4" s="4">
        <v>11330</v>
      </c>
      <c r="AK4" s="4">
        <v>11000</v>
      </c>
      <c r="AL4" s="4" t="s">
        <v>262</v>
      </c>
      <c r="AM4" s="4" t="s">
        <v>262</v>
      </c>
      <c r="AN4" s="4" t="s">
        <v>262</v>
      </c>
      <c r="AO4" s="4" t="s">
        <v>262</v>
      </c>
      <c r="AP4" s="4" t="s">
        <v>262</v>
      </c>
      <c r="AQ4" s="4" t="s">
        <v>262</v>
      </c>
      <c r="AR4" s="4" t="s">
        <v>262</v>
      </c>
      <c r="AS4" s="4" t="s">
        <v>262</v>
      </c>
      <c r="AT4" s="4" t="s">
        <v>262</v>
      </c>
      <c r="AU4" s="4" t="s">
        <v>262</v>
      </c>
    </row>
    <row r="5" spans="1:47" ht="16" x14ac:dyDescent="0.2">
      <c r="A5" s="64" t="s">
        <v>122</v>
      </c>
      <c r="B5" s="4">
        <v>0.69466371389757486</v>
      </c>
      <c r="C5" s="4">
        <v>0.78316571928290335</v>
      </c>
      <c r="D5" s="4">
        <v>0.87887196227783826</v>
      </c>
      <c r="E5" s="4">
        <v>0.93587318269399189</v>
      </c>
      <c r="F5" s="4">
        <v>0.9354935169044013</v>
      </c>
      <c r="G5" s="4">
        <v>0.85527035280518449</v>
      </c>
      <c r="H5" s="4">
        <v>0.74129365469749142</v>
      </c>
      <c r="I5" s="4">
        <v>0.88995746691871458</v>
      </c>
      <c r="J5" s="4">
        <v>0.92625082617654697</v>
      </c>
      <c r="K5" s="4">
        <v>0.71960000000000002</v>
      </c>
      <c r="L5" s="4">
        <v>0.82320010008131594</v>
      </c>
      <c r="M5">
        <v>0.93648944160000003</v>
      </c>
      <c r="N5" s="4">
        <v>0.98636363636363644</v>
      </c>
      <c r="O5" s="4" t="s">
        <v>262</v>
      </c>
      <c r="P5" s="4" t="s">
        <v>262</v>
      </c>
      <c r="Q5" s="4" t="s">
        <v>263</v>
      </c>
      <c r="R5" s="4" t="s">
        <v>263</v>
      </c>
      <c r="S5" s="4" t="s">
        <v>262</v>
      </c>
      <c r="T5" s="4" t="s">
        <v>262</v>
      </c>
      <c r="U5" s="4" t="s">
        <v>262</v>
      </c>
      <c r="V5" s="4" t="s">
        <v>263</v>
      </c>
      <c r="W5" s="4" t="s">
        <v>263</v>
      </c>
      <c r="X5" s="4" t="s">
        <v>262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 t="s">
        <v>262</v>
      </c>
      <c r="AM5" s="4" t="s">
        <v>262</v>
      </c>
      <c r="AN5" s="4" t="s">
        <v>262</v>
      </c>
      <c r="AO5" s="4" t="s">
        <v>262</v>
      </c>
      <c r="AP5" s="4" t="s">
        <v>262</v>
      </c>
      <c r="AQ5" s="4" t="s">
        <v>262</v>
      </c>
      <c r="AR5" s="4" t="s">
        <v>262</v>
      </c>
      <c r="AS5" s="4" t="s">
        <v>262</v>
      </c>
      <c r="AT5" s="4" t="s">
        <v>262</v>
      </c>
      <c r="AU5" s="4" t="s">
        <v>262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0.1001046242771664</v>
      </c>
      <c r="D9" s="14">
        <f>+AVERAGE(Y2:AU2)</f>
        <v>0.99887241675413785</v>
      </c>
      <c r="E9" s="14"/>
      <c r="F9" s="14"/>
    </row>
    <row r="10" spans="1:47" x14ac:dyDescent="0.2">
      <c r="B10" s="14" t="s">
        <v>26</v>
      </c>
      <c r="C10" s="14">
        <f>+AVERAGE(B3:X3)</f>
        <v>0.76245264541836721</v>
      </c>
      <c r="D10" s="14">
        <f>+AVERAGE(Y3:AU3)</f>
        <v>0.95528307074279062</v>
      </c>
      <c r="E10" s="14"/>
      <c r="F10" s="14"/>
    </row>
    <row r="11" spans="1:47" x14ac:dyDescent="0.2">
      <c r="B11" s="14" t="s">
        <v>196</v>
      </c>
      <c r="C11" s="141">
        <f>+AVERAGE(B5:X5)</f>
        <v>0.85434565951535391</v>
      </c>
      <c r="D11" s="141"/>
      <c r="E11" s="141"/>
      <c r="F11" s="141"/>
    </row>
    <row r="12" spans="1:4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AAF7-B3AE-D848-92CD-E10EB4E79E0B}">
  <dimension ref="A1:BS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71" ht="16" x14ac:dyDescent="0.2">
      <c r="A1"/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161</v>
      </c>
      <c r="AF1" s="8" t="s">
        <v>163</v>
      </c>
      <c r="AG1" s="8" t="s">
        <v>164</v>
      </c>
      <c r="AH1" s="8" t="s">
        <v>135</v>
      </c>
      <c r="AI1" s="8" t="s">
        <v>165</v>
      </c>
      <c r="AJ1" s="8" t="s">
        <v>168</v>
      </c>
      <c r="AK1" s="8" t="s">
        <v>67</v>
      </c>
      <c r="AL1" s="8" t="s">
        <v>84</v>
      </c>
      <c r="AM1" s="8" t="s">
        <v>86</v>
      </c>
      <c r="AN1" s="8" t="s">
        <v>85</v>
      </c>
      <c r="AO1" s="8" t="s">
        <v>169</v>
      </c>
      <c r="AP1" s="8" t="s">
        <v>87</v>
      </c>
      <c r="AQ1" s="8" t="s">
        <v>68</v>
      </c>
      <c r="AR1" s="8" t="s">
        <v>69</v>
      </c>
      <c r="AS1" s="8" t="s">
        <v>70</v>
      </c>
      <c r="AT1" s="8" t="s">
        <v>170</v>
      </c>
      <c r="AU1" s="8" t="s">
        <v>171</v>
      </c>
      <c r="AV1" s="8" t="s">
        <v>71</v>
      </c>
      <c r="AW1" s="8" t="s">
        <v>72</v>
      </c>
      <c r="AX1" s="8" t="s">
        <v>73</v>
      </c>
      <c r="AY1" s="8" t="s">
        <v>138</v>
      </c>
      <c r="AZ1" s="8" t="s">
        <v>74</v>
      </c>
      <c r="BA1" s="8" t="s">
        <v>140</v>
      </c>
      <c r="BB1" s="8" t="s">
        <v>172</v>
      </c>
      <c r="BC1" s="8" t="s">
        <v>173</v>
      </c>
      <c r="BD1" s="8" t="s">
        <v>75</v>
      </c>
      <c r="BE1" s="8" t="s">
        <v>88</v>
      </c>
      <c r="BF1" s="8" t="s">
        <v>89</v>
      </c>
      <c r="BG1" s="8" t="s">
        <v>174</v>
      </c>
      <c r="BH1" s="8" t="s">
        <v>175</v>
      </c>
      <c r="BI1" s="8" t="s">
        <v>176</v>
      </c>
      <c r="BJ1" s="8" t="s">
        <v>139</v>
      </c>
      <c r="BK1" s="8" t="s">
        <v>76</v>
      </c>
      <c r="BL1" s="8" t="s">
        <v>77</v>
      </c>
      <c r="BM1" s="8" t="s">
        <v>177</v>
      </c>
      <c r="BN1" s="8" t="s">
        <v>180</v>
      </c>
      <c r="BO1" s="8" t="s">
        <v>182</v>
      </c>
      <c r="BP1" s="8" t="s">
        <v>183</v>
      </c>
      <c r="BQ1" s="8" t="s">
        <v>148</v>
      </c>
      <c r="BR1" s="8" t="s">
        <v>184</v>
      </c>
      <c r="BS1" s="8" t="s">
        <v>187</v>
      </c>
    </row>
    <row r="2" spans="1:71" ht="16" x14ac:dyDescent="0.2">
      <c r="A2" s="8" t="s">
        <v>16</v>
      </c>
      <c r="B2">
        <v>0.14774774774774771</v>
      </c>
      <c r="C2"/>
      <c r="D2">
        <v>3.1578947368421047E-2</v>
      </c>
      <c r="E2"/>
      <c r="F2">
        <v>2.551020408163265E-2</v>
      </c>
      <c r="G2"/>
      <c r="H2">
        <v>0.27154663518299882</v>
      </c>
      <c r="I2">
        <v>4.5045045045045043E-2</v>
      </c>
      <c r="J2"/>
      <c r="K2"/>
      <c r="L2"/>
      <c r="M2">
        <v>0.17062937062937061</v>
      </c>
      <c r="N2">
        <v>8.835027365129007E-2</v>
      </c>
      <c r="O2">
        <v>7.9701120797011207E-2</v>
      </c>
      <c r="P2">
        <v>0.10236220472440941</v>
      </c>
      <c r="Q2">
        <v>7.6650106458481193E-2</v>
      </c>
      <c r="R2"/>
      <c r="S2">
        <v>2.9197080291970798E-2</v>
      </c>
      <c r="T2"/>
      <c r="U2">
        <v>5.6603773584905662E-2</v>
      </c>
      <c r="V2"/>
      <c r="W2">
        <v>3.03030303030303E-2</v>
      </c>
      <c r="X2"/>
      <c r="Y2">
        <v>0.1010928961748634</v>
      </c>
      <c r="Z2">
        <v>5.7894736842105263E-2</v>
      </c>
      <c r="AA2"/>
      <c r="AB2">
        <v>0.11366336633663369</v>
      </c>
      <c r="AC2">
        <v>6.1027837259100652E-2</v>
      </c>
      <c r="AD2"/>
      <c r="AE2"/>
      <c r="AF2"/>
      <c r="AG2">
        <v>1.470588235294118E-2</v>
      </c>
      <c r="AH2"/>
      <c r="AI2">
        <v>3.8167938931297711E-2</v>
      </c>
      <c r="AJ2"/>
      <c r="AK2">
        <v>0.99676178911151592</v>
      </c>
      <c r="AL2">
        <v>0.99801685671789786</v>
      </c>
      <c r="AM2">
        <v>0.99882471457353927</v>
      </c>
      <c r="AN2">
        <v>0.9963642373161461</v>
      </c>
      <c r="AO2">
        <v>0.997349355009719</v>
      </c>
      <c r="AP2">
        <v>0.99768633283754748</v>
      </c>
      <c r="AQ2">
        <v>0.99862290566903833</v>
      </c>
      <c r="AR2">
        <v>0.9907407407407407</v>
      </c>
      <c r="AS2">
        <v>0.99834738059824824</v>
      </c>
      <c r="AT2">
        <v>0.99785159477772267</v>
      </c>
      <c r="AU2">
        <v>0.99421583209386877</v>
      </c>
      <c r="AV2">
        <v>0.99848517636875134</v>
      </c>
      <c r="AW2">
        <v>0.99077954735959761</v>
      </c>
      <c r="AX2">
        <v>0.99847560975609762</v>
      </c>
      <c r="AY2">
        <v>0.99831195138419981</v>
      </c>
      <c r="AZ2">
        <v>0.99232456140350878</v>
      </c>
      <c r="BA2">
        <v>0.9988431664187738</v>
      </c>
      <c r="BB2">
        <v>0.99695637470409193</v>
      </c>
      <c r="BC2">
        <v>0.99900842835894899</v>
      </c>
      <c r="BD2">
        <v>0.98791540785498488</v>
      </c>
      <c r="BE2">
        <v>0.99487687985456952</v>
      </c>
      <c r="BF2">
        <v>0.99395161290322576</v>
      </c>
      <c r="BG2">
        <v>0.99735580895719711</v>
      </c>
      <c r="BH2">
        <v>0.98469656992084431</v>
      </c>
      <c r="BI2">
        <v>0.99294657026979372</v>
      </c>
      <c r="BJ2">
        <v>0.99950421417947444</v>
      </c>
      <c r="BK2">
        <v>0.99432785025524673</v>
      </c>
      <c r="BL2">
        <v>0.98983779558334961</v>
      </c>
      <c r="BM2">
        <v>0.99603371343579572</v>
      </c>
      <c r="BN2">
        <v>0.99834738059824824</v>
      </c>
      <c r="BO2">
        <v>0.99983473805982481</v>
      </c>
      <c r="BP2">
        <v>0.99898562975486049</v>
      </c>
      <c r="BQ2">
        <v>0.99867790447859861</v>
      </c>
      <c r="BR2">
        <v>0.99814189189189184</v>
      </c>
      <c r="BS2">
        <v>0.99900842835894899</v>
      </c>
    </row>
    <row r="3" spans="1:71" ht="16" x14ac:dyDescent="0.2">
      <c r="A3" s="8" t="s">
        <v>26</v>
      </c>
      <c r="B3">
        <v>0.91111111111111109</v>
      </c>
      <c r="C3">
        <v>0</v>
      </c>
      <c r="D3">
        <v>0.3</v>
      </c>
      <c r="E3">
        <v>0</v>
      </c>
      <c r="F3">
        <v>0.4</v>
      </c>
      <c r="G3">
        <v>0</v>
      </c>
      <c r="H3">
        <v>0.98712446351931327</v>
      </c>
      <c r="I3">
        <v>8.3333333333333329E-2</v>
      </c>
      <c r="J3">
        <v>0</v>
      </c>
      <c r="K3">
        <v>0</v>
      </c>
      <c r="L3">
        <v>0</v>
      </c>
      <c r="M3">
        <v>0.97211155378486058</v>
      </c>
      <c r="N3">
        <v>0.71974522292993626</v>
      </c>
      <c r="O3">
        <v>0.88888888888888884</v>
      </c>
      <c r="P3">
        <v>0.56521739130434778</v>
      </c>
      <c r="Q3">
        <v>0.95857988165680474</v>
      </c>
      <c r="R3">
        <v>0</v>
      </c>
      <c r="S3">
        <v>0.1818181818181818</v>
      </c>
      <c r="T3">
        <v>0</v>
      </c>
      <c r="U3">
        <v>0.2608695652173913</v>
      </c>
      <c r="V3">
        <v>0</v>
      </c>
      <c r="W3">
        <v>7.6923076923076927E-2</v>
      </c>
      <c r="X3">
        <v>0</v>
      </c>
      <c r="Y3">
        <v>0.29838709677419362</v>
      </c>
      <c r="Z3">
        <v>0.35483870967741937</v>
      </c>
      <c r="AA3">
        <v>0</v>
      </c>
      <c r="AB3">
        <v>0.93485342019543971</v>
      </c>
      <c r="AC3">
        <v>0.52293577981651373</v>
      </c>
      <c r="AD3">
        <v>0</v>
      </c>
      <c r="AE3">
        <v>0</v>
      </c>
      <c r="AF3">
        <v>0</v>
      </c>
      <c r="AG3">
        <v>0.25</v>
      </c>
      <c r="AH3">
        <v>0</v>
      </c>
      <c r="AI3">
        <v>0.3125</v>
      </c>
      <c r="AJ3">
        <v>0</v>
      </c>
      <c r="AK3">
        <v>0.83886901720320217</v>
      </c>
      <c r="AL3">
        <v>1</v>
      </c>
      <c r="AM3">
        <v>0.98477073332229759</v>
      </c>
      <c r="AN3">
        <v>1</v>
      </c>
      <c r="AO3">
        <v>0.93660803186193164</v>
      </c>
      <c r="AP3">
        <v>1</v>
      </c>
      <c r="AQ3">
        <v>0.77905102954341987</v>
      </c>
      <c r="AR3">
        <v>0.98230679352361872</v>
      </c>
      <c r="AS3">
        <v>1</v>
      </c>
      <c r="AT3">
        <v>1</v>
      </c>
      <c r="AU3">
        <v>1</v>
      </c>
      <c r="AV3">
        <v>0.79551724137931035</v>
      </c>
      <c r="AW3">
        <v>0.80217170003393279</v>
      </c>
      <c r="AX3">
        <v>0.87640073590901491</v>
      </c>
      <c r="AY3">
        <v>0.98108825481088258</v>
      </c>
      <c r="AZ3">
        <v>0.31682128478907762</v>
      </c>
      <c r="BA3">
        <v>1</v>
      </c>
      <c r="BB3">
        <v>0.97793995687510371</v>
      </c>
      <c r="BC3">
        <v>1</v>
      </c>
      <c r="BD3">
        <v>0.93287464339654302</v>
      </c>
      <c r="BE3">
        <v>1</v>
      </c>
      <c r="BF3">
        <v>0.98403193612774453</v>
      </c>
      <c r="BG3">
        <v>1</v>
      </c>
      <c r="BH3">
        <v>0.94449131094989036</v>
      </c>
      <c r="BI3">
        <v>0.94022374352980465</v>
      </c>
      <c r="BJ3">
        <v>1</v>
      </c>
      <c r="BK3">
        <v>0.61037604456824512</v>
      </c>
      <c r="BL3">
        <v>0.85240659710535172</v>
      </c>
      <c r="BM3">
        <v>1</v>
      </c>
      <c r="BN3">
        <v>1</v>
      </c>
      <c r="BO3">
        <v>1</v>
      </c>
      <c r="BP3">
        <v>0.97782558331954328</v>
      </c>
      <c r="BQ3">
        <v>1</v>
      </c>
      <c r="BR3">
        <v>0.9791217895608948</v>
      </c>
      <c r="BS3">
        <v>1</v>
      </c>
    </row>
    <row r="4" spans="1:71" ht="16" x14ac:dyDescent="0.2">
      <c r="A4" s="8" t="s">
        <v>27</v>
      </c>
      <c r="B4">
        <v>180</v>
      </c>
      <c r="C4">
        <v>12</v>
      </c>
      <c r="D4">
        <v>10</v>
      </c>
      <c r="E4">
        <v>22</v>
      </c>
      <c r="F4">
        <v>25</v>
      </c>
      <c r="G4">
        <v>14</v>
      </c>
      <c r="H4">
        <v>466</v>
      </c>
      <c r="I4">
        <v>60</v>
      </c>
      <c r="J4">
        <v>10</v>
      </c>
      <c r="K4">
        <v>13</v>
      </c>
      <c r="L4">
        <v>35</v>
      </c>
      <c r="M4">
        <v>251</v>
      </c>
      <c r="N4">
        <v>157</v>
      </c>
      <c r="O4">
        <v>72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>
        <v>10</v>
      </c>
      <c r="AF4">
        <v>1</v>
      </c>
      <c r="AG4">
        <v>8</v>
      </c>
      <c r="AH4">
        <v>8</v>
      </c>
      <c r="AI4">
        <v>16</v>
      </c>
      <c r="AJ4">
        <v>6</v>
      </c>
      <c r="AK4">
        <v>5871</v>
      </c>
      <c r="AL4">
        <v>6039</v>
      </c>
      <c r="AM4">
        <v>6041</v>
      </c>
      <c r="AN4">
        <v>6029</v>
      </c>
      <c r="AO4">
        <v>6026</v>
      </c>
      <c r="AP4">
        <v>6037</v>
      </c>
      <c r="AQ4">
        <v>5585</v>
      </c>
      <c r="AR4">
        <v>5991</v>
      </c>
      <c r="AS4">
        <v>6041</v>
      </c>
      <c r="AT4">
        <v>6038</v>
      </c>
      <c r="AU4">
        <v>6016</v>
      </c>
      <c r="AV4">
        <v>5800</v>
      </c>
      <c r="AW4">
        <v>5894</v>
      </c>
      <c r="AX4">
        <v>5979</v>
      </c>
      <c r="AY4">
        <v>6028</v>
      </c>
      <c r="AZ4">
        <v>5713</v>
      </c>
      <c r="BA4">
        <v>6044</v>
      </c>
      <c r="BB4">
        <v>6029</v>
      </c>
      <c r="BC4">
        <v>6045</v>
      </c>
      <c r="BD4">
        <v>5959</v>
      </c>
      <c r="BE4">
        <v>6020</v>
      </c>
      <c r="BF4">
        <v>6012</v>
      </c>
      <c r="BG4">
        <v>6035</v>
      </c>
      <c r="BH4">
        <v>5927</v>
      </c>
      <c r="BI4">
        <v>5989</v>
      </c>
      <c r="BJ4">
        <v>6048</v>
      </c>
      <c r="BK4">
        <v>5744</v>
      </c>
      <c r="BL4">
        <v>5942</v>
      </c>
      <c r="BM4">
        <v>6027</v>
      </c>
      <c r="BN4">
        <v>6041</v>
      </c>
      <c r="BO4">
        <v>6050</v>
      </c>
      <c r="BP4">
        <v>6043</v>
      </c>
      <c r="BQ4">
        <v>6043</v>
      </c>
      <c r="BR4">
        <v>6035</v>
      </c>
      <c r="BS4">
        <v>6045</v>
      </c>
    </row>
    <row r="5" spans="1:71" ht="16" x14ac:dyDescent="0.2">
      <c r="A5" s="8" t="s">
        <v>122</v>
      </c>
      <c r="B5">
        <v>0.87499006415715652</v>
      </c>
      <c r="C5">
        <v>0.5</v>
      </c>
      <c r="D5">
        <v>0.64238536666114887</v>
      </c>
      <c r="E5">
        <v>0.5</v>
      </c>
      <c r="F5">
        <v>0.66830401593096578</v>
      </c>
      <c r="G5">
        <v>0.5</v>
      </c>
      <c r="H5">
        <v>0.88308774653136668</v>
      </c>
      <c r="I5">
        <v>0.53282006342847599</v>
      </c>
      <c r="J5">
        <v>0.5</v>
      </c>
      <c r="K5">
        <v>0.5</v>
      </c>
      <c r="L5">
        <v>0.5</v>
      </c>
      <c r="M5">
        <v>0.88381439758208546</v>
      </c>
      <c r="N5">
        <v>0.76095846148193447</v>
      </c>
      <c r="O5">
        <v>0.88264481239895187</v>
      </c>
      <c r="P5">
        <v>0.77315282305761512</v>
      </c>
      <c r="Q5">
        <v>0.63770058322294121</v>
      </c>
      <c r="R5">
        <v>0.5</v>
      </c>
      <c r="S5">
        <v>0.57987906934664279</v>
      </c>
      <c r="T5">
        <v>0.5</v>
      </c>
      <c r="U5">
        <v>0.59687210430696713</v>
      </c>
      <c r="V5">
        <v>0.5</v>
      </c>
      <c r="W5">
        <v>0.5304775065254107</v>
      </c>
      <c r="X5">
        <v>0.5</v>
      </c>
      <c r="Y5">
        <v>0.62143920386204199</v>
      </c>
      <c r="Z5">
        <v>0.64753122660361206</v>
      </c>
      <c r="AA5">
        <v>0.5</v>
      </c>
      <c r="AB5">
        <v>0.77261473238184242</v>
      </c>
      <c r="AC5">
        <v>0.68767118846093267</v>
      </c>
      <c r="AD5">
        <v>0.5</v>
      </c>
      <c r="AE5">
        <v>0.5</v>
      </c>
      <c r="AF5">
        <v>0.5</v>
      </c>
      <c r="AG5">
        <v>0.61391279165977164</v>
      </c>
      <c r="AH5">
        <v>0.5</v>
      </c>
      <c r="AI5">
        <v>0.6458108947804474</v>
      </c>
      <c r="AJ5">
        <v>0.5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7" spans="1:71" x14ac:dyDescent="0.2">
      <c r="B7" s="14"/>
      <c r="C7" s="141" t="s">
        <v>15</v>
      </c>
      <c r="D7" s="141"/>
      <c r="E7" s="141"/>
      <c r="F7" s="141"/>
    </row>
    <row r="8" spans="1:71" x14ac:dyDescent="0.2">
      <c r="B8" s="14"/>
      <c r="C8" s="14" t="s">
        <v>260</v>
      </c>
      <c r="D8" s="14" t="s">
        <v>261</v>
      </c>
      <c r="E8" s="14"/>
      <c r="F8" s="14"/>
    </row>
    <row r="9" spans="1:71" x14ac:dyDescent="0.2">
      <c r="B9" s="14" t="s">
        <v>16</v>
      </c>
      <c r="C9" s="14">
        <f>+AVERAGE(B2:AJ2)</f>
        <v>8.1146220934908225E-2</v>
      </c>
      <c r="D9" s="14">
        <f>+AVERAGE(AK2:BY2)</f>
        <v>0.99606882718733702</v>
      </c>
      <c r="E9" s="14"/>
      <c r="F9" s="14"/>
    </row>
    <row r="10" spans="1:71" x14ac:dyDescent="0.2">
      <c r="B10" s="14" t="s">
        <v>26</v>
      </c>
      <c r="C10" s="14">
        <f>+AVERAGE(B3:AJ3)</f>
        <v>0.28512107648430896</v>
      </c>
      <c r="D10" s="14">
        <f>+AVERAGE(AK3:BY3)</f>
        <v>0.9283684693659946</v>
      </c>
      <c r="E10" s="14"/>
      <c r="F10" s="14"/>
    </row>
    <row r="11" spans="1:71" x14ac:dyDescent="0.2">
      <c r="B11" s="14" t="s">
        <v>196</v>
      </c>
      <c r="C11" s="141">
        <f>+AVERAGE(B5:AJ5)</f>
        <v>0.60674477292515172</v>
      </c>
      <c r="D11" s="141"/>
      <c r="E11" s="141"/>
      <c r="F11" s="141"/>
    </row>
    <row r="12" spans="1:71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4841-EC0C-634E-9649-CB5FC1F620EE}">
  <dimension ref="B2:M26"/>
  <sheetViews>
    <sheetView zoomScale="200" zoomScaleNormal="2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D23" sqref="D23:E23"/>
    </sheetView>
  </sheetViews>
  <sheetFormatPr baseColWidth="10" defaultRowHeight="16" x14ac:dyDescent="0.2"/>
  <cols>
    <col min="4" max="5" width="13.5" customWidth="1"/>
    <col min="6" max="9" width="13.5" bestFit="1" customWidth="1"/>
    <col min="10" max="11" width="10.83203125" customWidth="1"/>
    <col min="12" max="13" width="13.5" customWidth="1"/>
  </cols>
  <sheetData>
    <row r="2" spans="2:13" ht="17" thickBot="1" x14ac:dyDescent="0.25">
      <c r="J2" s="63"/>
      <c r="K2" s="63"/>
      <c r="L2" s="113" t="s">
        <v>298</v>
      </c>
      <c r="M2" s="113"/>
    </row>
    <row r="3" spans="2:13" ht="36" customHeight="1" thickBot="1" x14ac:dyDescent="0.25">
      <c r="B3" s="96" t="s">
        <v>13</v>
      </c>
      <c r="C3" s="97"/>
      <c r="D3" s="144" t="s">
        <v>309</v>
      </c>
      <c r="E3" s="106"/>
      <c r="F3" s="102" t="s">
        <v>349</v>
      </c>
      <c r="G3" s="103"/>
      <c r="H3" s="103"/>
      <c r="I3" s="104"/>
      <c r="J3" s="105" t="s">
        <v>348</v>
      </c>
      <c r="K3" s="106"/>
      <c r="L3" s="105" t="s">
        <v>350</v>
      </c>
      <c r="M3" s="106"/>
    </row>
    <row r="4" spans="2:13" ht="36" customHeight="1" thickBot="1" x14ac:dyDescent="0.25">
      <c r="B4" s="98"/>
      <c r="C4" s="99"/>
      <c r="D4" s="128"/>
      <c r="E4" s="127"/>
      <c r="F4" s="105" t="s">
        <v>311</v>
      </c>
      <c r="G4" s="106"/>
      <c r="H4" s="90" t="s">
        <v>312</v>
      </c>
      <c r="I4" s="91"/>
      <c r="J4" s="107"/>
      <c r="K4" s="108"/>
      <c r="L4" s="107"/>
      <c r="M4" s="108"/>
    </row>
    <row r="5" spans="2:13" ht="43" customHeight="1" thickBot="1" x14ac:dyDescent="0.25">
      <c r="B5" s="100"/>
      <c r="C5" s="101"/>
      <c r="D5" s="9" t="s">
        <v>260</v>
      </c>
      <c r="E5" s="7" t="s">
        <v>261</v>
      </c>
      <c r="F5" s="9" t="s">
        <v>260</v>
      </c>
      <c r="G5" s="7" t="s">
        <v>261</v>
      </c>
      <c r="H5" s="6" t="s">
        <v>260</v>
      </c>
      <c r="I5" s="7" t="s">
        <v>261</v>
      </c>
      <c r="J5" s="9" t="s">
        <v>260</v>
      </c>
      <c r="K5" s="7" t="s">
        <v>261</v>
      </c>
      <c r="L5" s="9" t="s">
        <v>260</v>
      </c>
      <c r="M5" s="7" t="s">
        <v>261</v>
      </c>
    </row>
    <row r="6" spans="2:13" ht="17" thickTop="1" x14ac:dyDescent="0.2">
      <c r="B6" s="92" t="s">
        <v>14</v>
      </c>
      <c r="C6" s="2" t="s">
        <v>16</v>
      </c>
      <c r="D6" s="143">
        <f>+'12A MPPN2E'!C9</f>
        <v>0.10399378714775347</v>
      </c>
      <c r="E6" s="143">
        <f>+'12A MPPN2E'!D9</f>
        <v>0.98693954332060185</v>
      </c>
      <c r="F6" s="28">
        <f>+ROUND('12A BPDP'!C9,4)</f>
        <v>0.16200000000000001</v>
      </c>
      <c r="G6" s="26">
        <f>+ROUND('12A BPDP'!D9,4)</f>
        <v>0.96689999999999998</v>
      </c>
      <c r="H6" s="28">
        <f>+'12A MPPN'!C9</f>
        <v>0.14050302825554026</v>
      </c>
      <c r="I6" s="26">
        <f>+'12A MPPN'!D9</f>
        <v>0.94797560454654484</v>
      </c>
      <c r="J6" s="28">
        <f>+'12A SC CIBE'!C7</f>
        <v>8.7667492169868869E-2</v>
      </c>
      <c r="K6" s="26">
        <f>+'12A SC CIBE'!D7</f>
        <v>0.94100542631127737</v>
      </c>
      <c r="L6" s="36">
        <f>+'12A No Imb'!C7</f>
        <v>0.44950219443224854</v>
      </c>
      <c r="M6" s="37">
        <f>+'12A No Imb'!D7</f>
        <v>0.9261961635517032</v>
      </c>
    </row>
    <row r="7" spans="2:13" x14ac:dyDescent="0.2">
      <c r="B7" s="93"/>
      <c r="C7" s="2" t="s">
        <v>17</v>
      </c>
      <c r="D7" s="143">
        <f>+'12A MPPN2E'!C10</f>
        <v>0.96479661562344943</v>
      </c>
      <c r="E7" s="143">
        <f>+'12A MPPN2E'!D10</f>
        <v>0.3021228882537626</v>
      </c>
      <c r="F7" s="29">
        <f>+ROUND('12A BPDP'!C10,4)</f>
        <v>0.80840000000000001</v>
      </c>
      <c r="G7" s="27">
        <f>+ROUND('12A BPDP'!D10,4)</f>
        <v>0.65629999999999999</v>
      </c>
      <c r="H7" s="29">
        <f>+'12A MPPN'!C10</f>
        <v>0.66363094624004548</v>
      </c>
      <c r="I7" s="27">
        <f>+'12A MPPN'!D10</f>
        <v>0.57333949122523176</v>
      </c>
      <c r="J7" s="29">
        <f>+'12A SC CIBE'!C8</f>
        <v>0.92505914921420951</v>
      </c>
      <c r="K7" s="27">
        <f>+'12A SC CIBE'!D8</f>
        <v>0.1185620796833428</v>
      </c>
      <c r="L7" s="38">
        <f>+'12A No Imb'!C8</f>
        <v>0.10740716914022393</v>
      </c>
      <c r="M7" s="39">
        <f>+'12A No Imb'!D8</f>
        <v>0.99265793039996264</v>
      </c>
    </row>
    <row r="8" spans="2:13" ht="17" thickBot="1" x14ac:dyDescent="0.25">
      <c r="B8" s="93"/>
      <c r="C8" s="2" t="s">
        <v>197</v>
      </c>
      <c r="D8" s="145">
        <f>+'12A MPPN2E'!C11</f>
        <v>0.63345975193860604</v>
      </c>
      <c r="E8" s="112"/>
      <c r="F8" s="94">
        <f>+ROUND('12A BPDP'!C11,4)</f>
        <v>0.73240000000000005</v>
      </c>
      <c r="G8" s="95" t="e">
        <f>+ROUND('12A BPDP'!#REF!,4) &amp;" ("&amp;ROUND('12A BPDP'!D11,4)&amp;")"</f>
        <v>#REF!</v>
      </c>
      <c r="H8" s="94">
        <f>+'12A MPPN'!C11</f>
        <v>0.61848521873263873</v>
      </c>
      <c r="I8" s="95"/>
      <c r="J8" s="94">
        <f>+'12A SC CIBE'!C9</f>
        <v>0.52181061444877619</v>
      </c>
      <c r="K8" s="95"/>
      <c r="L8" s="109">
        <f>+'12A No Imb'!C9</f>
        <v>0.55003254977009319</v>
      </c>
      <c r="M8" s="110"/>
    </row>
    <row r="9" spans="2:13" ht="16" customHeight="1" x14ac:dyDescent="0.2">
      <c r="B9" s="105" t="s">
        <v>18</v>
      </c>
      <c r="C9" s="5" t="s">
        <v>16</v>
      </c>
      <c r="D9" s="44">
        <f>+'12O MPPN2E'!C9</f>
        <v>0.16269967116139186</v>
      </c>
      <c r="E9" s="44">
        <f>+'12O MPPN2E'!D9</f>
        <v>0.99006152329428765</v>
      </c>
      <c r="F9" s="31">
        <f>+ROUND('12O BPDP'!C9,4)</f>
        <v>0.2019</v>
      </c>
      <c r="G9" s="30">
        <f>+ROUND('12O BPDP'!D9,4)</f>
        <v>0.96250000000000002</v>
      </c>
      <c r="H9" s="31">
        <f>+'12O MPPN'!C9</f>
        <v>0.17982699963338958</v>
      </c>
      <c r="I9" s="30">
        <f>+'12O MPPN'!D9</f>
        <v>0.96521654762785358</v>
      </c>
      <c r="J9" s="31">
        <f>+'12O SC Cibe'!C16</f>
        <v>0.76194877641749714</v>
      </c>
      <c r="K9" s="30">
        <f>+'12O SC Cibe'!D16</f>
        <v>0.88295869115629388</v>
      </c>
      <c r="L9" s="40">
        <f>+'12O No Imb'!C16</f>
        <v>0.76194877641749714</v>
      </c>
      <c r="M9" s="41">
        <f>+'12O No Imb'!D16</f>
        <v>0.88295869115629388</v>
      </c>
    </row>
    <row r="10" spans="2:13" ht="16" customHeight="1" x14ac:dyDescent="0.2">
      <c r="B10" s="93"/>
      <c r="C10" s="2" t="s">
        <v>17</v>
      </c>
      <c r="D10" s="143">
        <f>+'12O MPPN2E'!C10</f>
        <v>0.8146390282881979</v>
      </c>
      <c r="E10" s="143">
        <f>+'12O MPPN2E'!D10</f>
        <v>0.42396948825110775</v>
      </c>
      <c r="F10" s="29">
        <f>+ROUND('12O BPDP'!C10,4)</f>
        <v>0.79810000000000003</v>
      </c>
      <c r="G10" s="27">
        <f>+ROUND('12O BPDP'!D10,4)</f>
        <v>0.53480000000000005</v>
      </c>
      <c r="H10" s="29">
        <f>+'12O MPPN'!C10</f>
        <v>0.80893333263972322</v>
      </c>
      <c r="I10" s="27">
        <f>+'12O MPPN'!D10</f>
        <v>0.45879304190489578</v>
      </c>
      <c r="J10" s="29">
        <f>+'12O SC Cibe'!C17</f>
        <v>0.17060589396961096</v>
      </c>
      <c r="K10" s="27">
        <f>+'12O SC Cibe'!D17</f>
        <v>0.9958924059004215</v>
      </c>
      <c r="L10" s="38">
        <f>+'12O No Imb'!C17</f>
        <v>0.17060589396961096</v>
      </c>
      <c r="M10" s="39">
        <f>+'12O No Imb'!D17</f>
        <v>0.9958924059004215</v>
      </c>
    </row>
    <row r="11" spans="2:13" ht="17" customHeight="1" thickBot="1" x14ac:dyDescent="0.25">
      <c r="B11" s="93"/>
      <c r="C11" s="2" t="s">
        <v>197</v>
      </c>
      <c r="D11" s="145">
        <f>+'12O MPPN2E'!C11</f>
        <v>0.61930425826965285</v>
      </c>
      <c r="E11" s="112"/>
      <c r="F11" s="111">
        <f>+ROUND('12O BPDP'!C11,4)</f>
        <v>0.66649999999999998</v>
      </c>
      <c r="G11" s="112" t="e">
        <f>+ROUND('12O BPDP'!#REF!,4) &amp;" ("&amp;ROUND('12O BPDP'!D11,4)&amp;")"</f>
        <v>#REF!</v>
      </c>
      <c r="H11" s="111">
        <f>+'12O MPPN'!C11</f>
        <v>0.6338631872723095</v>
      </c>
      <c r="I11" s="112">
        <f>+'12O MPPN'!D11</f>
        <v>0</v>
      </c>
      <c r="J11" s="111">
        <f>+'12O SC Cibe'!C18</f>
        <v>0.5832491499350162</v>
      </c>
      <c r="K11" s="112"/>
      <c r="L11" s="109">
        <f>+'12O No Imb'!C18</f>
        <v>0.5832491499350162</v>
      </c>
      <c r="M11" s="110"/>
    </row>
    <row r="12" spans="2:13" ht="16" customHeight="1" x14ac:dyDescent="0.2">
      <c r="B12" s="105" t="s">
        <v>53</v>
      </c>
      <c r="C12" s="5" t="s">
        <v>16</v>
      </c>
      <c r="D12" s="44">
        <f>+'Dom MPPN2E'!C9</f>
        <v>6.8845611457765882E-2</v>
      </c>
      <c r="E12" s="44">
        <f>+'Dom MPPN2E'!D9</f>
        <v>0.99738171701786305</v>
      </c>
      <c r="F12" s="31">
        <f>+ROUND('Dom BPDP'!C9,4)</f>
        <v>0.1401</v>
      </c>
      <c r="G12" s="30">
        <f>+ROUND('Dom BPDP'!D9,4)</f>
        <v>0.99819999999999998</v>
      </c>
      <c r="H12" s="31">
        <f>+'Dom MPPN'!C9</f>
        <v>3.1385029261908941E-2</v>
      </c>
      <c r="I12" s="30">
        <f>+'Dom MPPN'!D9</f>
        <v>0.99803081395993198</v>
      </c>
      <c r="J12" s="31">
        <f>+'Dom SC CIBE'!C6</f>
        <v>0.72581016477595561</v>
      </c>
      <c r="K12" s="30">
        <f>+'Dom SC CIBE'!D6</f>
        <v>0.99343253045497526</v>
      </c>
      <c r="L12" s="40">
        <f>+'Dom No Imb'!C12</f>
        <v>0.63865610567593678</v>
      </c>
      <c r="M12" s="41">
        <f>+'Dom No Imb'!D12</f>
        <v>0.99593012079975107</v>
      </c>
    </row>
    <row r="13" spans="2:13" ht="16" customHeight="1" x14ac:dyDescent="0.2">
      <c r="B13" s="93"/>
      <c r="C13" s="2" t="s">
        <v>17</v>
      </c>
      <c r="D13" s="143">
        <f>+'Dom MPPN2E'!C10</f>
        <v>0.31823178007726927</v>
      </c>
      <c r="E13" s="143">
        <f>+'Dom MPPN2E'!D10</f>
        <v>0.89823120770980802</v>
      </c>
      <c r="F13" s="29">
        <f>+ROUND('Dom BPDP'!C10,4)</f>
        <v>0.76190000000000002</v>
      </c>
      <c r="G13" s="27">
        <f>+ROUND('Dom BPDP'!D10,4)</f>
        <v>0.88970000000000005</v>
      </c>
      <c r="H13" s="29">
        <f>+'Dom MPPN'!C10</f>
        <v>0.64594227657851611</v>
      </c>
      <c r="I13" s="27">
        <f>+'Dom MPPN'!D10</f>
        <v>0.78758139588770282</v>
      </c>
      <c r="J13" s="29">
        <f>+'Dom SC CIBE'!C7</f>
        <v>0.15746672863537484</v>
      </c>
      <c r="K13" s="27">
        <f>+'Dom SC CIBE'!D7</f>
        <v>0.99954955014032942</v>
      </c>
      <c r="L13" s="38">
        <f>+'Dom No Imb'!C13</f>
        <v>0.4349184649504243</v>
      </c>
      <c r="M13" s="39">
        <f>+'Dom No Imb'!D13</f>
        <v>0.99854011689177702</v>
      </c>
    </row>
    <row r="14" spans="2:13" ht="17" customHeight="1" thickBot="1" x14ac:dyDescent="0.25">
      <c r="B14" s="93"/>
      <c r="C14" s="2" t="s">
        <v>197</v>
      </c>
      <c r="D14" s="145">
        <f>+'Dom MPPN2E'!C11</f>
        <v>0.60823149389353859</v>
      </c>
      <c r="E14" s="112"/>
      <c r="F14" s="111">
        <f>+ROUND('Dom BPDP'!C11,4)</f>
        <v>0.82579999999999998</v>
      </c>
      <c r="G14" s="112">
        <f>+ROUND('Dom BPDP'!D11,4)</f>
        <v>0</v>
      </c>
      <c r="H14" s="111">
        <f>+'Dom MPPN'!C11</f>
        <v>0.71676183623310941</v>
      </c>
      <c r="I14" s="112">
        <f>+'Dom MPPN'!D11</f>
        <v>0</v>
      </c>
      <c r="J14" s="111">
        <f>+'Dom SC CIBE'!C8</f>
        <v>0.57840418942023575</v>
      </c>
      <c r="K14" s="112"/>
      <c r="L14" s="109">
        <f>+'Dom No Imb'!C14</f>
        <v>0.71666293259799962</v>
      </c>
      <c r="M14" s="110"/>
    </row>
    <row r="15" spans="2:13" ht="16" customHeight="1" x14ac:dyDescent="0.2">
      <c r="B15" s="105" t="s">
        <v>54</v>
      </c>
      <c r="C15" s="5" t="s">
        <v>16</v>
      </c>
      <c r="D15" s="44">
        <f>+'Int MPPN2E'!C9</f>
        <v>8.6404406720551677E-2</v>
      </c>
      <c r="E15" s="44">
        <f>+'Int MPPN2E'!D9</f>
        <v>0.99810517467488813</v>
      </c>
      <c r="F15" s="31">
        <f>+ROUND('Int BPDP'!C9,4)</f>
        <v>7.1999999999999995E-2</v>
      </c>
      <c r="G15" s="30">
        <f>+ROUND('Int BPDP'!D9,4)</f>
        <v>0.99380000000000002</v>
      </c>
      <c r="H15" s="31">
        <f>+'Int MPPN'!C9</f>
        <v>7.4078828711362302E-2</v>
      </c>
      <c r="I15" s="30">
        <f>+'Int MPPN'!D9</f>
        <v>0.99733936078758112</v>
      </c>
      <c r="J15" s="31">
        <f>+'Int SC CIBE'!C14</f>
        <v>0.3911290322580645</v>
      </c>
      <c r="K15" s="30">
        <f>+'Int SC CIBE'!D14</f>
        <v>0.98491059662395686</v>
      </c>
      <c r="L15" s="40">
        <f>+'Int No Imb'!C14</f>
        <v>0.29681860870939508</v>
      </c>
      <c r="M15" s="41">
        <f>+'Int No Imb'!D14</f>
        <v>0.98821029337715605</v>
      </c>
    </row>
    <row r="16" spans="2:13" ht="16" customHeight="1" x14ac:dyDescent="0.2">
      <c r="B16" s="93"/>
      <c r="C16" s="2" t="s">
        <v>17</v>
      </c>
      <c r="D16" s="143">
        <f>+'Int MPPN2E'!C10</f>
        <v>0.53665925361027855</v>
      </c>
      <c r="E16" s="143">
        <f>+'Int MPPN2E'!D10</f>
        <v>0.87786571860037699</v>
      </c>
      <c r="F16" s="29">
        <f>+ROUND('Int BPDP'!C10,4)</f>
        <v>0.63329999999999997</v>
      </c>
      <c r="G16" s="27">
        <f>+ROUND('Int BPDP'!D10,4)</f>
        <v>0.82230000000000003</v>
      </c>
      <c r="H16" s="29">
        <f>+'Int MPPN'!C10</f>
        <v>0.62388750162144402</v>
      </c>
      <c r="I16" s="27">
        <f>+'Int MPPN'!D10</f>
        <v>0.8456301574998184</v>
      </c>
      <c r="J16" s="29">
        <f>+'Int SC CIBE'!C15</f>
        <v>4.9021313374233196E-4</v>
      </c>
      <c r="K16" s="27">
        <f>+'Int SC CIBE'!D15</f>
        <v>0.9999705407489653</v>
      </c>
      <c r="L16" s="38">
        <f>+'Int No Imb'!C15</f>
        <v>0.24085354587304758</v>
      </c>
      <c r="M16" s="39">
        <f>+'Int No Imb'!D15</f>
        <v>0.99329966112245638</v>
      </c>
    </row>
    <row r="17" spans="2:13" ht="17" customHeight="1" thickBot="1" x14ac:dyDescent="0.25">
      <c r="B17" s="93"/>
      <c r="C17" s="2" t="s">
        <v>197</v>
      </c>
      <c r="D17" s="145">
        <f>+'Int MPPN2E'!C11</f>
        <v>0.70726248610532794</v>
      </c>
      <c r="E17" s="112"/>
      <c r="F17" s="111">
        <f>+ROUND('Int BPDP'!C11,4)</f>
        <v>0.72699999999999998</v>
      </c>
      <c r="G17" s="112">
        <f>+ROUND('Int BPDP'!D11,4)</f>
        <v>0</v>
      </c>
      <c r="H17" s="111">
        <f>+'Int MPPN'!C11</f>
        <v>0.73475882956063132</v>
      </c>
      <c r="I17" s="112">
        <f>+'Int MPPN'!D11</f>
        <v>0</v>
      </c>
      <c r="J17" s="111">
        <f>+'Int SC CIBE'!C16</f>
        <v>0.50022858064555897</v>
      </c>
      <c r="K17" s="112"/>
      <c r="L17" s="109">
        <f>+'Int No Imb'!C16</f>
        <v>0.61707660349775184</v>
      </c>
      <c r="M17" s="110"/>
    </row>
    <row r="18" spans="2:13" x14ac:dyDescent="0.2">
      <c r="B18" s="105" t="s">
        <v>55</v>
      </c>
      <c r="C18" s="5" t="s">
        <v>16</v>
      </c>
      <c r="D18" s="44">
        <f>+'RfP MPPN2E'!C9</f>
        <v>6.8607921857061077E-2</v>
      </c>
      <c r="E18" s="44">
        <f>+'RfP MPPN2E'!D9</f>
        <v>0.9980350114161044</v>
      </c>
      <c r="F18" s="31">
        <f>+ROUND('RfP BPDP'!C9,4)</f>
        <v>4.02E-2</v>
      </c>
      <c r="G18" s="30">
        <f>+ROUND('RfP BPDP'!D9,4)</f>
        <v>0.99790000000000001</v>
      </c>
      <c r="H18" s="31">
        <f>+'RfP MPPN'!C9</f>
        <v>2.9113216780035572E-2</v>
      </c>
      <c r="I18" s="30">
        <f>+'RfP MPPN'!D9</f>
        <v>0.99854781861112119</v>
      </c>
      <c r="J18" s="31">
        <f>+'RfP SC CIBE'!C9</f>
        <v>0.29727913319336785</v>
      </c>
      <c r="K18" s="30">
        <f>+'RfP SC CIBE'!D9</f>
        <v>0.99522841023743513</v>
      </c>
      <c r="L18" s="40">
        <f>+'RfP No Imb'!C9</f>
        <v>0.37460071844543985</v>
      </c>
      <c r="M18" s="41">
        <f>+'RfP No Imb'!D9</f>
        <v>0.99527456069076914</v>
      </c>
    </row>
    <row r="19" spans="2:13" x14ac:dyDescent="0.2">
      <c r="B19" s="93"/>
      <c r="C19" s="2" t="s">
        <v>17</v>
      </c>
      <c r="D19" s="143">
        <f>+'RfP MPPN2E'!C10</f>
        <v>0.35737299817342483</v>
      </c>
      <c r="E19" s="143">
        <f>+'RfP MPPN2E'!D10</f>
        <v>0.88777274279651208</v>
      </c>
      <c r="F19" s="29">
        <f>+ROUND('RfP BPDP'!C10,4)</f>
        <v>0.68879999999999997</v>
      </c>
      <c r="G19" s="27">
        <f>+ROUND('RfP BPDP'!D10,4)</f>
        <v>0.83530000000000004</v>
      </c>
      <c r="H19" s="29">
        <f>+'RfP MPPN'!C10</f>
        <v>0.6486459448461448</v>
      </c>
      <c r="I19" s="27">
        <f>+'RfP MPPN'!D10</f>
        <v>0.81799091954770975</v>
      </c>
      <c r="J19" s="29">
        <f>+'RfP SC CIBE'!C10</f>
        <v>0.10833362340175672</v>
      </c>
      <c r="K19" s="27">
        <f>+'RfP SC CIBE'!D10</f>
        <v>0.99928513321647816</v>
      </c>
      <c r="L19" s="38">
        <f>+'RfP No Imb'!C10</f>
        <v>0.32021212411485833</v>
      </c>
      <c r="M19" s="39">
        <f>+'RfP No Imb'!D10</f>
        <v>0.99770627570015347</v>
      </c>
    </row>
    <row r="20" spans="2:13" ht="17" thickBot="1" x14ac:dyDescent="0.25">
      <c r="B20" s="93"/>
      <c r="C20" s="2" t="s">
        <v>197</v>
      </c>
      <c r="D20" s="145">
        <f>+'RfP MPPN2E'!C11</f>
        <v>0.62257287048496834</v>
      </c>
      <c r="E20" s="112"/>
      <c r="F20" s="111">
        <f>+ROUND('RfP BPDP'!C11,4)</f>
        <v>0.76200000000000001</v>
      </c>
      <c r="G20" s="112">
        <f>+ROUND('RfP BPDP'!D11,4)</f>
        <v>0</v>
      </c>
      <c r="H20" s="111">
        <f>+'RfP MPPN'!C11</f>
        <v>0.73331843219692727</v>
      </c>
      <c r="I20" s="112">
        <f>+'RfP MPPN'!D11</f>
        <v>0</v>
      </c>
      <c r="J20" s="111">
        <f>+'RfP SC CIBE'!C11</f>
        <v>0.55368322534731951</v>
      </c>
      <c r="K20" s="112"/>
      <c r="L20" s="109">
        <f>+'RfP No Imb'!C11</f>
        <v>0.65895919990750584</v>
      </c>
      <c r="M20" s="110"/>
    </row>
    <row r="21" spans="2:13" ht="16" customHeight="1" x14ac:dyDescent="0.2">
      <c r="B21" s="105" t="s">
        <v>198</v>
      </c>
      <c r="C21" s="5" t="s">
        <v>16</v>
      </c>
      <c r="D21" s="44">
        <f>+'Prep MPPN2E'!C9</f>
        <v>8.1146220934908225E-2</v>
      </c>
      <c r="E21" s="44">
        <f>+'Prep MPPN2E'!D9</f>
        <v>0.99606882718733702</v>
      </c>
      <c r="F21" s="31">
        <f>+ROUND('Prep BPDP'!C9,4)</f>
        <v>4.5699999999999998E-2</v>
      </c>
      <c r="G21" s="30">
        <f>+ROUND('Prep BPDP'!D9,4)</f>
        <v>0.99690000000000001</v>
      </c>
      <c r="H21" s="31">
        <f>+'Prep MPPN'!C9</f>
        <v>2.6953657601583518E-2</v>
      </c>
      <c r="I21" s="30">
        <f>+'Prep MPPN'!D9</f>
        <v>0.9971150926938368</v>
      </c>
      <c r="J21" s="31">
        <f>+'Prep SC CIBE'!C10</f>
        <v>2.9405779405779403E-2</v>
      </c>
      <c r="K21" s="30">
        <f>+'Prep SC CIBE'!D10</f>
        <v>0.98959446774618764</v>
      </c>
      <c r="L21" s="40">
        <f>+'Prep No Imb'!C10</f>
        <v>0.31440650894056976</v>
      </c>
      <c r="M21" s="41">
        <f>+'Prep No Imb'!D10</f>
        <v>0.99305900322692331</v>
      </c>
    </row>
    <row r="22" spans="2:13" ht="16" customHeight="1" x14ac:dyDescent="0.2">
      <c r="B22" s="93"/>
      <c r="C22" s="2" t="s">
        <v>17</v>
      </c>
      <c r="D22" s="143">
        <f>+'Prep MPPN2E'!C10</f>
        <v>0.28512107648430896</v>
      </c>
      <c r="E22" s="143">
        <f>+'Prep MPPN2E'!D10</f>
        <v>0.9283684693659946</v>
      </c>
      <c r="F22" s="29">
        <f>+ROUND('Prep BPDP'!C10,4)</f>
        <v>0.55659999999999998</v>
      </c>
      <c r="G22" s="27">
        <f>+ROUND('Prep BPDP'!D10,4)</f>
        <v>0.85140000000000005</v>
      </c>
      <c r="H22" s="29">
        <f>+'Prep MPPN'!C10</f>
        <v>0.55112499603351084</v>
      </c>
      <c r="I22" s="27">
        <f>+'Prep MPPN'!D10</f>
        <v>0.76635317185250884</v>
      </c>
      <c r="J22" s="29">
        <f>+'Prep SC CIBE'!C11</f>
        <v>1.2062523908121586E-3</v>
      </c>
      <c r="K22" s="27">
        <f>+'Prep SC CIBE'!D11</f>
        <v>0.99960428621473985</v>
      </c>
      <c r="L22" s="38">
        <f>+'Prep No Imb'!C11</f>
        <v>0.30047363009013672</v>
      </c>
      <c r="M22" s="39">
        <f>+'Prep No Imb'!D11</f>
        <v>0.99390295926535399</v>
      </c>
    </row>
    <row r="23" spans="2:13" ht="17" customHeight="1" thickBot="1" x14ac:dyDescent="0.25">
      <c r="B23" s="93"/>
      <c r="C23" s="2" t="s">
        <v>197</v>
      </c>
      <c r="D23" s="145">
        <f>+'Prep MPPN2E'!C11</f>
        <v>0.60674477292515172</v>
      </c>
      <c r="E23" s="112"/>
      <c r="F23" s="111">
        <f>+ROUND('Prep BPDP'!C11,4)</f>
        <v>0.70399999999999996</v>
      </c>
      <c r="G23" s="112">
        <f>+ROUND('Prep BPDP'!D11,4)</f>
        <v>0</v>
      </c>
      <c r="H23" s="111">
        <f>+'Prep MPPN'!C11</f>
        <v>0.65873908394301006</v>
      </c>
      <c r="I23" s="112">
        <f>+'Prep MPPN'!D11</f>
        <v>0</v>
      </c>
      <c r="J23" s="111">
        <f>+'Prep SC CIBE'!C12</f>
        <v>0.50039615161659678</v>
      </c>
      <c r="K23" s="112"/>
      <c r="L23" s="109">
        <f>+'Prep No Imb'!C12</f>
        <v>0.6471882946777453</v>
      </c>
      <c r="M23" s="110"/>
    </row>
    <row r="24" spans="2:13" ht="16" customHeight="1" x14ac:dyDescent="0.2">
      <c r="B24" s="90" t="s">
        <v>11</v>
      </c>
      <c r="C24" s="5" t="s">
        <v>16</v>
      </c>
      <c r="D24" s="44">
        <f>+'Mobis MPPN2E'!C9</f>
        <v>0.15549539888051891</v>
      </c>
      <c r="E24" s="44">
        <f>+'Mobis MPPN2E'!D9</f>
        <v>0.9974734916995508</v>
      </c>
      <c r="F24" s="31">
        <f>+ROUND('Mobis BPDP'!C9,4)</f>
        <v>9.9299999999999999E-2</v>
      </c>
      <c r="G24" s="30">
        <f>+ROUND('Mobis BPDP'!D9,4)</f>
        <v>0.9748</v>
      </c>
      <c r="H24" s="31">
        <f>+'Mobis MPPN'!C9</f>
        <v>9.5646879013066413E-2</v>
      </c>
      <c r="I24" s="30">
        <f>+'Mobis MPPN'!D9</f>
        <v>0.99713390223597076</v>
      </c>
      <c r="J24" s="31">
        <f>+'Mobis SC CIBE'!C9</f>
        <v>6.1227618653197972E-2</v>
      </c>
      <c r="K24" s="30">
        <f>+'Mobis SC CIBE'!D9</f>
        <v>0.9615351587474289</v>
      </c>
      <c r="L24" s="40">
        <f>+'Mobis No Imb'!C9</f>
        <v>0.21094334915991084</v>
      </c>
      <c r="M24" s="41">
        <f>+'Mobis No Imb'!D9</f>
        <v>0.95915272392534623</v>
      </c>
    </row>
    <row r="25" spans="2:13" x14ac:dyDescent="0.2">
      <c r="B25" s="114"/>
      <c r="C25" s="2" t="s">
        <v>17</v>
      </c>
      <c r="D25" s="143">
        <f>+'Mobis MPPN2E'!C10</f>
        <v>0.4421055255707339</v>
      </c>
      <c r="E25" s="143">
        <f>+'Mobis MPPN2E'!D10</f>
        <v>0.76167069266070409</v>
      </c>
      <c r="F25" s="29">
        <f>+ROUND('Mobis BPDP'!C10,4)</f>
        <v>0.71619999999999995</v>
      </c>
      <c r="G25" s="27">
        <f>+ROUND('Mobis BPDP'!D10,4)</f>
        <v>0.59060000000000001</v>
      </c>
      <c r="H25" s="29">
        <f>+'Mobis MPPN'!C10</f>
        <v>0.5644196896310808</v>
      </c>
      <c r="I25" s="27">
        <f>+'Mobis MPPN'!D10</f>
        <v>0.73912565578933509</v>
      </c>
      <c r="J25" s="29">
        <f>+'Mobis SC CIBE'!C10</f>
        <v>3.4942049732930359E-3</v>
      </c>
      <c r="K25" s="27">
        <f>+'Mobis SC CIBE'!D10</f>
        <v>0.99821955986287569</v>
      </c>
      <c r="L25" s="38">
        <f>+'Mobis No Imb'!C10</f>
        <v>0.10667327853738509</v>
      </c>
      <c r="M25" s="39">
        <f>+'Mobis No Imb'!D10</f>
        <v>0.96096153186434785</v>
      </c>
    </row>
    <row r="26" spans="2:13" ht="17" thickBot="1" x14ac:dyDescent="0.25">
      <c r="B26" s="115"/>
      <c r="C26" s="3" t="s">
        <v>197</v>
      </c>
      <c r="D26" s="145">
        <f>+'Mobis MPPN2E'!C11</f>
        <v>0.60188810911571888</v>
      </c>
      <c r="E26" s="112"/>
      <c r="F26" s="111">
        <f>+ROUND('Mobis BPDP'!C11,4)</f>
        <v>0.65339999999999998</v>
      </c>
      <c r="G26" s="112"/>
      <c r="H26" s="111">
        <f>+'Mobis MPPN'!C11</f>
        <v>0.651772672710208</v>
      </c>
      <c r="I26" s="112"/>
      <c r="J26" s="111">
        <f>+'Mobis SC CIBE'!C11</f>
        <v>0.50073554122573538</v>
      </c>
      <c r="K26" s="112"/>
      <c r="L26" s="109">
        <f>+'Mobis No Imb'!C11</f>
        <v>0.5338174052008664</v>
      </c>
      <c r="M26" s="110"/>
    </row>
  </sheetData>
  <mergeCells count="50">
    <mergeCell ref="D26:E26"/>
    <mergeCell ref="D17:E17"/>
    <mergeCell ref="D20:E20"/>
    <mergeCell ref="D23:E23"/>
    <mergeCell ref="L3:M4"/>
    <mergeCell ref="L2:M2"/>
    <mergeCell ref="B24:B26"/>
    <mergeCell ref="F26:G26"/>
    <mergeCell ref="H26:I26"/>
    <mergeCell ref="J26:K26"/>
    <mergeCell ref="L26:M26"/>
    <mergeCell ref="L20:M20"/>
    <mergeCell ref="B21:B23"/>
    <mergeCell ref="F23:G23"/>
    <mergeCell ref="H23:I23"/>
    <mergeCell ref="J23:K23"/>
    <mergeCell ref="L23:M23"/>
    <mergeCell ref="J17:K17"/>
    <mergeCell ref="L17:M17"/>
    <mergeCell ref="B18:B20"/>
    <mergeCell ref="F20:G20"/>
    <mergeCell ref="H20:I20"/>
    <mergeCell ref="J20:K20"/>
    <mergeCell ref="B15:B17"/>
    <mergeCell ref="F17:G17"/>
    <mergeCell ref="H17:I17"/>
    <mergeCell ref="B12:B14"/>
    <mergeCell ref="F14:G14"/>
    <mergeCell ref="H14:I14"/>
    <mergeCell ref="J14:K14"/>
    <mergeCell ref="L14:M14"/>
    <mergeCell ref="D14:E14"/>
    <mergeCell ref="L8:M8"/>
    <mergeCell ref="B9:B11"/>
    <mergeCell ref="F11:G11"/>
    <mergeCell ref="H11:I11"/>
    <mergeCell ref="J11:K11"/>
    <mergeCell ref="L11:M11"/>
    <mergeCell ref="D8:E8"/>
    <mergeCell ref="D11:E11"/>
    <mergeCell ref="H4:I4"/>
    <mergeCell ref="B6:B8"/>
    <mergeCell ref="F8:G8"/>
    <mergeCell ref="H8:I8"/>
    <mergeCell ref="J8:K8"/>
    <mergeCell ref="B3:C5"/>
    <mergeCell ref="F3:I3"/>
    <mergeCell ref="F4:G4"/>
    <mergeCell ref="J3:K4"/>
    <mergeCell ref="D3:E4"/>
  </mergeCell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4688-BC85-3441-A2CE-38DA93907DAA}">
  <dimension ref="A1:CE12"/>
  <sheetViews>
    <sheetView workbookViewId="0">
      <selection activeCell="B7" sqref="B7:F12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0.21447721179624671</v>
      </c>
      <c r="C2">
        <v>4.3668122270742356E-3</v>
      </c>
      <c r="D2">
        <v>6.4516129032258056E-3</v>
      </c>
      <c r="E2">
        <v>6.2001771479185119E-3</v>
      </c>
      <c r="F2">
        <v>3.3138401559454189E-2</v>
      </c>
      <c r="G2">
        <v>1.785714285714286E-2</v>
      </c>
      <c r="H2">
        <v>0.26448362720403018</v>
      </c>
      <c r="I2">
        <v>3.8461538461538457E-2</v>
      </c>
      <c r="J2">
        <v>7.0175438596491224E-2</v>
      </c>
      <c r="K2">
        <v>2.0408163265306121E-2</v>
      </c>
      <c r="L2">
        <v>2.4958402662229619E-2</v>
      </c>
      <c r="M2">
        <v>0.1609033168666196</v>
      </c>
      <c r="N2">
        <v>9.2550790067720087E-2</v>
      </c>
      <c r="O2">
        <v>8.3941605839416053E-2</v>
      </c>
      <c r="P2">
        <v>2.6984126984126989E-2</v>
      </c>
      <c r="Q2">
        <v>9.0206896551724133E-2</v>
      </c>
      <c r="R2">
        <v>2.873563218390805E-3</v>
      </c>
      <c r="S2">
        <v>1.1461318051575929E-2</v>
      </c>
      <c r="T2">
        <v>1.7421602787456449E-2</v>
      </c>
      <c r="U2">
        <v>4.878048780487805E-2</v>
      </c>
      <c r="V2">
        <v>6.9686411149825784E-3</v>
      </c>
      <c r="W2">
        <v>1.5873015873015869E-2</v>
      </c>
      <c r="X2">
        <v>0</v>
      </c>
      <c r="Y2">
        <v>3.1184407796101949E-2</v>
      </c>
      <c r="Z2">
        <v>2.2485207100591719E-2</v>
      </c>
      <c r="AA2">
        <v>0</v>
      </c>
      <c r="AB2">
        <v>8.4893048128342252E-2</v>
      </c>
      <c r="AC2">
        <v>5.3941908713692949E-2</v>
      </c>
      <c r="AD2">
        <v>1.886792452830189E-2</v>
      </c>
      <c r="AE2" t="s">
        <v>262</v>
      </c>
      <c r="AF2" t="s">
        <v>263</v>
      </c>
      <c r="AG2">
        <v>1.408450704225352E-2</v>
      </c>
      <c r="AH2" t="s">
        <v>262</v>
      </c>
      <c r="AI2">
        <v>0</v>
      </c>
      <c r="AJ2">
        <v>5.5045871559633031E-3</v>
      </c>
      <c r="AK2">
        <v>2.358490566037736E-2</v>
      </c>
      <c r="AL2">
        <v>6.25E-2</v>
      </c>
      <c r="AM2" t="s">
        <v>262</v>
      </c>
      <c r="AN2" t="s">
        <v>262</v>
      </c>
      <c r="AO2" t="s">
        <v>262</v>
      </c>
      <c r="AP2">
        <v>2.489626556016597E-2</v>
      </c>
      <c r="AQ2">
        <v>0.99693192713326939</v>
      </c>
      <c r="AR2">
        <v>0.99808094905792044</v>
      </c>
      <c r="AS2">
        <v>0.99903586579251835</v>
      </c>
      <c r="AT2">
        <v>0.99689569536423839</v>
      </c>
      <c r="AU2">
        <v>0.99853157121879588</v>
      </c>
      <c r="AV2">
        <v>0.9977984758679086</v>
      </c>
      <c r="AW2">
        <v>0.99062428538760572</v>
      </c>
      <c r="AX2">
        <v>0.99785453765286414</v>
      </c>
      <c r="AY2">
        <v>0.99898373983739841</v>
      </c>
      <c r="AZ2">
        <v>0.99843885516045094</v>
      </c>
      <c r="BA2">
        <v>0.99626865671641796</v>
      </c>
      <c r="BB2">
        <v>0.995818661971831</v>
      </c>
      <c r="BC2">
        <v>0.9926597582037997</v>
      </c>
      <c r="BD2">
        <v>0.99980540961276509</v>
      </c>
      <c r="BE2">
        <v>0.99887450759707375</v>
      </c>
      <c r="BF2">
        <v>0.99529109589041098</v>
      </c>
      <c r="BG2">
        <v>0.9990503323836657</v>
      </c>
      <c r="BH2">
        <v>0.99796499796499794</v>
      </c>
      <c r="BI2">
        <v>0.99982375749030661</v>
      </c>
      <c r="BJ2">
        <v>0.99766355140186913</v>
      </c>
      <c r="BK2">
        <v>0.99488896721889319</v>
      </c>
      <c r="BL2">
        <v>0.99507777121480612</v>
      </c>
      <c r="BM2">
        <v>0.99716613531703857</v>
      </c>
      <c r="BN2">
        <v>0.99238385376999239</v>
      </c>
      <c r="BO2">
        <v>0.99438070709435733</v>
      </c>
      <c r="BP2">
        <v>0.99947889525794686</v>
      </c>
      <c r="BQ2">
        <v>0.98214887167396425</v>
      </c>
      <c r="BR2">
        <v>0.99578848853532986</v>
      </c>
      <c r="BS2">
        <v>0.99758274451468942</v>
      </c>
      <c r="BV2">
        <v>0.9989431037519817</v>
      </c>
      <c r="BX2">
        <v>0.99982644914960084</v>
      </c>
      <c r="BY2">
        <v>0.99907680945347122</v>
      </c>
      <c r="BZ2">
        <v>0.99947817011654205</v>
      </c>
      <c r="CA2">
        <v>0.99913569576490924</v>
      </c>
      <c r="CE2">
        <v>1</v>
      </c>
    </row>
    <row r="3" spans="1:83" x14ac:dyDescent="0.2">
      <c r="A3" s="8" t="s">
        <v>26</v>
      </c>
      <c r="B3">
        <v>0.90909090909090906</v>
      </c>
      <c r="C3">
        <v>8.3333333333333329E-2</v>
      </c>
      <c r="D3">
        <v>0.5</v>
      </c>
      <c r="E3">
        <v>0.31818181818181818</v>
      </c>
      <c r="F3">
        <v>0.68</v>
      </c>
      <c r="G3">
        <v>7.1428571428571425E-2</v>
      </c>
      <c r="H3">
        <v>0.91106290672451196</v>
      </c>
      <c r="I3">
        <v>0.83333333333333337</v>
      </c>
      <c r="J3">
        <v>0.4</v>
      </c>
      <c r="K3">
        <v>0.30769230769230771</v>
      </c>
      <c r="L3">
        <v>0.42857142857142849</v>
      </c>
      <c r="M3">
        <v>0.92307692307692313</v>
      </c>
      <c r="N3">
        <v>0.78343949044585992</v>
      </c>
      <c r="O3">
        <v>0.98571428571428577</v>
      </c>
      <c r="P3">
        <v>0.73913043478260865</v>
      </c>
      <c r="Q3">
        <v>0.96745562130177509</v>
      </c>
      <c r="R3">
        <v>0.2857142857142857</v>
      </c>
      <c r="S3">
        <v>0.54545454545454541</v>
      </c>
      <c r="T3">
        <v>0.83333333333333337</v>
      </c>
      <c r="U3">
        <v>0.89130434782608692</v>
      </c>
      <c r="V3">
        <v>6.4516129032258063E-2</v>
      </c>
      <c r="W3">
        <v>0.35897435897435898</v>
      </c>
      <c r="X3">
        <v>0</v>
      </c>
      <c r="Y3">
        <v>0.83870967741935487</v>
      </c>
      <c r="Z3">
        <v>0.61290322580645162</v>
      </c>
      <c r="AA3">
        <v>0</v>
      </c>
      <c r="AB3">
        <v>0.82736156351791534</v>
      </c>
      <c r="AC3">
        <v>0.83486238532110091</v>
      </c>
      <c r="AD3">
        <v>0.45833333333333331</v>
      </c>
      <c r="AE3" t="s">
        <v>262</v>
      </c>
      <c r="AF3" t="s">
        <v>263</v>
      </c>
      <c r="AG3">
        <v>0.4</v>
      </c>
      <c r="AH3" t="s">
        <v>262</v>
      </c>
      <c r="AI3">
        <v>0</v>
      </c>
      <c r="AJ3">
        <v>0.375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1</v>
      </c>
      <c r="AQ3">
        <v>0.89870354364736382</v>
      </c>
      <c r="AR3">
        <v>0.96167423096318705</v>
      </c>
      <c r="AS3">
        <v>0.87060998151571167</v>
      </c>
      <c r="AT3">
        <v>0.81107930628051861</v>
      </c>
      <c r="AU3">
        <v>0.9164420485175202</v>
      </c>
      <c r="AV3">
        <v>0.99075163948209177</v>
      </c>
      <c r="AW3">
        <v>0.78763636363636369</v>
      </c>
      <c r="AX3">
        <v>0.78817149635654971</v>
      </c>
      <c r="AY3">
        <v>0.99109393379263988</v>
      </c>
      <c r="AZ3">
        <v>0.9677202420981843</v>
      </c>
      <c r="BA3">
        <v>0.90111373607829903</v>
      </c>
      <c r="BB3">
        <v>0.79191459572978651</v>
      </c>
      <c r="BC3">
        <v>0.79221226740179185</v>
      </c>
      <c r="BD3">
        <v>0.87217789848922089</v>
      </c>
      <c r="BE3">
        <v>0.89676658807679355</v>
      </c>
      <c r="BF3">
        <v>0.41348034856837979</v>
      </c>
      <c r="BG3">
        <v>0.88343970440040309</v>
      </c>
      <c r="BH3">
        <v>0.82572823707694898</v>
      </c>
      <c r="BI3">
        <v>0.95264483627204033</v>
      </c>
      <c r="BJ3">
        <v>0.72755154200034078</v>
      </c>
      <c r="BK3">
        <v>0.95193929173693081</v>
      </c>
      <c r="BL3">
        <v>0.85342789598108748</v>
      </c>
      <c r="BM3">
        <v>0.94701429772918422</v>
      </c>
      <c r="BN3">
        <v>0.44646222374507449</v>
      </c>
      <c r="BO3">
        <v>0.71995253432785222</v>
      </c>
      <c r="BP3">
        <v>0.96576032225579056</v>
      </c>
      <c r="BQ3">
        <v>0.51574106827025112</v>
      </c>
      <c r="BR3">
        <v>0.72727272727272729</v>
      </c>
      <c r="BS3">
        <v>0.90365504463533775</v>
      </c>
      <c r="BV3">
        <v>0.95294908418753155</v>
      </c>
      <c r="BX3">
        <v>0.96661073825503352</v>
      </c>
      <c r="BY3">
        <v>0.90895346883924066</v>
      </c>
      <c r="BZ3">
        <v>0.96522761632790188</v>
      </c>
      <c r="CA3">
        <v>0.9722455845248108</v>
      </c>
      <c r="CE3">
        <v>0.96053736356003361</v>
      </c>
    </row>
    <row r="4" spans="1:83" x14ac:dyDescent="0.2">
      <c r="A4" s="8" t="s">
        <v>27</v>
      </c>
      <c r="B4">
        <v>176</v>
      </c>
      <c r="C4">
        <v>12</v>
      </c>
      <c r="D4">
        <v>10</v>
      </c>
      <c r="E4">
        <v>22</v>
      </c>
      <c r="F4">
        <v>25</v>
      </c>
      <c r="G4">
        <v>14</v>
      </c>
      <c r="H4">
        <v>461</v>
      </c>
      <c r="I4">
        <v>60</v>
      </c>
      <c r="J4">
        <v>10</v>
      </c>
      <c r="K4">
        <v>13</v>
      </c>
      <c r="L4">
        <v>35</v>
      </c>
      <c r="M4">
        <v>247</v>
      </c>
      <c r="N4">
        <v>157</v>
      </c>
      <c r="O4">
        <v>70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5785</v>
      </c>
      <c r="AR4">
        <v>5949</v>
      </c>
      <c r="AS4">
        <v>5951</v>
      </c>
      <c r="AT4">
        <v>5939</v>
      </c>
      <c r="AU4">
        <v>5936</v>
      </c>
      <c r="AV4">
        <v>5947</v>
      </c>
      <c r="AW4">
        <v>5500</v>
      </c>
      <c r="AX4">
        <v>5901</v>
      </c>
      <c r="AY4">
        <v>5951</v>
      </c>
      <c r="AZ4">
        <v>5948</v>
      </c>
      <c r="BA4">
        <v>5926</v>
      </c>
      <c r="BB4">
        <v>5714</v>
      </c>
      <c r="BC4">
        <v>5804</v>
      </c>
      <c r="BD4">
        <v>5891</v>
      </c>
      <c r="BE4">
        <v>5938</v>
      </c>
      <c r="BF4">
        <v>5623</v>
      </c>
      <c r="BG4">
        <v>5954</v>
      </c>
      <c r="BH4">
        <v>5939</v>
      </c>
      <c r="BI4">
        <v>5955</v>
      </c>
      <c r="BJ4">
        <v>5869</v>
      </c>
      <c r="BK4">
        <v>5930</v>
      </c>
      <c r="BL4">
        <v>5922</v>
      </c>
      <c r="BM4">
        <v>5945</v>
      </c>
      <c r="BN4">
        <v>5837</v>
      </c>
      <c r="BO4">
        <v>5899</v>
      </c>
      <c r="BP4">
        <v>5958</v>
      </c>
      <c r="BQ4">
        <v>5654</v>
      </c>
      <c r="BR4">
        <v>5852</v>
      </c>
      <c r="BS4">
        <v>5937</v>
      </c>
      <c r="BV4">
        <v>5951</v>
      </c>
      <c r="BX4">
        <v>5960</v>
      </c>
      <c r="BY4">
        <v>5953</v>
      </c>
      <c r="BZ4">
        <v>5953</v>
      </c>
      <c r="CA4">
        <v>5945</v>
      </c>
      <c r="CE4">
        <v>5955</v>
      </c>
    </row>
    <row r="5" spans="1:83" x14ac:dyDescent="0.2">
      <c r="A5" s="8" t="s">
        <v>122</v>
      </c>
      <c r="B5">
        <v>0.90389722636913639</v>
      </c>
      <c r="C5">
        <v>0.52250378214826021</v>
      </c>
      <c r="D5">
        <v>0.68530499075785589</v>
      </c>
      <c r="E5">
        <v>0.56463056223116848</v>
      </c>
      <c r="F5">
        <v>0.79822102425875985</v>
      </c>
      <c r="G5">
        <v>0.53109010545533153</v>
      </c>
      <c r="H5">
        <v>0.84934963518043782</v>
      </c>
      <c r="I5">
        <v>0.81075241484494165</v>
      </c>
      <c r="J5">
        <v>0.6955469668963199</v>
      </c>
      <c r="K5">
        <v>0.63770627489524601</v>
      </c>
      <c r="L5">
        <v>0.66484258232486382</v>
      </c>
      <c r="M5">
        <v>0.85749575940335476</v>
      </c>
      <c r="N5">
        <v>0.78782587892382594</v>
      </c>
      <c r="O5">
        <v>0.9289460921017535</v>
      </c>
      <c r="P5">
        <v>0.81794851142970115</v>
      </c>
      <c r="Q5">
        <v>0.69046798493507744</v>
      </c>
      <c r="R5">
        <v>0.58457699505734428</v>
      </c>
      <c r="S5">
        <v>0.6855913912657472</v>
      </c>
      <c r="T5">
        <v>0.89298908480268702</v>
      </c>
      <c r="U5">
        <v>0.8094279449132139</v>
      </c>
      <c r="V5">
        <v>0.50822771038459447</v>
      </c>
      <c r="W5">
        <v>0.60620112747772326</v>
      </c>
      <c r="X5">
        <v>0.47350714886459211</v>
      </c>
      <c r="Y5">
        <v>0.64258595058221468</v>
      </c>
      <c r="Z5">
        <v>0.66642788006715192</v>
      </c>
      <c r="AA5">
        <v>0.48288016112789528</v>
      </c>
      <c r="AB5">
        <v>0.67155131589408323</v>
      </c>
      <c r="AC5">
        <v>0.78106755629691416</v>
      </c>
      <c r="AD5">
        <v>0.68099418898433561</v>
      </c>
      <c r="AE5" t="s">
        <v>262</v>
      </c>
      <c r="AF5" t="s">
        <v>263</v>
      </c>
      <c r="AG5">
        <v>0.67647454209376578</v>
      </c>
      <c r="AH5" t="s">
        <v>262</v>
      </c>
      <c r="AI5">
        <v>0.48330536912751682</v>
      </c>
      <c r="AJ5">
        <v>0.64197673441962044</v>
      </c>
      <c r="AK5">
        <v>0.79511380816395094</v>
      </c>
      <c r="AL5">
        <v>0.8298727922624054</v>
      </c>
      <c r="AM5" t="s">
        <v>262</v>
      </c>
      <c r="AN5" t="s">
        <v>262</v>
      </c>
      <c r="AO5" t="s">
        <v>262</v>
      </c>
      <c r="AP5">
        <v>0.9802686817800168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141" t="s">
        <v>15</v>
      </c>
      <c r="D7" s="141"/>
      <c r="E7" s="141"/>
      <c r="F7" s="141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4.5739618729324437E-2</v>
      </c>
      <c r="D9" s="14">
        <f>+AVERAGE(AQ2:CE2)</f>
        <v>0.99690723698684647</v>
      </c>
      <c r="E9" s="14"/>
      <c r="F9" s="14"/>
    </row>
    <row r="10" spans="1:83" x14ac:dyDescent="0.2">
      <c r="B10" s="14" t="s">
        <v>26</v>
      </c>
      <c r="C10" s="14">
        <f>+AVERAGE(B3:AP3)</f>
        <v>0.55658510141173401</v>
      </c>
      <c r="D10" s="14">
        <f>+AVERAGE(AQ3:CE3)</f>
        <v>0.85139033720094059</v>
      </c>
      <c r="E10" s="14"/>
      <c r="F10" s="14"/>
    </row>
    <row r="11" spans="1:83" x14ac:dyDescent="0.2">
      <c r="B11" s="14" t="s">
        <v>196</v>
      </c>
      <c r="C11" s="141">
        <f>+AVERAGE(B5:AP5)</f>
        <v>0.70398771930633741</v>
      </c>
      <c r="D11" s="141"/>
      <c r="E11" s="141"/>
      <c r="F11" s="141"/>
    </row>
    <row r="12" spans="1:83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C74E-C035-C143-998C-7F315BDE7AEB}">
  <dimension ref="A1:CE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5" width="8.83203125" style="4"/>
    <col min="16" max="16" width="11.83203125" style="4" bestFit="1" customWidth="1"/>
    <col min="17" max="16384" width="8.83203125" style="4"/>
  </cols>
  <sheetData>
    <row r="1" spans="1:83" x14ac:dyDescent="0.2">
      <c r="B1" s="64" t="s">
        <v>56</v>
      </c>
      <c r="C1" s="64" t="s">
        <v>78</v>
      </c>
      <c r="D1" s="64" t="s">
        <v>80</v>
      </c>
      <c r="E1" s="64" t="s">
        <v>79</v>
      </c>
      <c r="F1" s="64" t="s">
        <v>151</v>
      </c>
      <c r="G1" s="64" t="s">
        <v>81</v>
      </c>
      <c r="H1" s="64" t="s">
        <v>57</v>
      </c>
      <c r="I1" s="64" t="s">
        <v>58</v>
      </c>
      <c r="J1" s="64" t="s">
        <v>59</v>
      </c>
      <c r="K1" s="64" t="s">
        <v>152</v>
      </c>
      <c r="L1" s="64" t="s">
        <v>153</v>
      </c>
      <c r="M1" s="64" t="s">
        <v>60</v>
      </c>
      <c r="N1" s="64" t="s">
        <v>61</v>
      </c>
      <c r="O1" s="64" t="s">
        <v>62</v>
      </c>
      <c r="P1" s="64" t="s">
        <v>125</v>
      </c>
      <c r="Q1" s="64" t="s">
        <v>63</v>
      </c>
      <c r="R1" s="64" t="s">
        <v>127</v>
      </c>
      <c r="S1" s="64" t="s">
        <v>90</v>
      </c>
      <c r="T1" s="64" t="s">
        <v>154</v>
      </c>
      <c r="U1" s="64" t="s">
        <v>64</v>
      </c>
      <c r="V1" s="64" t="s">
        <v>82</v>
      </c>
      <c r="W1" s="64" t="s">
        <v>83</v>
      </c>
      <c r="X1" s="64" t="s">
        <v>155</v>
      </c>
      <c r="Y1" s="64" t="s">
        <v>156</v>
      </c>
      <c r="Z1" s="64" t="s">
        <v>157</v>
      </c>
      <c r="AA1" s="64" t="s">
        <v>126</v>
      </c>
      <c r="AB1" s="64" t="s">
        <v>65</v>
      </c>
      <c r="AC1" s="64" t="s">
        <v>66</v>
      </c>
      <c r="AD1" s="64" t="s">
        <v>158</v>
      </c>
      <c r="AE1" s="64" t="s">
        <v>159</v>
      </c>
      <c r="AF1" s="64" t="s">
        <v>160</v>
      </c>
      <c r="AG1" s="64" t="s">
        <v>161</v>
      </c>
      <c r="AH1" s="64" t="s">
        <v>162</v>
      </c>
      <c r="AI1" s="64" t="s">
        <v>163</v>
      </c>
      <c r="AJ1" s="64" t="s">
        <v>164</v>
      </c>
      <c r="AK1" s="64" t="s">
        <v>135</v>
      </c>
      <c r="AL1" s="64" t="s">
        <v>165</v>
      </c>
      <c r="AM1" s="64" t="s">
        <v>166</v>
      </c>
      <c r="AN1" s="64" t="s">
        <v>167</v>
      </c>
      <c r="AO1" s="64" t="s">
        <v>137</v>
      </c>
      <c r="AP1" s="64" t="s">
        <v>168</v>
      </c>
      <c r="AQ1" s="64" t="s">
        <v>67</v>
      </c>
      <c r="AR1" s="64" t="s">
        <v>84</v>
      </c>
      <c r="AS1" s="64" t="s">
        <v>86</v>
      </c>
      <c r="AT1" s="64" t="s">
        <v>85</v>
      </c>
      <c r="AU1" s="64" t="s">
        <v>169</v>
      </c>
      <c r="AV1" s="64" t="s">
        <v>87</v>
      </c>
      <c r="AW1" s="64" t="s">
        <v>68</v>
      </c>
      <c r="AX1" s="64" t="s">
        <v>69</v>
      </c>
      <c r="AY1" s="64" t="s">
        <v>70</v>
      </c>
      <c r="AZ1" s="64" t="s">
        <v>170</v>
      </c>
      <c r="BA1" s="64" t="s">
        <v>171</v>
      </c>
      <c r="BB1" s="64" t="s">
        <v>71</v>
      </c>
      <c r="BC1" s="64" t="s">
        <v>72</v>
      </c>
      <c r="BD1" s="64" t="s">
        <v>73</v>
      </c>
      <c r="BE1" s="64" t="s">
        <v>138</v>
      </c>
      <c r="BF1" s="64" t="s">
        <v>74</v>
      </c>
      <c r="BG1" s="64" t="s">
        <v>140</v>
      </c>
      <c r="BH1" s="64" t="s">
        <v>172</v>
      </c>
      <c r="BI1" s="64" t="s">
        <v>173</v>
      </c>
      <c r="BJ1" s="64" t="s">
        <v>75</v>
      </c>
      <c r="BK1" s="64" t="s">
        <v>88</v>
      </c>
      <c r="BL1" s="64" t="s">
        <v>89</v>
      </c>
      <c r="BM1" s="64" t="s">
        <v>174</v>
      </c>
      <c r="BN1" s="64" t="s">
        <v>175</v>
      </c>
      <c r="BO1" s="64" t="s">
        <v>176</v>
      </c>
      <c r="BP1" s="64" t="s">
        <v>139</v>
      </c>
      <c r="BQ1" s="64" t="s">
        <v>76</v>
      </c>
      <c r="BR1" s="64" t="s">
        <v>77</v>
      </c>
      <c r="BS1" s="64" t="s">
        <v>177</v>
      </c>
      <c r="BT1" s="64" t="s">
        <v>178</v>
      </c>
      <c r="BU1" s="64" t="s">
        <v>179</v>
      </c>
      <c r="BV1" s="64" t="s">
        <v>180</v>
      </c>
      <c r="BW1" s="64" t="s">
        <v>181</v>
      </c>
      <c r="BX1" s="64" t="s">
        <v>182</v>
      </c>
      <c r="BY1" s="64" t="s">
        <v>183</v>
      </c>
      <c r="BZ1" s="64" t="s">
        <v>148</v>
      </c>
      <c r="CA1" s="64" t="s">
        <v>184</v>
      </c>
      <c r="CB1" s="64" t="s">
        <v>185</v>
      </c>
      <c r="CC1" s="64" t="s">
        <v>186</v>
      </c>
      <c r="CD1" s="64" t="s">
        <v>150</v>
      </c>
      <c r="CE1" s="64" t="s">
        <v>187</v>
      </c>
    </row>
    <row r="2" spans="1:83" ht="16" x14ac:dyDescent="0.2">
      <c r="A2" s="64" t="s">
        <v>16</v>
      </c>
      <c r="B2" s="4">
        <v>0.2413793103448276</v>
      </c>
      <c r="C2" s="4">
        <v>5.1282051282051282E-3</v>
      </c>
      <c r="D2">
        <v>7.8946815200000003E-3</v>
      </c>
      <c r="E2">
        <v>9.78974987625E-3</v>
      </c>
      <c r="F2" s="4">
        <v>1.9971469329529239E-2</v>
      </c>
      <c r="G2" s="4">
        <v>0</v>
      </c>
      <c r="H2" s="4">
        <v>0.3443163097199341</v>
      </c>
      <c r="I2" s="4">
        <v>3.9325842696629212E-2</v>
      </c>
      <c r="J2" s="4">
        <v>0.1063829787234043</v>
      </c>
      <c r="K2" s="4">
        <v>1.7751479289940829E-2</v>
      </c>
      <c r="L2" s="4">
        <v>1.3628620102214649E-2</v>
      </c>
      <c r="M2" s="4">
        <v>0.24029126213592231</v>
      </c>
      <c r="N2" s="4">
        <v>8.6372360844529747E-2</v>
      </c>
      <c r="O2" s="4">
        <v>0.12783505154639169</v>
      </c>
      <c r="P2" s="4">
        <v>3.2544378698224852E-2</v>
      </c>
      <c r="Q2" s="4">
        <v>0.1029411764705882</v>
      </c>
      <c r="R2" s="4">
        <v>3.787878787878788E-3</v>
      </c>
      <c r="S2" s="4">
        <v>1.2091898428053201E-2</v>
      </c>
      <c r="T2" s="4">
        <v>2.150537634408602E-2</v>
      </c>
      <c r="U2" s="4">
        <v>6.7500000000000004E-2</v>
      </c>
      <c r="V2" s="4">
        <v>6.006006006006006E-3</v>
      </c>
      <c r="W2" s="4">
        <v>1.4164305949008501E-2</v>
      </c>
      <c r="X2" s="4">
        <v>0</v>
      </c>
      <c r="Y2" s="4">
        <v>6.9575471698113206E-2</v>
      </c>
      <c r="Z2" s="4">
        <v>3.5980148883374689E-2</v>
      </c>
      <c r="AA2" s="4">
        <v>0</v>
      </c>
      <c r="AB2" s="4">
        <v>9.7868217054263559E-2</v>
      </c>
      <c r="AC2" s="4">
        <v>4.1395623891188643E-2</v>
      </c>
      <c r="AD2" s="4">
        <v>3.1884561841300001E-2</v>
      </c>
      <c r="AE2" s="4" t="s">
        <v>262</v>
      </c>
      <c r="AF2" s="4" t="s">
        <v>263</v>
      </c>
      <c r="AG2" s="4">
        <v>1.6736401673640169E-2</v>
      </c>
      <c r="AH2" s="4" t="s">
        <v>262</v>
      </c>
      <c r="AI2" s="4">
        <v>0</v>
      </c>
      <c r="AJ2" s="4">
        <v>4.8945648E-3</v>
      </c>
      <c r="AK2" s="4">
        <v>2.976190476190476E-2</v>
      </c>
      <c r="AL2" s="4">
        <v>7.2368421052631582E-2</v>
      </c>
      <c r="AM2" s="4" t="s">
        <v>262</v>
      </c>
      <c r="AN2" s="4" t="s">
        <v>262</v>
      </c>
      <c r="AO2" s="4" t="s">
        <v>262</v>
      </c>
      <c r="AP2" s="4">
        <v>3.1578947368421047E-2</v>
      </c>
      <c r="AQ2" s="4">
        <v>0.99731027857829013</v>
      </c>
      <c r="AR2" s="4">
        <v>0.99825601674223929</v>
      </c>
      <c r="AS2" s="4">
        <v>0.99783690244430023</v>
      </c>
      <c r="AT2" s="4">
        <v>0.99672897196261678</v>
      </c>
      <c r="AU2" s="4">
        <v>0.99840836743974537</v>
      </c>
      <c r="AV2" s="4">
        <v>0.99738955823293174</v>
      </c>
      <c r="AW2" s="4">
        <v>0.99142405777476872</v>
      </c>
      <c r="AX2" s="4">
        <v>0.99285146942017477</v>
      </c>
      <c r="AY2" s="4">
        <v>0.99932897164905221</v>
      </c>
      <c r="AZ2" s="4">
        <v>0.99843777122027422</v>
      </c>
      <c r="BA2" s="4">
        <v>0.99624999999999997</v>
      </c>
      <c r="BB2" s="4">
        <v>0.99005291005291007</v>
      </c>
      <c r="BC2" s="4">
        <v>0.98852421390865275</v>
      </c>
      <c r="BD2" s="4">
        <v>0.99870081662954713</v>
      </c>
      <c r="BE2" s="4">
        <v>0.99774096385542166</v>
      </c>
      <c r="BF2" s="4">
        <v>0.97609046849757675</v>
      </c>
      <c r="BG2" s="4">
        <v>0.99893428063943157</v>
      </c>
      <c r="BH2" s="4">
        <v>0.99759615384615385</v>
      </c>
      <c r="BI2" s="4">
        <v>1</v>
      </c>
      <c r="BJ2" s="4">
        <v>0.99273193672509619</v>
      </c>
      <c r="BK2" s="4">
        <v>0.99534071054164241</v>
      </c>
      <c r="BL2" s="4">
        <v>0.9939879759519038</v>
      </c>
      <c r="BM2" s="4">
        <v>0.99767525035765381</v>
      </c>
      <c r="BN2" s="4">
        <v>0.99015400151476896</v>
      </c>
      <c r="BO2" s="4">
        <v>0.99539170506912444</v>
      </c>
      <c r="BP2" s="4">
        <v>0.99947579940590603</v>
      </c>
      <c r="BQ2" s="4">
        <v>0.98012513801987489</v>
      </c>
      <c r="BR2" s="4">
        <v>0.99411764705882355</v>
      </c>
      <c r="BS2" s="4">
        <v>0.99658634538152613</v>
      </c>
      <c r="BT2" s="4" t="s">
        <v>263</v>
      </c>
      <c r="BU2" s="4" t="s">
        <v>263</v>
      </c>
      <c r="BV2" s="4">
        <v>0.99891969751530429</v>
      </c>
      <c r="BW2" s="4" t="s">
        <v>263</v>
      </c>
      <c r="BX2" s="4">
        <v>0.99982814916652341</v>
      </c>
      <c r="BY2" s="4">
        <v>0.99929191007257923</v>
      </c>
      <c r="BZ2" s="4">
        <v>0.99947862356621475</v>
      </c>
      <c r="CA2" s="4">
        <v>0.99912846435419211</v>
      </c>
      <c r="CB2" s="4" t="s">
        <v>263</v>
      </c>
      <c r="CC2" s="4" t="s">
        <v>263</v>
      </c>
      <c r="CD2" s="4" t="s">
        <v>263</v>
      </c>
      <c r="CE2" s="4">
        <v>1</v>
      </c>
    </row>
    <row r="3" spans="1:83" ht="16" x14ac:dyDescent="0.2">
      <c r="A3" s="64" t="s">
        <v>26</v>
      </c>
      <c r="B3" s="4">
        <v>0.92</v>
      </c>
      <c r="C3" s="4">
        <v>9.0909090909090912E-2</v>
      </c>
      <c r="D3">
        <v>0.6</v>
      </c>
      <c r="E3">
        <f>6/14</f>
        <v>0.42857142857142855</v>
      </c>
      <c r="F3" s="4">
        <v>0.66666666666666663</v>
      </c>
      <c r="G3" s="4">
        <v>0</v>
      </c>
      <c r="H3" s="4">
        <v>0.91666666666666663</v>
      </c>
      <c r="I3" s="4">
        <v>0.768421052631579</v>
      </c>
      <c r="J3" s="4">
        <v>0.55555555555555558</v>
      </c>
      <c r="K3" s="4">
        <v>0.25</v>
      </c>
      <c r="L3" s="4">
        <v>0.507692307692308</v>
      </c>
      <c r="M3" s="4">
        <v>0.90816326530612201</v>
      </c>
      <c r="N3" s="4">
        <v>0.84285714285714297</v>
      </c>
      <c r="O3" s="4">
        <v>0.89855072463768115</v>
      </c>
      <c r="P3" s="4">
        <v>0.77826086956521701</v>
      </c>
      <c r="Q3" s="4">
        <v>0.94570446735395197</v>
      </c>
      <c r="R3" s="4">
        <v>0.34285714285714303</v>
      </c>
      <c r="S3" s="4">
        <v>0.52631578947368418</v>
      </c>
      <c r="T3" s="4">
        <v>1</v>
      </c>
      <c r="U3" s="4">
        <v>0.61363636363636365</v>
      </c>
      <c r="V3" s="4">
        <v>7.6923076923076927E-2</v>
      </c>
      <c r="W3" s="4">
        <v>0.14285714285714279</v>
      </c>
      <c r="X3" s="4">
        <v>0</v>
      </c>
      <c r="Y3" s="4">
        <v>0.60204081632653061</v>
      </c>
      <c r="Z3" s="4">
        <v>0.59183673469387754</v>
      </c>
      <c r="AA3" s="4">
        <v>0</v>
      </c>
      <c r="AB3" s="4">
        <v>0.7890625</v>
      </c>
      <c r="AC3" s="4">
        <v>0.81395348837209303</v>
      </c>
      <c r="AD3" s="4">
        <f>9/17</f>
        <v>0.52941176470588236</v>
      </c>
      <c r="AE3" s="4" t="s">
        <v>262</v>
      </c>
      <c r="AF3" s="4" t="s">
        <v>263</v>
      </c>
      <c r="AG3" s="4">
        <v>0.4</v>
      </c>
      <c r="AH3" s="4" t="s">
        <v>262</v>
      </c>
      <c r="AI3" s="4">
        <v>0</v>
      </c>
      <c r="AJ3" s="4">
        <v>0.75</v>
      </c>
      <c r="AK3" s="4">
        <v>0.625</v>
      </c>
      <c r="AL3" s="4">
        <v>0.6875</v>
      </c>
      <c r="AM3" s="4" t="s">
        <v>262</v>
      </c>
      <c r="AN3" s="4" t="s">
        <v>262</v>
      </c>
      <c r="AO3" s="4" t="s">
        <v>262</v>
      </c>
      <c r="AP3" s="4">
        <v>1</v>
      </c>
      <c r="AQ3" s="4">
        <v>0.91118132350359837</v>
      </c>
      <c r="AR3" s="4">
        <v>0.9672186549509969</v>
      </c>
      <c r="AS3" s="4">
        <v>0.9120205614867537</v>
      </c>
      <c r="AT3" s="4">
        <v>0.89659520807061788</v>
      </c>
      <c r="AU3" s="4">
        <v>0.86471051595116188</v>
      </c>
      <c r="AV3" s="4">
        <v>0.93752359380898453</v>
      </c>
      <c r="AW3" s="4">
        <v>0.8465985739063403</v>
      </c>
      <c r="AX3" s="4">
        <v>0.90694721567204784</v>
      </c>
      <c r="AY3" s="4">
        <v>0.99299883313885651</v>
      </c>
      <c r="AZ3" s="4">
        <v>0.97194998310239944</v>
      </c>
      <c r="BA3" s="4">
        <v>0.89199776161163957</v>
      </c>
      <c r="BB3" s="4">
        <v>0.88197586726998489</v>
      </c>
      <c r="BC3" s="4">
        <v>0.81897699182354056</v>
      </c>
      <c r="BD3" s="4">
        <v>0.92711922811853897</v>
      </c>
      <c r="BE3" s="4">
        <v>0.94188732894970673</v>
      </c>
      <c r="BF3" s="4">
        <v>0.61502442996742668</v>
      </c>
      <c r="BG3" s="4">
        <v>0.95532529301851532</v>
      </c>
      <c r="BH3" s="4">
        <v>0.82051845342706498</v>
      </c>
      <c r="BI3" s="4">
        <v>0.95300395937338611</v>
      </c>
      <c r="BJ3" s="4">
        <v>0.86159554730983301</v>
      </c>
      <c r="BK3" s="4">
        <v>0.93935507511909122</v>
      </c>
      <c r="BL3" s="4">
        <v>0.93443858327053508</v>
      </c>
      <c r="BM3" s="4">
        <v>0.95645465455168865</v>
      </c>
      <c r="BN3" s="4">
        <v>0.8325196348970495</v>
      </c>
      <c r="BO3" s="4">
        <v>0.84755738669805769</v>
      </c>
      <c r="BP3" s="4">
        <v>0.96965587387692831</v>
      </c>
      <c r="BQ3" s="4">
        <v>0.58850828729281768</v>
      </c>
      <c r="BR3" s="4">
        <v>0.62520231213872834</v>
      </c>
      <c r="BS3" s="4">
        <v>0.91534489118406492</v>
      </c>
      <c r="BT3" s="4" t="s">
        <v>263</v>
      </c>
      <c r="BU3" s="4" t="s">
        <v>263</v>
      </c>
      <c r="BV3" s="4">
        <v>0.95936365208369356</v>
      </c>
      <c r="BW3" s="4" t="s">
        <v>263</v>
      </c>
      <c r="BX3" s="4">
        <v>0.98127846179794231</v>
      </c>
      <c r="BY3" s="4">
        <v>0.95759117896522472</v>
      </c>
      <c r="BZ3" s="4">
        <v>0.97243828204261074</v>
      </c>
      <c r="CA3" s="4">
        <v>0.97599182700493781</v>
      </c>
      <c r="CB3" s="4" t="s">
        <v>263</v>
      </c>
      <c r="CC3" s="4" t="s">
        <v>263</v>
      </c>
      <c r="CD3" s="4" t="s">
        <v>263</v>
      </c>
      <c r="CE3" s="4">
        <v>0.96870748299319731</v>
      </c>
    </row>
    <row r="4" spans="1:83" x14ac:dyDescent="0.2">
      <c r="A4" s="64" t="s">
        <v>27</v>
      </c>
      <c r="B4" s="4">
        <v>175</v>
      </c>
      <c r="C4" s="4">
        <v>11</v>
      </c>
      <c r="D4" s="4">
        <v>10</v>
      </c>
      <c r="E4" s="4">
        <v>14</v>
      </c>
      <c r="F4" s="4">
        <v>21</v>
      </c>
      <c r="G4" s="4">
        <v>13</v>
      </c>
      <c r="H4" s="4">
        <v>456</v>
      </c>
      <c r="I4" s="4">
        <v>57</v>
      </c>
      <c r="J4" s="4">
        <v>9</v>
      </c>
      <c r="K4" s="4">
        <v>12</v>
      </c>
      <c r="L4" s="4">
        <v>26</v>
      </c>
      <c r="M4" s="4">
        <v>245</v>
      </c>
      <c r="N4" s="4">
        <v>140</v>
      </c>
      <c r="O4" s="4">
        <v>69</v>
      </c>
      <c r="P4" s="4">
        <v>23</v>
      </c>
      <c r="Q4" s="4">
        <v>291</v>
      </c>
      <c r="R4" s="4">
        <v>7</v>
      </c>
      <c r="S4" s="4">
        <v>19</v>
      </c>
      <c r="T4" s="4">
        <v>6</v>
      </c>
      <c r="U4" s="4">
        <v>88</v>
      </c>
      <c r="V4" s="4">
        <v>26</v>
      </c>
      <c r="W4" s="4">
        <v>35</v>
      </c>
      <c r="X4" s="4">
        <v>13</v>
      </c>
      <c r="Y4" s="4">
        <v>98</v>
      </c>
      <c r="Z4" s="4">
        <v>49</v>
      </c>
      <c r="AA4" s="4">
        <v>3</v>
      </c>
      <c r="AB4" s="4">
        <v>256</v>
      </c>
      <c r="AC4" s="4">
        <v>86</v>
      </c>
      <c r="AD4" s="4">
        <v>17</v>
      </c>
      <c r="AE4" s="4" t="s">
        <v>262</v>
      </c>
      <c r="AF4" s="4" t="s">
        <v>263</v>
      </c>
      <c r="AG4" s="4">
        <v>10</v>
      </c>
      <c r="AH4" s="4" t="s">
        <v>262</v>
      </c>
      <c r="AI4" s="4">
        <v>1</v>
      </c>
      <c r="AJ4" s="4">
        <v>4</v>
      </c>
      <c r="AK4" s="4">
        <v>8</v>
      </c>
      <c r="AL4" s="4">
        <v>16</v>
      </c>
      <c r="AM4" s="4" t="s">
        <v>262</v>
      </c>
      <c r="AN4" s="4" t="s">
        <v>262</v>
      </c>
      <c r="AO4" s="4" t="s">
        <v>262</v>
      </c>
      <c r="AP4" s="4">
        <v>6</v>
      </c>
      <c r="AQ4" s="4">
        <v>5697</v>
      </c>
      <c r="AR4" s="4">
        <v>5918</v>
      </c>
      <c r="AS4" s="4">
        <v>5058</v>
      </c>
      <c r="AT4" s="4">
        <v>4758</v>
      </c>
      <c r="AU4" s="4">
        <v>5078</v>
      </c>
      <c r="AV4" s="4">
        <v>5298</v>
      </c>
      <c r="AW4" s="4">
        <v>5189</v>
      </c>
      <c r="AX4" s="4">
        <v>5513</v>
      </c>
      <c r="AY4" s="4">
        <v>5999</v>
      </c>
      <c r="AZ4" s="4">
        <v>5918</v>
      </c>
      <c r="BA4" s="4">
        <v>5361</v>
      </c>
      <c r="BB4" s="4">
        <v>5304</v>
      </c>
      <c r="BC4" s="4">
        <v>5259</v>
      </c>
      <c r="BD4" s="4">
        <v>5804</v>
      </c>
      <c r="BE4" s="4">
        <v>5627</v>
      </c>
      <c r="BF4" s="4">
        <v>4912</v>
      </c>
      <c r="BG4" s="4">
        <v>5887</v>
      </c>
      <c r="BH4" s="4">
        <v>4552</v>
      </c>
      <c r="BI4" s="4">
        <v>5809</v>
      </c>
      <c r="BJ4" s="4">
        <v>5390</v>
      </c>
      <c r="BK4" s="4">
        <v>5458</v>
      </c>
      <c r="BL4" s="4">
        <v>5308</v>
      </c>
      <c r="BM4" s="4">
        <v>5833</v>
      </c>
      <c r="BN4" s="4">
        <v>4711</v>
      </c>
      <c r="BO4" s="4">
        <v>5097</v>
      </c>
      <c r="BP4" s="4">
        <v>5899</v>
      </c>
      <c r="BQ4" s="4">
        <v>4525</v>
      </c>
      <c r="BR4" s="4">
        <v>4325</v>
      </c>
      <c r="BS4" s="4">
        <v>5422</v>
      </c>
      <c r="BT4" s="4" t="s">
        <v>263</v>
      </c>
      <c r="BU4" s="4" t="s">
        <v>263</v>
      </c>
      <c r="BV4" s="4">
        <v>5783</v>
      </c>
      <c r="BW4" s="4" t="s">
        <v>263</v>
      </c>
      <c r="BX4" s="4">
        <v>5929</v>
      </c>
      <c r="BY4" s="4">
        <v>5895</v>
      </c>
      <c r="BZ4" s="4">
        <v>5914</v>
      </c>
      <c r="CA4" s="4">
        <v>5873</v>
      </c>
      <c r="CB4" s="4" t="s">
        <v>263</v>
      </c>
      <c r="CC4" s="4" t="s">
        <v>263</v>
      </c>
      <c r="CD4" s="4" t="s">
        <v>263</v>
      </c>
      <c r="CE4" s="4">
        <v>5880</v>
      </c>
    </row>
    <row r="5" spans="1:83" x14ac:dyDescent="0.2">
      <c r="A5" s="64" t="s">
        <v>122</v>
      </c>
      <c r="B5" s="4">
        <v>0.91559066175179915</v>
      </c>
      <c r="C5" s="4">
        <v>0.52906387293004387</v>
      </c>
      <c r="D5" s="4">
        <v>0.65601028074337697</v>
      </c>
      <c r="E5" s="4">
        <v>0.64829760403530901</v>
      </c>
      <c r="F5" s="4">
        <v>0.7656885913089142</v>
      </c>
      <c r="G5" s="4">
        <v>0.46876179690449232</v>
      </c>
      <c r="H5" s="4">
        <v>0.88163262028650335</v>
      </c>
      <c r="I5" s="4">
        <v>0.83768413415181298</v>
      </c>
      <c r="J5" s="4">
        <v>0.7742771943472061</v>
      </c>
      <c r="K5" s="4">
        <v>0.61097499155119972</v>
      </c>
      <c r="L5" s="4">
        <v>0.65984503465197397</v>
      </c>
      <c r="M5" s="4">
        <v>0.89506956628805401</v>
      </c>
      <c r="N5" s="4">
        <v>0.83091706734034199</v>
      </c>
      <c r="O5" s="4">
        <v>0.91283497637811017</v>
      </c>
      <c r="P5" s="4">
        <v>0.85100740992574597</v>
      </c>
      <c r="Q5" s="4">
        <v>0.790364448660689</v>
      </c>
      <c r="R5" s="4">
        <v>0.59909121793782905</v>
      </c>
      <c r="S5" s="4">
        <v>0.67341712145037458</v>
      </c>
      <c r="T5" s="4">
        <v>0.97650197968669306</v>
      </c>
      <c r="U5" s="4">
        <v>0.73761595547309833</v>
      </c>
      <c r="V5" s="4">
        <v>0.5081390760210841</v>
      </c>
      <c r="W5" s="4">
        <v>0.53864786306383894</v>
      </c>
      <c r="X5" s="4">
        <v>0.47822732727584433</v>
      </c>
      <c r="Y5" s="4">
        <v>0.71728022561179006</v>
      </c>
      <c r="Z5" s="4">
        <v>0.71969706069596762</v>
      </c>
      <c r="AA5" s="4">
        <v>0.48482793693846421</v>
      </c>
      <c r="AB5" s="4">
        <v>0.68878539364640878</v>
      </c>
      <c r="AC5" s="4">
        <v>0.71957790025541069</v>
      </c>
      <c r="AD5" s="4">
        <v>0.75767244559203295</v>
      </c>
      <c r="AE5" s="4" t="s">
        <v>262</v>
      </c>
      <c r="AF5" s="4" t="s">
        <v>263</v>
      </c>
      <c r="AG5" s="4">
        <v>0.67968182604184668</v>
      </c>
      <c r="AH5" s="4" t="s">
        <v>262</v>
      </c>
      <c r="AI5" s="4">
        <v>0.49063923089897121</v>
      </c>
      <c r="AJ5" s="4">
        <v>0.77879558948261196</v>
      </c>
      <c r="AK5" s="4">
        <v>0.79871914102130537</v>
      </c>
      <c r="AL5" s="4">
        <v>0.83174591350246896</v>
      </c>
      <c r="AM5" s="4" t="s">
        <v>262</v>
      </c>
      <c r="AN5" s="4" t="s">
        <v>262</v>
      </c>
      <c r="AO5" s="4" t="s">
        <v>262</v>
      </c>
      <c r="AP5" s="4">
        <v>0.98435374149659871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 t="s">
        <v>263</v>
      </c>
      <c r="BU5" s="4" t="s">
        <v>263</v>
      </c>
      <c r="BV5" s="4">
        <v>0</v>
      </c>
      <c r="BW5" s="4" t="s">
        <v>263</v>
      </c>
      <c r="BX5" s="4">
        <v>0</v>
      </c>
      <c r="BY5" s="4">
        <v>0</v>
      </c>
      <c r="BZ5" s="4">
        <v>0</v>
      </c>
      <c r="CA5" s="4">
        <v>0</v>
      </c>
      <c r="CB5" s="4" t="s">
        <v>263</v>
      </c>
      <c r="CC5" s="4" t="s">
        <v>263</v>
      </c>
      <c r="CD5" s="4" t="s">
        <v>263</v>
      </c>
      <c r="CE5" s="4">
        <v>0</v>
      </c>
    </row>
    <row r="7" spans="1:83" x14ac:dyDescent="0.2">
      <c r="B7" s="14"/>
      <c r="C7" s="141" t="s">
        <v>15</v>
      </c>
      <c r="D7" s="141"/>
      <c r="E7" s="141"/>
      <c r="F7" s="141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5.579007442761319E-2</v>
      </c>
      <c r="D9" s="14">
        <f>+AVERAGE(AQ2:CE2)</f>
        <v>0.99554558650272063</v>
      </c>
      <c r="E9" s="14"/>
      <c r="F9" s="14"/>
    </row>
    <row r="10" spans="1:83" x14ac:dyDescent="0.2">
      <c r="B10" s="14" t="s">
        <v>26</v>
      </c>
      <c r="C10" s="14">
        <f>+AVERAGE(B3:AP3)</f>
        <v>0.55912611595026307</v>
      </c>
      <c r="D10" s="14">
        <f>+AVERAGE(AQ3:CE3)</f>
        <v>0.89427362595365589</v>
      </c>
      <c r="E10" s="14"/>
      <c r="F10" s="14"/>
    </row>
    <row r="11" spans="1:83" x14ac:dyDescent="0.2">
      <c r="B11" s="14" t="s">
        <v>196</v>
      </c>
      <c r="C11" s="141">
        <f>+AVERAGE(B5:AP5)</f>
        <v>0.71975534849566325</v>
      </c>
      <c r="D11" s="141"/>
      <c r="E11" s="141"/>
      <c r="F11" s="141"/>
    </row>
    <row r="12" spans="1:83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AC9A-7040-DD47-BF97-D917D4CE48B3}">
  <dimension ref="A1:CE12"/>
  <sheetViews>
    <sheetView topLeftCell="G1"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83" x14ac:dyDescent="0.2">
      <c r="B1" s="64" t="s">
        <v>56</v>
      </c>
      <c r="C1" s="64" t="s">
        <v>78</v>
      </c>
      <c r="D1" s="64" t="s">
        <v>80</v>
      </c>
      <c r="E1" s="64" t="s">
        <v>79</v>
      </c>
      <c r="F1" s="64" t="s">
        <v>151</v>
      </c>
      <c r="G1" s="64" t="s">
        <v>81</v>
      </c>
      <c r="H1" s="64" t="s">
        <v>57</v>
      </c>
      <c r="I1" s="64" t="s">
        <v>58</v>
      </c>
      <c r="J1" s="64" t="s">
        <v>59</v>
      </c>
      <c r="K1" s="64" t="s">
        <v>152</v>
      </c>
      <c r="L1" s="64" t="s">
        <v>153</v>
      </c>
      <c r="M1" s="64" t="s">
        <v>60</v>
      </c>
      <c r="N1" s="64" t="s">
        <v>61</v>
      </c>
      <c r="O1" s="64" t="s">
        <v>62</v>
      </c>
      <c r="P1" s="64" t="s">
        <v>125</v>
      </c>
      <c r="Q1" s="64" t="s">
        <v>63</v>
      </c>
      <c r="R1" s="64" t="s">
        <v>127</v>
      </c>
      <c r="S1" s="64" t="s">
        <v>90</v>
      </c>
      <c r="T1" s="64" t="s">
        <v>154</v>
      </c>
      <c r="U1" s="64" t="s">
        <v>64</v>
      </c>
      <c r="V1" s="64" t="s">
        <v>82</v>
      </c>
      <c r="W1" s="64" t="s">
        <v>83</v>
      </c>
      <c r="X1" s="64" t="s">
        <v>155</v>
      </c>
      <c r="Y1" s="64" t="s">
        <v>156</v>
      </c>
      <c r="Z1" s="64" t="s">
        <v>157</v>
      </c>
      <c r="AA1" s="64" t="s">
        <v>126</v>
      </c>
      <c r="AB1" s="64" t="s">
        <v>65</v>
      </c>
      <c r="AC1" s="64" t="s">
        <v>66</v>
      </c>
      <c r="AD1" s="64" t="s">
        <v>158</v>
      </c>
      <c r="AE1" s="64" t="s">
        <v>159</v>
      </c>
      <c r="AF1" s="64" t="s">
        <v>160</v>
      </c>
      <c r="AG1" s="64" t="s">
        <v>161</v>
      </c>
      <c r="AH1" s="64" t="s">
        <v>162</v>
      </c>
      <c r="AI1" s="64" t="s">
        <v>163</v>
      </c>
      <c r="AJ1" s="64" t="s">
        <v>164</v>
      </c>
      <c r="AK1" s="64" t="s">
        <v>135</v>
      </c>
      <c r="AL1" s="64" t="s">
        <v>165</v>
      </c>
      <c r="AM1" s="64" t="s">
        <v>166</v>
      </c>
      <c r="AN1" s="64" t="s">
        <v>167</v>
      </c>
      <c r="AO1" s="64" t="s">
        <v>137</v>
      </c>
      <c r="AP1" s="64" t="s">
        <v>168</v>
      </c>
      <c r="AQ1" s="64" t="s">
        <v>67</v>
      </c>
      <c r="AR1" s="64" t="s">
        <v>84</v>
      </c>
      <c r="AS1" s="64" t="s">
        <v>86</v>
      </c>
      <c r="AT1" s="64" t="s">
        <v>85</v>
      </c>
      <c r="AU1" s="64" t="s">
        <v>169</v>
      </c>
      <c r="AV1" s="64" t="s">
        <v>87</v>
      </c>
      <c r="AW1" s="64" t="s">
        <v>68</v>
      </c>
      <c r="AX1" s="64" t="s">
        <v>69</v>
      </c>
      <c r="AY1" s="64" t="s">
        <v>70</v>
      </c>
      <c r="AZ1" s="64" t="s">
        <v>170</v>
      </c>
      <c r="BA1" s="64" t="s">
        <v>171</v>
      </c>
      <c r="BB1" s="64" t="s">
        <v>71</v>
      </c>
      <c r="BC1" s="64" t="s">
        <v>72</v>
      </c>
      <c r="BD1" s="64" t="s">
        <v>73</v>
      </c>
      <c r="BE1" s="64" t="s">
        <v>138</v>
      </c>
      <c r="BF1" s="64" t="s">
        <v>74</v>
      </c>
      <c r="BG1" s="64" t="s">
        <v>140</v>
      </c>
      <c r="BH1" s="64" t="s">
        <v>172</v>
      </c>
      <c r="BI1" s="64" t="s">
        <v>173</v>
      </c>
      <c r="BJ1" s="64" t="s">
        <v>75</v>
      </c>
      <c r="BK1" s="64" t="s">
        <v>88</v>
      </c>
      <c r="BL1" s="64" t="s">
        <v>89</v>
      </c>
      <c r="BM1" s="64" t="s">
        <v>174</v>
      </c>
      <c r="BN1" s="64" t="s">
        <v>175</v>
      </c>
      <c r="BO1" s="64" t="s">
        <v>176</v>
      </c>
      <c r="BP1" s="64" t="s">
        <v>139</v>
      </c>
      <c r="BQ1" s="64" t="s">
        <v>76</v>
      </c>
      <c r="BR1" s="64" t="s">
        <v>77</v>
      </c>
      <c r="BS1" s="64" t="s">
        <v>177</v>
      </c>
      <c r="BT1" s="64" t="s">
        <v>178</v>
      </c>
      <c r="BU1" s="64" t="s">
        <v>179</v>
      </c>
      <c r="BV1" s="64" t="s">
        <v>180</v>
      </c>
      <c r="BW1" s="64" t="s">
        <v>181</v>
      </c>
      <c r="BX1" s="64" t="s">
        <v>182</v>
      </c>
      <c r="BY1" s="64" t="s">
        <v>183</v>
      </c>
      <c r="BZ1" s="64" t="s">
        <v>148</v>
      </c>
      <c r="CA1" s="64" t="s">
        <v>184</v>
      </c>
      <c r="CB1" s="64" t="s">
        <v>185</v>
      </c>
      <c r="CC1" s="64" t="s">
        <v>186</v>
      </c>
      <c r="CD1" s="64" t="s">
        <v>150</v>
      </c>
      <c r="CE1" s="64" t="s">
        <v>187</v>
      </c>
    </row>
    <row r="2" spans="1:83" x14ac:dyDescent="0.2">
      <c r="A2" s="64" t="s">
        <v>16</v>
      </c>
      <c r="B2" s="4">
        <v>0.28366247755834828</v>
      </c>
      <c r="C2" s="4">
        <v>7.4074074074074077E-3</v>
      </c>
      <c r="D2" s="4">
        <v>1.9878468399999998E-3</v>
      </c>
      <c r="E2" s="4">
        <v>9.8984554000000006E-3</v>
      </c>
      <c r="F2" s="4">
        <v>3.3707865168539318E-2</v>
      </c>
      <c r="G2" s="4">
        <v>0</v>
      </c>
      <c r="H2" s="4">
        <v>0.39555125725338491</v>
      </c>
      <c r="I2" s="4">
        <v>4.6109510086455328E-2</v>
      </c>
      <c r="J2" s="4">
        <v>0.1851851851851852</v>
      </c>
      <c r="K2" s="4">
        <v>2.5000000000000001E-2</v>
      </c>
      <c r="L2" s="4">
        <v>2.312138728323699E-2</v>
      </c>
      <c r="M2" s="4">
        <v>0.30031446540880502</v>
      </c>
      <c r="N2" s="4">
        <v>0.1041666666666667</v>
      </c>
      <c r="O2" s="4">
        <v>0.14742014742014739</v>
      </c>
      <c r="P2" s="4">
        <v>5.3921568627450983E-2</v>
      </c>
      <c r="Q2" s="4">
        <v>0.10977804439112181</v>
      </c>
      <c r="R2" s="4">
        <v>9.9787451656510005E-3</v>
      </c>
      <c r="S2" s="4">
        <v>1.466275659824047E-2</v>
      </c>
      <c r="T2" s="4">
        <v>3.0927835051546389E-2</v>
      </c>
      <c r="U2" s="4">
        <v>9.4545454545454544E-2</v>
      </c>
      <c r="V2" s="4">
        <v>0</v>
      </c>
      <c r="W2" s="4">
        <v>2.7624309392265189E-2</v>
      </c>
      <c r="X2" s="4">
        <v>0</v>
      </c>
      <c r="Y2" s="4">
        <v>0.1053864168618267</v>
      </c>
      <c r="Z2" s="4">
        <v>4.0404040404040407E-2</v>
      </c>
      <c r="AA2" s="4">
        <v>0</v>
      </c>
      <c r="AB2" s="4">
        <v>0.11183355006501949</v>
      </c>
      <c r="AC2" s="4">
        <v>5.7344064386317908E-2</v>
      </c>
      <c r="AD2" s="4">
        <v>6.9794894600000001E-3</v>
      </c>
      <c r="AE2" s="4" t="s">
        <v>262</v>
      </c>
      <c r="AF2" s="4" t="s">
        <v>263</v>
      </c>
      <c r="AG2" s="4">
        <v>2.469135802469136E-2</v>
      </c>
      <c r="AH2" s="4" t="s">
        <v>262</v>
      </c>
      <c r="AI2" s="4">
        <v>0</v>
      </c>
      <c r="AJ2" s="4">
        <v>6.4941648100000004E-3</v>
      </c>
      <c r="AK2" s="4">
        <v>4.3478260869565223E-2</v>
      </c>
      <c r="AL2" s="4">
        <v>0.1122448979591837</v>
      </c>
      <c r="AM2" s="4" t="s">
        <v>262</v>
      </c>
      <c r="AN2" s="4" t="s">
        <v>262</v>
      </c>
      <c r="AO2" s="4" t="s">
        <v>262</v>
      </c>
      <c r="AP2" s="4">
        <v>5.0847457627118647E-2</v>
      </c>
      <c r="AQ2" s="4">
        <v>0.99763872491145222</v>
      </c>
      <c r="AR2" s="4">
        <v>0.99839514978601995</v>
      </c>
      <c r="AS2" s="4">
        <v>0.99814175736660471</v>
      </c>
      <c r="AT2" s="4">
        <v>0.99729972997299732</v>
      </c>
      <c r="AU2" s="4">
        <v>0.99893701833643367</v>
      </c>
      <c r="AV2" s="4">
        <v>0.997036699338956</v>
      </c>
      <c r="AW2" s="4">
        <v>0.99185628742514975</v>
      </c>
      <c r="AX2" s="4">
        <v>0.99341546304163131</v>
      </c>
      <c r="AY2" s="4">
        <v>0.99932546374367626</v>
      </c>
      <c r="AZ2" s="4">
        <v>0.99841855561412762</v>
      </c>
      <c r="BA2" s="4">
        <v>0.99666825321275587</v>
      </c>
      <c r="BB2" s="4">
        <v>0.99063127370064685</v>
      </c>
      <c r="BC2" s="4">
        <v>0.98964123294593231</v>
      </c>
      <c r="BD2" s="4">
        <v>0.99866641265002853</v>
      </c>
      <c r="BE2" s="4">
        <v>0.99919565654534481</v>
      </c>
      <c r="BF2" s="4">
        <v>0.97875627655465436</v>
      </c>
      <c r="BG2" s="4">
        <v>0.99909140468835178</v>
      </c>
      <c r="BH2" s="4">
        <v>0.9989539748953975</v>
      </c>
      <c r="BI2" s="4">
        <v>1</v>
      </c>
      <c r="BJ2" s="4">
        <v>0.99274684136640146</v>
      </c>
      <c r="BK2" s="4">
        <v>0.99540481400437641</v>
      </c>
      <c r="BL2" s="4">
        <v>0.99313972101532133</v>
      </c>
      <c r="BM2" s="4">
        <v>0.9976264378309293</v>
      </c>
      <c r="BN2" s="4">
        <v>0.99184697397303234</v>
      </c>
      <c r="BO2" s="4">
        <v>0.99668233342549073</v>
      </c>
      <c r="BP2" s="4">
        <v>0.99946732954545459</v>
      </c>
      <c r="BQ2" s="4">
        <v>0.98267326732673266</v>
      </c>
      <c r="BR2" s="4">
        <v>0.99560439560439562</v>
      </c>
      <c r="BS2" s="4">
        <v>0.99801412180052962</v>
      </c>
      <c r="BT2" s="4" t="s">
        <v>263</v>
      </c>
      <c r="BU2" s="4" t="s">
        <v>263</v>
      </c>
      <c r="BV2" s="4">
        <v>0.99888205701509225</v>
      </c>
      <c r="BW2" s="4" t="s">
        <v>263</v>
      </c>
      <c r="BX2" s="4">
        <v>0.99982563208369657</v>
      </c>
      <c r="BY2" s="4">
        <v>0.99963905432232447</v>
      </c>
      <c r="BZ2" s="4">
        <v>0.99946996466431093</v>
      </c>
      <c r="CA2" s="4">
        <v>0.999109210760734</v>
      </c>
      <c r="CB2" s="4" t="s">
        <v>263</v>
      </c>
      <c r="CC2" s="4" t="s">
        <v>263</v>
      </c>
      <c r="CD2" s="4" t="s">
        <v>263</v>
      </c>
      <c r="CE2" s="4">
        <v>1</v>
      </c>
    </row>
    <row r="3" spans="1:83" x14ac:dyDescent="0.2">
      <c r="A3" s="64" t="s">
        <v>26</v>
      </c>
      <c r="B3" s="4">
        <v>0.92941176470588238</v>
      </c>
      <c r="C3" s="4">
        <v>0.1</v>
      </c>
      <c r="D3" s="4">
        <f>5/7</f>
        <v>0.7142857142857143</v>
      </c>
      <c r="E3" s="4">
        <f>4/9</f>
        <v>0.44444444444444442</v>
      </c>
      <c r="F3" s="4">
        <v>0.75</v>
      </c>
      <c r="G3" s="4">
        <v>0</v>
      </c>
      <c r="H3" s="4">
        <v>0.92325056433408581</v>
      </c>
      <c r="I3" s="4">
        <v>0.34042553191489361</v>
      </c>
      <c r="J3" s="4">
        <v>0.55555555555555558</v>
      </c>
      <c r="K3" s="4">
        <v>0.25</v>
      </c>
      <c r="L3" s="4">
        <v>0.36363636363636359</v>
      </c>
      <c r="M3" s="4">
        <v>0.81974248927038629</v>
      </c>
      <c r="N3" s="4">
        <v>0.66115702479338845</v>
      </c>
      <c r="O3" s="4">
        <v>0.89552238805970152</v>
      </c>
      <c r="P3" s="4">
        <v>0.73333333333333328</v>
      </c>
      <c r="Q3" s="4">
        <v>0.96890756302520997</v>
      </c>
      <c r="R3" s="4">
        <v>0.2</v>
      </c>
      <c r="S3" s="4">
        <v>0.625</v>
      </c>
      <c r="T3" s="4">
        <v>1</v>
      </c>
      <c r="U3" s="4">
        <v>0.92650602409638605</v>
      </c>
      <c r="V3" s="4">
        <v>0</v>
      </c>
      <c r="W3" s="4">
        <v>0.442857142857143</v>
      </c>
      <c r="X3" s="4">
        <v>0</v>
      </c>
      <c r="Y3" s="4">
        <v>0.83380281690140801</v>
      </c>
      <c r="Z3" s="4">
        <v>0.625</v>
      </c>
      <c r="AA3" s="4">
        <v>0</v>
      </c>
      <c r="AB3" s="4">
        <v>0.83091787439613529</v>
      </c>
      <c r="AC3" s="4">
        <v>0.87692307692307692</v>
      </c>
      <c r="AD3" s="4">
        <f>5/9</f>
        <v>0.55555555555555558</v>
      </c>
      <c r="AE3" s="4" t="s">
        <v>262</v>
      </c>
      <c r="AF3" s="4" t="s">
        <v>263</v>
      </c>
      <c r="AG3" s="4">
        <v>0.4</v>
      </c>
      <c r="AH3" s="4" t="s">
        <v>262</v>
      </c>
      <c r="AI3" s="4">
        <v>0</v>
      </c>
      <c r="AJ3" s="4">
        <v>0.5</v>
      </c>
      <c r="AK3" s="4">
        <v>0.625</v>
      </c>
      <c r="AL3" s="4">
        <v>0.6875</v>
      </c>
      <c r="AM3" s="4" t="s">
        <v>262</v>
      </c>
      <c r="AN3" s="4" t="s">
        <v>262</v>
      </c>
      <c r="AO3" s="4" t="s">
        <v>262</v>
      </c>
      <c r="AP3" s="4">
        <v>1</v>
      </c>
      <c r="AQ3" s="4">
        <v>0.92704333516182114</v>
      </c>
      <c r="AR3" s="4">
        <v>0.9766265480551195</v>
      </c>
      <c r="AS3" s="4">
        <v>0.95069532237673826</v>
      </c>
      <c r="AT3" s="4">
        <v>0.93423271500843175</v>
      </c>
      <c r="AU3" s="4">
        <v>0.91615890811601264</v>
      </c>
      <c r="AV3" s="4">
        <v>0.95543905635648751</v>
      </c>
      <c r="AW3" s="4">
        <v>0.86886277801091061</v>
      </c>
      <c r="AX3" s="4">
        <v>0.93390575079872207</v>
      </c>
      <c r="AY3" s="4">
        <v>0.99630127774041699</v>
      </c>
      <c r="AZ3" s="4">
        <v>0.97982410760475946</v>
      </c>
      <c r="BA3" s="4">
        <v>0.9253203711886876</v>
      </c>
      <c r="BB3" s="4">
        <v>0.90892345476872693</v>
      </c>
      <c r="BC3" s="4">
        <v>0.8505971769815418</v>
      </c>
      <c r="BD3" s="4">
        <v>0.9379137591697978</v>
      </c>
      <c r="BE3" s="4">
        <v>0.96261139093374659</v>
      </c>
      <c r="BF3" s="4">
        <v>0.63066202090592338</v>
      </c>
      <c r="BG3" s="4">
        <v>0.96778736138003874</v>
      </c>
      <c r="BH3" s="4">
        <v>0.89503280224929704</v>
      </c>
      <c r="BI3" s="4">
        <v>0.96608334836731014</v>
      </c>
      <c r="BJ3" s="4">
        <v>0.89495886943682768</v>
      </c>
      <c r="BK3" s="4">
        <v>0.96315900910438279</v>
      </c>
      <c r="BL3" s="4">
        <v>0.96105333038282803</v>
      </c>
      <c r="BM3" s="4">
        <v>0.96742209631728049</v>
      </c>
      <c r="BN3" s="4">
        <v>0.89224259520451343</v>
      </c>
      <c r="BO3" s="4">
        <v>0.88357843137254899</v>
      </c>
      <c r="BP3" s="4">
        <v>0.97997910863509752</v>
      </c>
      <c r="BQ3" s="4">
        <v>0.59236048940614738</v>
      </c>
      <c r="BR3" s="4">
        <v>0.65914878137504551</v>
      </c>
      <c r="BS3" s="4">
        <v>0.94564081120635579</v>
      </c>
      <c r="BT3" s="4" t="s">
        <v>263</v>
      </c>
      <c r="BU3" s="4" t="s">
        <v>263</v>
      </c>
      <c r="BV3" s="4">
        <v>0.97137162529443744</v>
      </c>
      <c r="BW3" s="4" t="s">
        <v>263</v>
      </c>
      <c r="BX3" s="4">
        <v>0.98827990348155803</v>
      </c>
      <c r="BY3" s="4">
        <v>0.96599232647366584</v>
      </c>
      <c r="BZ3" s="4">
        <v>0.98092595803710769</v>
      </c>
      <c r="CA3" s="4">
        <v>0.98472344161545211</v>
      </c>
      <c r="CB3" s="4" t="s">
        <v>263</v>
      </c>
      <c r="CC3" s="4" t="s">
        <v>263</v>
      </c>
      <c r="CD3" s="4" t="s">
        <v>263</v>
      </c>
      <c r="CE3" s="4">
        <v>0.98026779422128263</v>
      </c>
    </row>
    <row r="4" spans="1:83" x14ac:dyDescent="0.2">
      <c r="A4" s="64" t="s">
        <v>27</v>
      </c>
      <c r="B4" s="4">
        <v>170</v>
      </c>
      <c r="C4" s="4">
        <v>10</v>
      </c>
      <c r="D4" s="4">
        <v>7</v>
      </c>
      <c r="E4" s="4">
        <v>9</v>
      </c>
      <c r="F4" s="4">
        <v>16</v>
      </c>
      <c r="G4" s="4">
        <v>13</v>
      </c>
      <c r="H4" s="4">
        <v>443</v>
      </c>
      <c r="I4" s="4">
        <v>47</v>
      </c>
      <c r="J4" s="4">
        <v>9</v>
      </c>
      <c r="K4" s="4">
        <v>12</v>
      </c>
      <c r="L4" s="4">
        <v>22</v>
      </c>
      <c r="M4" s="4">
        <v>233</v>
      </c>
      <c r="N4" s="4">
        <v>121</v>
      </c>
      <c r="O4" s="4">
        <v>67</v>
      </c>
      <c r="P4" s="4">
        <v>15</v>
      </c>
      <c r="Q4" s="4">
        <v>238</v>
      </c>
      <c r="R4" s="4">
        <v>5</v>
      </c>
      <c r="S4" s="4">
        <v>8</v>
      </c>
      <c r="T4" s="4">
        <v>6</v>
      </c>
      <c r="U4" s="4">
        <v>83</v>
      </c>
      <c r="V4" s="4">
        <v>21</v>
      </c>
      <c r="W4" s="4">
        <v>35</v>
      </c>
      <c r="X4" s="4">
        <v>13</v>
      </c>
      <c r="Y4" s="4">
        <v>71</v>
      </c>
      <c r="Z4" s="4">
        <v>32</v>
      </c>
      <c r="AA4" s="4">
        <v>3</v>
      </c>
      <c r="AB4" s="4">
        <v>207</v>
      </c>
      <c r="AC4" s="4">
        <v>65</v>
      </c>
      <c r="AD4" s="4">
        <v>9</v>
      </c>
      <c r="AE4" s="4" t="s">
        <v>262</v>
      </c>
      <c r="AF4" s="4" t="s">
        <v>263</v>
      </c>
      <c r="AG4" s="4">
        <v>10</v>
      </c>
      <c r="AH4" s="4" t="s">
        <v>262</v>
      </c>
      <c r="AI4" s="4">
        <v>1</v>
      </c>
      <c r="AJ4" s="4">
        <v>2</v>
      </c>
      <c r="AK4" s="4">
        <v>8</v>
      </c>
      <c r="AL4" s="4">
        <v>16</v>
      </c>
      <c r="AM4" s="4" t="s">
        <v>262</v>
      </c>
      <c r="AN4" s="4" t="s">
        <v>262</v>
      </c>
      <c r="AO4" s="4" t="s">
        <v>262</v>
      </c>
      <c r="AP4" s="4">
        <v>6</v>
      </c>
      <c r="AQ4" s="4">
        <v>5469</v>
      </c>
      <c r="AR4" s="4">
        <v>5733</v>
      </c>
      <c r="AS4" s="4">
        <v>3955</v>
      </c>
      <c r="AT4" s="4">
        <v>3558</v>
      </c>
      <c r="AU4" s="4">
        <v>4103</v>
      </c>
      <c r="AV4" s="4">
        <v>4578</v>
      </c>
      <c r="AW4" s="4">
        <v>4766</v>
      </c>
      <c r="AX4" s="4">
        <v>5008</v>
      </c>
      <c r="AY4" s="4">
        <v>5948</v>
      </c>
      <c r="AZ4" s="4">
        <v>5799</v>
      </c>
      <c r="BA4" s="4">
        <v>4526</v>
      </c>
      <c r="BB4" s="4">
        <v>4886</v>
      </c>
      <c r="BC4" s="4">
        <v>4605</v>
      </c>
      <c r="BD4" s="4">
        <v>5589</v>
      </c>
      <c r="BE4" s="4">
        <v>5162</v>
      </c>
      <c r="BF4" s="4">
        <v>4018</v>
      </c>
      <c r="BG4" s="4">
        <v>5681</v>
      </c>
      <c r="BH4" s="4">
        <v>3201</v>
      </c>
      <c r="BI4" s="4">
        <v>5543</v>
      </c>
      <c r="BJ4" s="4">
        <v>4741</v>
      </c>
      <c r="BK4" s="4">
        <v>4723</v>
      </c>
      <c r="BL4" s="4">
        <v>4519</v>
      </c>
      <c r="BM4" s="4">
        <v>5648</v>
      </c>
      <c r="BN4" s="4">
        <v>3545</v>
      </c>
      <c r="BO4" s="4">
        <v>4080</v>
      </c>
      <c r="BP4" s="4">
        <v>5744</v>
      </c>
      <c r="BQ4" s="4">
        <v>3351</v>
      </c>
      <c r="BR4" s="4">
        <v>2749</v>
      </c>
      <c r="BS4" s="4">
        <v>4783</v>
      </c>
      <c r="BT4" s="4" t="s">
        <v>263</v>
      </c>
      <c r="BU4" s="4" t="s">
        <v>263</v>
      </c>
      <c r="BV4" s="4">
        <v>5519</v>
      </c>
      <c r="BW4" s="4" t="s">
        <v>263</v>
      </c>
      <c r="BX4" s="4">
        <v>5802</v>
      </c>
      <c r="BY4" s="4">
        <v>5734</v>
      </c>
      <c r="BZ4" s="4">
        <v>5767</v>
      </c>
      <c r="CA4" s="4">
        <v>5695</v>
      </c>
      <c r="CB4" s="4" t="s">
        <v>263</v>
      </c>
      <c r="CC4" s="4" t="s">
        <v>263</v>
      </c>
      <c r="CD4" s="4" t="s">
        <v>263</v>
      </c>
      <c r="CE4" s="4">
        <v>5676</v>
      </c>
    </row>
    <row r="5" spans="1:83" x14ac:dyDescent="0.2">
      <c r="A5" s="64" t="s">
        <v>122</v>
      </c>
      <c r="B5" s="4">
        <v>0.9282275499338517</v>
      </c>
      <c r="C5" s="4">
        <v>0.5383132740275598</v>
      </c>
      <c r="D5" s="4">
        <v>0.77534766118836895</v>
      </c>
      <c r="E5" s="4">
        <v>0.66711635750421605</v>
      </c>
      <c r="F5" s="4">
        <v>0.83307945405800632</v>
      </c>
      <c r="G5" s="4">
        <v>0.47771952817824381</v>
      </c>
      <c r="H5" s="4">
        <v>0.89605667117249821</v>
      </c>
      <c r="I5" s="4">
        <v>0.63716564135680787</v>
      </c>
      <c r="J5" s="4">
        <v>0.77592841664798629</v>
      </c>
      <c r="K5" s="4">
        <v>0.61491205380237968</v>
      </c>
      <c r="L5" s="4">
        <v>0.64447836741252573</v>
      </c>
      <c r="M5" s="4">
        <v>0.8643329720195565</v>
      </c>
      <c r="N5" s="4">
        <v>0.75587710088746507</v>
      </c>
      <c r="O5" s="4">
        <v>0.91671807361474966</v>
      </c>
      <c r="P5" s="4">
        <v>0.84797236213353999</v>
      </c>
      <c r="Q5" s="4">
        <v>0.89978479196556704</v>
      </c>
      <c r="R5" s="4">
        <v>0.58389368069001901</v>
      </c>
      <c r="S5" s="4">
        <v>0.76001640112464852</v>
      </c>
      <c r="T5" s="4">
        <v>0.98304167418365507</v>
      </c>
      <c r="U5" s="4">
        <v>0.86073244676660698</v>
      </c>
      <c r="V5" s="4">
        <v>0.4815795045521914</v>
      </c>
      <c r="W5" s="4">
        <v>0.75195523661998498</v>
      </c>
      <c r="X5" s="4">
        <v>0.48371104815864019</v>
      </c>
      <c r="Y5" s="4">
        <v>0.83302270605296103</v>
      </c>
      <c r="Z5" s="4">
        <v>0.75428921568627449</v>
      </c>
      <c r="AA5" s="4">
        <v>0.48998955431754881</v>
      </c>
      <c r="AB5" s="4">
        <v>0.71163918190114139</v>
      </c>
      <c r="AC5" s="4">
        <v>0.76803592914906116</v>
      </c>
      <c r="AD5" s="4">
        <v>0.70728204056031696</v>
      </c>
      <c r="AE5" s="4" t="s">
        <v>262</v>
      </c>
      <c r="AF5" s="4" t="s">
        <v>263</v>
      </c>
      <c r="AG5" s="4">
        <v>0.68568581264721873</v>
      </c>
      <c r="AH5" s="4" t="s">
        <v>262</v>
      </c>
      <c r="AI5" s="4">
        <v>0.49413995174077902</v>
      </c>
      <c r="AJ5" s="4">
        <v>0.68299616323683299</v>
      </c>
      <c r="AK5" s="4">
        <v>0.80296297901855385</v>
      </c>
      <c r="AL5" s="4">
        <v>0.836111720807726</v>
      </c>
      <c r="AM5" s="4" t="s">
        <v>262</v>
      </c>
      <c r="AN5" s="4" t="s">
        <v>262</v>
      </c>
      <c r="AO5" s="4" t="s">
        <v>262</v>
      </c>
      <c r="AP5" s="4">
        <v>0.99013389711064137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 t="s">
        <v>263</v>
      </c>
      <c r="BU5" s="4" t="s">
        <v>263</v>
      </c>
      <c r="BV5" s="4">
        <v>0</v>
      </c>
      <c r="BW5" s="4" t="s">
        <v>263</v>
      </c>
      <c r="BX5" s="4">
        <v>0</v>
      </c>
      <c r="BY5" s="4">
        <v>0</v>
      </c>
      <c r="BZ5" s="4">
        <v>0</v>
      </c>
      <c r="CA5" s="4">
        <v>0</v>
      </c>
      <c r="CB5" s="4" t="s">
        <v>263</v>
      </c>
      <c r="CC5" s="4" t="s">
        <v>263</v>
      </c>
      <c r="CD5" s="4" t="s">
        <v>263</v>
      </c>
      <c r="CE5" s="4">
        <v>0</v>
      </c>
    </row>
    <row r="6" spans="1:83" customFormat="1" ht="16" x14ac:dyDescent="0.2"/>
    <row r="7" spans="1:83" x14ac:dyDescent="0.2">
      <c r="B7" s="14"/>
      <c r="C7" s="141" t="s">
        <v>15</v>
      </c>
      <c r="D7" s="141"/>
      <c r="E7" s="141"/>
      <c r="F7" s="141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7.0419288169076305E-2</v>
      </c>
      <c r="D9" s="14">
        <f>+AVERAGE(AQ2:CE2)</f>
        <v>0.99606289969911366</v>
      </c>
      <c r="E9" s="14"/>
      <c r="F9" s="14"/>
    </row>
    <row r="10" spans="1:83" x14ac:dyDescent="0.2">
      <c r="B10" s="14" t="s">
        <v>26</v>
      </c>
      <c r="C10" s="14">
        <f>+AVERAGE(B3:AP3)</f>
        <v>0.55939243508824743</v>
      </c>
      <c r="D10" s="14">
        <f>+AVERAGE(AQ3:CE3)</f>
        <v>0.91700360162111483</v>
      </c>
      <c r="E10" s="14"/>
      <c r="F10" s="14"/>
    </row>
    <row r="11" spans="1:83" x14ac:dyDescent="0.2">
      <c r="B11" s="14" t="s">
        <v>196</v>
      </c>
      <c r="C11" s="141">
        <f>+AVERAGE(B5:AP5)</f>
        <v>0.73526426914937493</v>
      </c>
      <c r="D11" s="141"/>
      <c r="E11" s="141"/>
      <c r="F11" s="141"/>
    </row>
    <row r="12" spans="1:83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B775-0684-AB41-A2D5-A3B239C4CB0B}">
  <dimension ref="A1:CE12"/>
  <sheetViews>
    <sheetView topLeftCell="I1" workbookViewId="0">
      <selection activeCell="C1" sqref="C1:G1048576"/>
    </sheetView>
  </sheetViews>
  <sheetFormatPr baseColWidth="10" defaultColWidth="8.83203125" defaultRowHeight="15" x14ac:dyDescent="0.2"/>
  <cols>
    <col min="1" max="22" width="8.83203125" style="4"/>
    <col min="23" max="23" width="11.83203125" style="4" bestFit="1" customWidth="1"/>
    <col min="24" max="16384" width="8.83203125" style="4"/>
  </cols>
  <sheetData>
    <row r="1" spans="1:83" x14ac:dyDescent="0.2">
      <c r="B1" s="64" t="s">
        <v>56</v>
      </c>
      <c r="C1" s="64" t="s">
        <v>78</v>
      </c>
      <c r="D1" s="64" t="s">
        <v>80</v>
      </c>
      <c r="E1" s="64" t="s">
        <v>79</v>
      </c>
      <c r="F1" s="64" t="s">
        <v>151</v>
      </c>
      <c r="G1" s="64" t="s">
        <v>81</v>
      </c>
      <c r="H1" s="64" t="s">
        <v>57</v>
      </c>
      <c r="I1" s="64" t="s">
        <v>58</v>
      </c>
      <c r="J1" s="64" t="s">
        <v>59</v>
      </c>
      <c r="K1" s="64" t="s">
        <v>152</v>
      </c>
      <c r="L1" s="64" t="s">
        <v>153</v>
      </c>
      <c r="M1" s="64" t="s">
        <v>60</v>
      </c>
      <c r="N1" s="64" t="s">
        <v>61</v>
      </c>
      <c r="O1" s="64" t="s">
        <v>62</v>
      </c>
      <c r="P1" s="64" t="s">
        <v>125</v>
      </c>
      <c r="Q1" s="64" t="s">
        <v>63</v>
      </c>
      <c r="R1" s="64" t="s">
        <v>127</v>
      </c>
      <c r="S1" s="64" t="s">
        <v>90</v>
      </c>
      <c r="T1" s="64" t="s">
        <v>154</v>
      </c>
      <c r="U1" s="64" t="s">
        <v>64</v>
      </c>
      <c r="V1" s="64" t="s">
        <v>82</v>
      </c>
      <c r="W1" s="64" t="s">
        <v>83</v>
      </c>
      <c r="X1" s="64" t="s">
        <v>155</v>
      </c>
      <c r="Y1" s="64" t="s">
        <v>156</v>
      </c>
      <c r="Z1" s="64" t="s">
        <v>157</v>
      </c>
      <c r="AA1" s="64" t="s">
        <v>126</v>
      </c>
      <c r="AB1" s="64" t="s">
        <v>65</v>
      </c>
      <c r="AC1" s="64" t="s">
        <v>66</v>
      </c>
      <c r="AD1" s="64" t="s">
        <v>158</v>
      </c>
      <c r="AE1" s="64" t="s">
        <v>159</v>
      </c>
      <c r="AF1" s="64" t="s">
        <v>160</v>
      </c>
      <c r="AG1" s="64" t="s">
        <v>161</v>
      </c>
      <c r="AH1" s="64" t="s">
        <v>162</v>
      </c>
      <c r="AI1" s="64" t="s">
        <v>163</v>
      </c>
      <c r="AJ1" s="64" t="s">
        <v>164</v>
      </c>
      <c r="AK1" s="64" t="s">
        <v>135</v>
      </c>
      <c r="AL1" s="64" t="s">
        <v>165</v>
      </c>
      <c r="AM1" s="64" t="s">
        <v>166</v>
      </c>
      <c r="AN1" s="64" t="s">
        <v>167</v>
      </c>
      <c r="AO1" s="64" t="s">
        <v>137</v>
      </c>
      <c r="AP1" s="64" t="s">
        <v>168</v>
      </c>
      <c r="AQ1" s="64" t="s">
        <v>67</v>
      </c>
      <c r="AR1" s="64" t="s">
        <v>84</v>
      </c>
      <c r="AS1" s="64" t="s">
        <v>86</v>
      </c>
      <c r="AT1" s="64" t="s">
        <v>85</v>
      </c>
      <c r="AU1" s="64" t="s">
        <v>169</v>
      </c>
      <c r="AV1" s="64" t="s">
        <v>87</v>
      </c>
      <c r="AW1" s="64" t="s">
        <v>68</v>
      </c>
      <c r="AX1" s="64" t="s">
        <v>69</v>
      </c>
      <c r="AY1" s="64" t="s">
        <v>70</v>
      </c>
      <c r="AZ1" s="64" t="s">
        <v>170</v>
      </c>
      <c r="BA1" s="64" t="s">
        <v>171</v>
      </c>
      <c r="BB1" s="64" t="s">
        <v>71</v>
      </c>
      <c r="BC1" s="64" t="s">
        <v>72</v>
      </c>
      <c r="BD1" s="64" t="s">
        <v>73</v>
      </c>
      <c r="BE1" s="64" t="s">
        <v>138</v>
      </c>
      <c r="BF1" s="64" t="s">
        <v>74</v>
      </c>
      <c r="BG1" s="64" t="s">
        <v>140</v>
      </c>
      <c r="BH1" s="64" t="s">
        <v>172</v>
      </c>
      <c r="BI1" s="64" t="s">
        <v>173</v>
      </c>
      <c r="BJ1" s="64" t="s">
        <v>75</v>
      </c>
      <c r="BK1" s="64" t="s">
        <v>88</v>
      </c>
      <c r="BL1" s="64" t="s">
        <v>89</v>
      </c>
      <c r="BM1" s="64" t="s">
        <v>174</v>
      </c>
      <c r="BN1" s="64" t="s">
        <v>175</v>
      </c>
      <c r="BO1" s="64" t="s">
        <v>176</v>
      </c>
      <c r="BP1" s="64" t="s">
        <v>139</v>
      </c>
      <c r="BQ1" s="64" t="s">
        <v>76</v>
      </c>
      <c r="BR1" s="64" t="s">
        <v>77</v>
      </c>
      <c r="BS1" s="64" t="s">
        <v>177</v>
      </c>
      <c r="BT1" s="64" t="s">
        <v>178</v>
      </c>
      <c r="BU1" s="64" t="s">
        <v>179</v>
      </c>
      <c r="BV1" s="64" t="s">
        <v>180</v>
      </c>
      <c r="BW1" s="64" t="s">
        <v>181</v>
      </c>
      <c r="BX1" s="64" t="s">
        <v>182</v>
      </c>
      <c r="BY1" s="64" t="s">
        <v>183</v>
      </c>
      <c r="BZ1" s="64" t="s">
        <v>148</v>
      </c>
      <c r="CA1" s="64" t="s">
        <v>184</v>
      </c>
      <c r="CB1" s="64" t="s">
        <v>185</v>
      </c>
      <c r="CC1" s="64" t="s">
        <v>186</v>
      </c>
      <c r="CD1" s="64" t="s">
        <v>150</v>
      </c>
      <c r="CE1" s="64" t="s">
        <v>187</v>
      </c>
    </row>
    <row r="2" spans="1:83" x14ac:dyDescent="0.2">
      <c r="A2" s="64" t="s">
        <v>16</v>
      </c>
      <c r="B2" s="4">
        <v>0.33480176211453738</v>
      </c>
      <c r="C2" s="4">
        <v>1.123595505617977E-2</v>
      </c>
      <c r="D2" s="4">
        <v>7.8498415684361E-3</v>
      </c>
      <c r="E2" s="4">
        <v>1.0264165840999999E-2</v>
      </c>
      <c r="F2" s="4">
        <v>7.5949367088607597E-2</v>
      </c>
      <c r="G2" s="4">
        <v>0</v>
      </c>
      <c r="H2" s="4">
        <v>0.45569620253164561</v>
      </c>
      <c r="I2" s="4">
        <v>6.8627450980392163E-2</v>
      </c>
      <c r="J2" s="4">
        <v>0.30769230769230771</v>
      </c>
      <c r="K2" s="4">
        <v>4.4117647058823532E-2</v>
      </c>
      <c r="L2" s="4">
        <v>5.2631578947368418E-2</v>
      </c>
      <c r="M2" s="4">
        <v>0.38065843621399181</v>
      </c>
      <c r="N2" s="4">
        <v>0.12109375</v>
      </c>
      <c r="O2" s="4">
        <v>0.18095238095238089</v>
      </c>
      <c r="P2" s="4">
        <v>8.5271317829457363E-2</v>
      </c>
      <c r="Q2" s="4">
        <v>0.1201680672268908</v>
      </c>
      <c r="R2" s="4">
        <v>6.9874168414999997E-3</v>
      </c>
      <c r="S2" s="4">
        <v>3.9215686274509803E-2</v>
      </c>
      <c r="T2" s="4">
        <v>4.4642857142857137E-2</v>
      </c>
      <c r="U2" s="4">
        <v>0.14084507042253519</v>
      </c>
      <c r="V2" s="4">
        <v>0</v>
      </c>
      <c r="W2" s="4">
        <v>6.097560975609756E-2</v>
      </c>
      <c r="X2" s="4">
        <v>0</v>
      </c>
      <c r="Y2" s="4">
        <v>0.1650943396226415</v>
      </c>
      <c r="Z2" s="4">
        <v>5.0909090909090911E-2</v>
      </c>
      <c r="AA2" s="4">
        <v>0</v>
      </c>
      <c r="AB2" s="4">
        <v>0.1288936627282492</v>
      </c>
      <c r="AC2" s="4">
        <v>6.6945606694560664E-2</v>
      </c>
      <c r="AD2" s="4">
        <v>9.8484156165600002E-3</v>
      </c>
      <c r="AE2" s="4" t="s">
        <v>262</v>
      </c>
      <c r="AF2" s="4" t="s">
        <v>263</v>
      </c>
      <c r="AG2" s="4">
        <v>3.7383177570093462E-2</v>
      </c>
      <c r="AH2" s="4" t="s">
        <v>262</v>
      </c>
      <c r="AI2" s="4">
        <v>0</v>
      </c>
      <c r="AJ2" s="4">
        <v>2.0984131029999999E-2</v>
      </c>
      <c r="AK2" s="4">
        <v>6.4935064935064929E-2</v>
      </c>
      <c r="AL2" s="4">
        <v>0.18032786885245899</v>
      </c>
      <c r="AM2" s="4" t="s">
        <v>262</v>
      </c>
      <c r="AN2" s="4" t="s">
        <v>262</v>
      </c>
      <c r="AO2" s="4" t="s">
        <v>262</v>
      </c>
      <c r="AP2" s="4">
        <v>0.10169491525423729</v>
      </c>
      <c r="AQ2" s="4">
        <v>0.99796084828711251</v>
      </c>
      <c r="AR2" s="4">
        <v>0.998341319572429</v>
      </c>
      <c r="AS2" s="4">
        <v>0.99819494584837543</v>
      </c>
      <c r="AT2" s="4">
        <v>0.9977416440831075</v>
      </c>
      <c r="AU2" s="4">
        <v>1</v>
      </c>
      <c r="AV2" s="4">
        <v>0.99637479085331848</v>
      </c>
      <c r="AW2" s="4">
        <v>0.992600422832981</v>
      </c>
      <c r="AX2" s="4">
        <v>0.99334126040428061</v>
      </c>
      <c r="AY2" s="4">
        <v>0.99931914893617024</v>
      </c>
      <c r="AZ2" s="4">
        <v>0.99837633050694574</v>
      </c>
      <c r="BA2" s="4">
        <v>0.99681159420289855</v>
      </c>
      <c r="BB2" s="4">
        <v>0.99138549892318739</v>
      </c>
      <c r="BC2" s="4">
        <v>0.99131441806601039</v>
      </c>
      <c r="BD2" s="4">
        <v>0.99881164587046944</v>
      </c>
      <c r="BE2" s="4">
        <v>0.99933377748167884</v>
      </c>
      <c r="BF2" s="4">
        <v>0.9797730636408486</v>
      </c>
      <c r="BG2" s="4">
        <v>0.99924684616832993</v>
      </c>
      <c r="BH2" s="4">
        <v>0.99942528735632186</v>
      </c>
      <c r="BI2" s="4">
        <v>1</v>
      </c>
      <c r="BJ2" s="4">
        <v>0.99389920424403178</v>
      </c>
      <c r="BK2" s="4">
        <v>0.99481865284974091</v>
      </c>
      <c r="BL2" s="4">
        <v>0.9913419913419913</v>
      </c>
      <c r="BM2" s="4">
        <v>0.99754392593992069</v>
      </c>
      <c r="BN2" s="4">
        <v>0.98992112182296232</v>
      </c>
      <c r="BO2" s="4">
        <v>0.99636098981077148</v>
      </c>
      <c r="BP2" s="4">
        <v>0.99945225488406064</v>
      </c>
      <c r="BQ2" s="4">
        <v>0.99833887043189373</v>
      </c>
      <c r="BR2" s="4">
        <v>0.99320388349514566</v>
      </c>
      <c r="BS2" s="4">
        <v>0.99873289406994425</v>
      </c>
      <c r="BT2" s="4" t="s">
        <v>263</v>
      </c>
      <c r="BU2" s="4" t="s">
        <v>263</v>
      </c>
      <c r="BV2" s="4">
        <v>0.99882260596546313</v>
      </c>
      <c r="BW2" s="4" t="s">
        <v>263</v>
      </c>
      <c r="BX2" s="4">
        <v>0.99982177864908217</v>
      </c>
      <c r="BY2" s="4">
        <v>0.99981443681573579</v>
      </c>
      <c r="BZ2" s="4">
        <v>0.99945622620989671</v>
      </c>
      <c r="CA2" s="4">
        <v>0.99908003679852808</v>
      </c>
      <c r="CB2" s="4" t="s">
        <v>263</v>
      </c>
      <c r="CC2" s="4" t="s">
        <v>263</v>
      </c>
      <c r="CD2" s="4" t="s">
        <v>263</v>
      </c>
      <c r="CE2" s="4">
        <v>1</v>
      </c>
    </row>
    <row r="3" spans="1:83" x14ac:dyDescent="0.2">
      <c r="A3" s="64" t="s">
        <v>26</v>
      </c>
      <c r="B3" s="4">
        <v>0.93827160493827155</v>
      </c>
      <c r="C3" s="4">
        <v>0.1</v>
      </c>
      <c r="D3" s="4">
        <v>0.6</v>
      </c>
      <c r="E3" s="4">
        <v>0.8</v>
      </c>
      <c r="F3" s="4">
        <v>1</v>
      </c>
      <c r="G3" s="4">
        <v>0</v>
      </c>
      <c r="H3" s="4">
        <v>0.93396226415094341</v>
      </c>
      <c r="I3" s="4">
        <v>0.33333333333333331</v>
      </c>
      <c r="J3" s="4">
        <v>0.5</v>
      </c>
      <c r="K3" s="4">
        <v>0.25</v>
      </c>
      <c r="L3" s="4">
        <v>0.42105263157894729</v>
      </c>
      <c r="M3" s="4">
        <v>0.83710407239819007</v>
      </c>
      <c r="N3" s="4">
        <v>0.77391304347826095</v>
      </c>
      <c r="O3" s="4">
        <v>0.90476190476190477</v>
      </c>
      <c r="P3" s="4">
        <v>0.7857142857142857</v>
      </c>
      <c r="Q3" s="4">
        <v>0.977173913043478</v>
      </c>
      <c r="R3" s="4">
        <v>0.5</v>
      </c>
      <c r="S3" s="4">
        <v>0.8</v>
      </c>
      <c r="T3" s="4">
        <v>1</v>
      </c>
      <c r="U3" s="4">
        <v>0.88493150684931499</v>
      </c>
      <c r="V3" s="4">
        <v>0</v>
      </c>
      <c r="W3" s="4">
        <v>0.442857142857143</v>
      </c>
      <c r="X3" s="4">
        <v>0</v>
      </c>
      <c r="Y3" s="4">
        <v>0.85344827586206895</v>
      </c>
      <c r="Z3" s="4">
        <v>0.58333333333333337</v>
      </c>
      <c r="AA3" s="4">
        <v>0</v>
      </c>
      <c r="AB3" s="4">
        <v>0.98360655737704916</v>
      </c>
      <c r="AC3" s="4">
        <v>0.82051282051282048</v>
      </c>
      <c r="AD3" s="4">
        <v>0.8</v>
      </c>
      <c r="AE3" s="4" t="s">
        <v>262</v>
      </c>
      <c r="AF3" s="4" t="s">
        <v>263</v>
      </c>
      <c r="AG3" s="4">
        <v>0.4</v>
      </c>
      <c r="AH3" s="4" t="s">
        <v>262</v>
      </c>
      <c r="AI3" s="4">
        <v>0</v>
      </c>
      <c r="AJ3" s="4">
        <v>1</v>
      </c>
      <c r="AK3" s="4">
        <v>0.625</v>
      </c>
      <c r="AL3" s="4">
        <v>0.6875</v>
      </c>
      <c r="AM3" s="4" t="s">
        <v>262</v>
      </c>
      <c r="AN3" s="4" t="s">
        <v>262</v>
      </c>
      <c r="AO3" s="4" t="s">
        <v>262</v>
      </c>
      <c r="AP3" s="4">
        <v>1</v>
      </c>
      <c r="AQ3" s="4">
        <v>0.94187836797536562</v>
      </c>
      <c r="AR3" s="4">
        <v>0.98401453224341506</v>
      </c>
      <c r="AS3" s="4">
        <v>0.96678321678321677</v>
      </c>
      <c r="AT3" s="4">
        <v>0.9525657611039241</v>
      </c>
      <c r="AU3" s="4">
        <v>0.95245848257896448</v>
      </c>
      <c r="AV3" s="4">
        <v>0.97118782277792881</v>
      </c>
      <c r="AW3" s="4">
        <v>0.88815322771340743</v>
      </c>
      <c r="AX3" s="4">
        <v>0.95649187084955345</v>
      </c>
      <c r="AY3" s="4">
        <v>0.99846938775510208</v>
      </c>
      <c r="AZ3" s="4">
        <v>0.98839078406858372</v>
      </c>
      <c r="BA3" s="4">
        <v>0.95981021490371199</v>
      </c>
      <c r="BB3" s="4">
        <v>0.93226822682268229</v>
      </c>
      <c r="BC3" s="4">
        <v>0.88384099122354154</v>
      </c>
      <c r="BD3" s="4">
        <v>0.95132993774759478</v>
      </c>
      <c r="BE3" s="4">
        <v>0.97444781290601989</v>
      </c>
      <c r="BF3" s="4">
        <v>0.65479723046488625</v>
      </c>
      <c r="BG3" s="4">
        <v>0.97969355731954955</v>
      </c>
      <c r="BH3" s="4">
        <v>0.94665215024496463</v>
      </c>
      <c r="BI3" s="4">
        <v>0.97919502236048994</v>
      </c>
      <c r="BJ3" s="4">
        <v>0.92472852912142156</v>
      </c>
      <c r="BK3" s="4">
        <v>0.98360655737704916</v>
      </c>
      <c r="BL3" s="4">
        <v>0.97807517084282458</v>
      </c>
      <c r="BM3" s="4">
        <v>0.97814005187106334</v>
      </c>
      <c r="BN3" s="4">
        <v>0.92733990147783252</v>
      </c>
      <c r="BO3" s="4">
        <v>0.91297099033011009</v>
      </c>
      <c r="BP3" s="4">
        <v>0.98666186012977652</v>
      </c>
      <c r="BQ3" s="4">
        <v>0.59711872826626922</v>
      </c>
      <c r="BR3" s="4">
        <v>0.69639210347174951</v>
      </c>
      <c r="BS3" s="4">
        <v>0.96711656441717786</v>
      </c>
      <c r="BT3" s="4" t="s">
        <v>263</v>
      </c>
      <c r="BU3" s="4" t="s">
        <v>263</v>
      </c>
      <c r="BV3" s="4">
        <v>0.98016560754862314</v>
      </c>
      <c r="BW3" s="4" t="s">
        <v>263</v>
      </c>
      <c r="BX3" s="4">
        <v>0.99397590361445787</v>
      </c>
      <c r="BY3" s="4">
        <v>0.97379360202421827</v>
      </c>
      <c r="BZ3" s="4">
        <v>0.98711063372717511</v>
      </c>
      <c r="CA3" s="4">
        <v>0.99087591240875916</v>
      </c>
      <c r="CB3" s="4" t="s">
        <v>263</v>
      </c>
      <c r="CC3" s="4" t="s">
        <v>263</v>
      </c>
      <c r="CD3" s="4" t="s">
        <v>263</v>
      </c>
      <c r="CE3" s="4">
        <v>0.9902698733247659</v>
      </c>
    </row>
    <row r="4" spans="1:83" x14ac:dyDescent="0.2">
      <c r="A4" s="64" t="s">
        <v>27</v>
      </c>
      <c r="B4" s="4">
        <v>162</v>
      </c>
      <c r="C4" s="4">
        <v>10</v>
      </c>
      <c r="D4" s="4">
        <v>5</v>
      </c>
      <c r="E4" s="4">
        <v>5</v>
      </c>
      <c r="F4" s="4">
        <v>12</v>
      </c>
      <c r="G4" s="4">
        <v>13</v>
      </c>
      <c r="H4" s="4">
        <v>424</v>
      </c>
      <c r="I4" s="4">
        <v>42</v>
      </c>
      <c r="J4" s="4">
        <v>8</v>
      </c>
      <c r="K4" s="4">
        <v>12</v>
      </c>
      <c r="L4" s="4">
        <v>19</v>
      </c>
      <c r="M4" s="4">
        <v>221</v>
      </c>
      <c r="N4" s="4">
        <v>92</v>
      </c>
      <c r="O4" s="4">
        <v>63</v>
      </c>
      <c r="P4" s="4">
        <v>14</v>
      </c>
      <c r="Q4" s="4">
        <v>184</v>
      </c>
      <c r="R4" s="4">
        <v>4</v>
      </c>
      <c r="S4" s="4">
        <v>5</v>
      </c>
      <c r="T4" s="4">
        <v>5</v>
      </c>
      <c r="U4" s="4">
        <v>73</v>
      </c>
      <c r="V4" s="4">
        <v>20</v>
      </c>
      <c r="W4" s="4">
        <v>35</v>
      </c>
      <c r="X4" s="4">
        <v>13</v>
      </c>
      <c r="Y4" s="4">
        <v>58</v>
      </c>
      <c r="Z4" s="4">
        <v>24</v>
      </c>
      <c r="AA4" s="4">
        <v>3</v>
      </c>
      <c r="AB4" s="4">
        <v>122</v>
      </c>
      <c r="AC4" s="4">
        <v>39</v>
      </c>
      <c r="AD4" s="4">
        <v>5</v>
      </c>
      <c r="AE4" s="4" t="s">
        <v>262</v>
      </c>
      <c r="AF4" s="4" t="s">
        <v>263</v>
      </c>
      <c r="AG4" s="4">
        <v>10</v>
      </c>
      <c r="AH4" s="4" t="s">
        <v>262</v>
      </c>
      <c r="AI4" s="4">
        <v>1</v>
      </c>
      <c r="AJ4" s="4">
        <v>1</v>
      </c>
      <c r="AK4" s="4">
        <v>8</v>
      </c>
      <c r="AL4" s="4">
        <v>16</v>
      </c>
      <c r="AM4" s="4" t="s">
        <v>262</v>
      </c>
      <c r="AN4" s="4" t="s">
        <v>262</v>
      </c>
      <c r="AO4" s="4" t="s">
        <v>262</v>
      </c>
      <c r="AP4" s="4">
        <v>6</v>
      </c>
      <c r="AQ4" s="4">
        <v>5196</v>
      </c>
      <c r="AR4" s="4">
        <v>5505</v>
      </c>
      <c r="AS4" s="4">
        <v>2860</v>
      </c>
      <c r="AT4" s="4">
        <v>2319</v>
      </c>
      <c r="AU4" s="4">
        <v>3071</v>
      </c>
      <c r="AV4" s="4">
        <v>3679</v>
      </c>
      <c r="AW4" s="4">
        <v>4229</v>
      </c>
      <c r="AX4" s="4">
        <v>4367</v>
      </c>
      <c r="AY4" s="4">
        <v>5880</v>
      </c>
      <c r="AZ4" s="4">
        <v>5599</v>
      </c>
      <c r="BA4" s="4">
        <v>3583</v>
      </c>
      <c r="BB4" s="4">
        <v>4444</v>
      </c>
      <c r="BC4" s="4">
        <v>3874</v>
      </c>
      <c r="BD4" s="4">
        <v>5301</v>
      </c>
      <c r="BE4" s="4">
        <v>4618</v>
      </c>
      <c r="BF4" s="4">
        <v>3033</v>
      </c>
      <c r="BG4" s="4">
        <v>5417</v>
      </c>
      <c r="BH4" s="4">
        <v>1837</v>
      </c>
      <c r="BI4" s="4">
        <v>5143</v>
      </c>
      <c r="BJ4" s="4">
        <v>4052</v>
      </c>
      <c r="BK4" s="4">
        <v>3904</v>
      </c>
      <c r="BL4" s="4">
        <v>3512</v>
      </c>
      <c r="BM4" s="4">
        <v>5398</v>
      </c>
      <c r="BN4" s="4">
        <v>2436</v>
      </c>
      <c r="BO4" s="4">
        <v>2999</v>
      </c>
      <c r="BP4" s="4">
        <v>5548</v>
      </c>
      <c r="BQ4" s="4">
        <v>2013</v>
      </c>
      <c r="BR4" s="4">
        <v>1469</v>
      </c>
      <c r="BS4" s="4">
        <v>4075</v>
      </c>
      <c r="BT4" s="4" t="s">
        <v>263</v>
      </c>
      <c r="BU4" s="4" t="s">
        <v>263</v>
      </c>
      <c r="BV4" s="4">
        <v>5193</v>
      </c>
      <c r="BW4" s="4" t="s">
        <v>263</v>
      </c>
      <c r="BX4" s="4">
        <v>5644</v>
      </c>
      <c r="BY4" s="4">
        <v>5533</v>
      </c>
      <c r="BZ4" s="4">
        <v>5586</v>
      </c>
      <c r="CA4" s="4">
        <v>5480</v>
      </c>
      <c r="CB4" s="4" t="s">
        <v>263</v>
      </c>
      <c r="CC4" s="4" t="s">
        <v>263</v>
      </c>
      <c r="CD4" s="4" t="s">
        <v>263</v>
      </c>
      <c r="CE4" s="4">
        <v>5447</v>
      </c>
    </row>
    <row r="5" spans="1:83" x14ac:dyDescent="0.2">
      <c r="A5" s="64" t="s">
        <v>122</v>
      </c>
      <c r="B5" s="4">
        <v>0.94007498645681853</v>
      </c>
      <c r="C5" s="4">
        <v>0.54200726612170758</v>
      </c>
      <c r="D5" s="4">
        <v>0.68339160839160795</v>
      </c>
      <c r="E5" s="4">
        <v>0.77628288055196204</v>
      </c>
      <c r="F5" s="4">
        <v>0.97622924128948219</v>
      </c>
      <c r="G5" s="4">
        <v>0.48559391138896441</v>
      </c>
      <c r="H5" s="4">
        <v>0.91105774593217548</v>
      </c>
      <c r="I5" s="4">
        <v>0.64491260209144341</v>
      </c>
      <c r="J5" s="4">
        <v>0.74923469387755115</v>
      </c>
      <c r="K5" s="4">
        <v>0.61919539203429186</v>
      </c>
      <c r="L5" s="4">
        <v>0.69043142324132967</v>
      </c>
      <c r="M5" s="4">
        <v>0.88468614961043623</v>
      </c>
      <c r="N5" s="4">
        <v>0.798877017350901</v>
      </c>
      <c r="O5" s="4">
        <v>0.92804592125474972</v>
      </c>
      <c r="P5" s="4">
        <v>0.88008104931015263</v>
      </c>
      <c r="Q5" s="4">
        <v>0.82598557175418197</v>
      </c>
      <c r="R5" s="4">
        <v>0.68984677865977495</v>
      </c>
      <c r="S5" s="4">
        <v>0.87332607512248239</v>
      </c>
      <c r="T5" s="4">
        <v>0.98959751118024497</v>
      </c>
      <c r="U5" s="4">
        <v>0.88483001798536798</v>
      </c>
      <c r="V5" s="4">
        <v>0.49180327868852458</v>
      </c>
      <c r="W5" s="4">
        <v>0.72604661568499795</v>
      </c>
      <c r="X5" s="4">
        <v>0.48907002593553173</v>
      </c>
      <c r="Y5" s="4">
        <v>0.82539408866995101</v>
      </c>
      <c r="Z5" s="4">
        <v>0.74815216183172173</v>
      </c>
      <c r="AA5" s="4">
        <v>0.49333093006488832</v>
      </c>
      <c r="AB5" s="4">
        <v>0.79036264282165924</v>
      </c>
      <c r="AC5" s="4">
        <v>0.758452461992285</v>
      </c>
      <c r="AD5" s="4">
        <v>0.78355828220858903</v>
      </c>
      <c r="AE5" s="4" t="s">
        <v>262</v>
      </c>
      <c r="AF5" s="4" t="s">
        <v>263</v>
      </c>
      <c r="AG5" s="4">
        <v>0.69008280377431153</v>
      </c>
      <c r="AH5" s="4" t="s">
        <v>262</v>
      </c>
      <c r="AI5" s="4">
        <v>0.49698795180722888</v>
      </c>
      <c r="AJ5" s="4">
        <v>0.78689680101210902</v>
      </c>
      <c r="AK5" s="4">
        <v>0.80605531686358756</v>
      </c>
      <c r="AL5" s="4">
        <v>0.83918795620437958</v>
      </c>
      <c r="AM5" s="4" t="s">
        <v>262</v>
      </c>
      <c r="AN5" s="4" t="s">
        <v>262</v>
      </c>
      <c r="AO5" s="4" t="s">
        <v>262</v>
      </c>
      <c r="AP5" s="4">
        <v>0.99513493666238295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 t="s">
        <v>263</v>
      </c>
      <c r="BU5" s="4" t="s">
        <v>263</v>
      </c>
      <c r="BV5" s="4">
        <v>0</v>
      </c>
      <c r="BW5" s="4" t="s">
        <v>263</v>
      </c>
      <c r="BX5" s="4">
        <v>0</v>
      </c>
      <c r="BY5" s="4">
        <v>0</v>
      </c>
      <c r="BZ5" s="4">
        <v>0</v>
      </c>
      <c r="CA5" s="4">
        <v>0</v>
      </c>
      <c r="CB5" s="4" t="s">
        <v>263</v>
      </c>
      <c r="CC5" s="4" t="s">
        <v>263</v>
      </c>
      <c r="CD5" s="4" t="s">
        <v>263</v>
      </c>
      <c r="CE5" s="4">
        <v>0</v>
      </c>
    </row>
    <row r="6" spans="1:83" customFormat="1" ht="16" x14ac:dyDescent="0.2"/>
    <row r="7" spans="1:83" x14ac:dyDescent="0.2">
      <c r="B7" s="14"/>
      <c r="C7" s="141" t="s">
        <v>15</v>
      </c>
      <c r="D7" s="141"/>
      <c r="E7" s="141"/>
      <c r="F7" s="141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9.6476946992927887E-2</v>
      </c>
      <c r="D9" s="14">
        <f>+AVERAGE(AQ2:CE2)</f>
        <v>0.99654176332467526</v>
      </c>
      <c r="E9" s="14"/>
      <c r="F9" s="14"/>
    </row>
    <row r="10" spans="1:83" x14ac:dyDescent="0.2">
      <c r="B10" s="14" t="s">
        <v>26</v>
      </c>
      <c r="C10" s="14">
        <f>+AVERAGE(B3:AP3)</f>
        <v>0.6153279054339813</v>
      </c>
      <c r="D10" s="14">
        <f>+AVERAGE(AQ3:CE3)</f>
        <v>0.93516487393703351</v>
      </c>
      <c r="E10" s="14"/>
      <c r="F10" s="14"/>
    </row>
    <row r="11" spans="1:83" x14ac:dyDescent="0.2">
      <c r="B11" s="14" t="s">
        <v>196</v>
      </c>
      <c r="C11" s="141">
        <f>+AVERAGE(B5:AP5)</f>
        <v>0.75697725993793641</v>
      </c>
      <c r="D11" s="141"/>
      <c r="E11" s="141"/>
      <c r="F11" s="141"/>
    </row>
    <row r="12" spans="1:83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F746-FA7F-9740-943F-6198101C212C}">
  <dimension ref="A1:AU12"/>
  <sheetViews>
    <sheetView topLeftCell="R1" zoomScaleNormal="100" workbookViewId="0">
      <selection activeCell="C1" sqref="C1:G1048576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0.41387283236994221</v>
      </c>
      <c r="C2">
        <v>0.49275914634146339</v>
      </c>
      <c r="D2">
        <v>0.31648105119782072</v>
      </c>
      <c r="E2">
        <v>0.25108468584284099</v>
      </c>
      <c r="F2">
        <v>0.1066700938182753</v>
      </c>
      <c r="G2">
        <v>0.1149483879189499</v>
      </c>
      <c r="H2">
        <v>0.1141420298689424</v>
      </c>
      <c r="I2">
        <v>1.3157894736842099E-2</v>
      </c>
      <c r="J2">
        <v>2.0179752416482961E-2</v>
      </c>
      <c r="K2">
        <v>5.5955235811350921E-3</v>
      </c>
      <c r="L2">
        <v>2.804262478968032E-3</v>
      </c>
      <c r="M2" t="s">
        <v>263</v>
      </c>
      <c r="N2">
        <v>1.5786278081360049E-3</v>
      </c>
      <c r="O2">
        <v>1.9351717464925009E-3</v>
      </c>
      <c r="P2" t="s">
        <v>262</v>
      </c>
      <c r="Q2">
        <v>1.0458427749694961E-3</v>
      </c>
      <c r="R2">
        <v>1.083188908145581E-3</v>
      </c>
      <c r="S2">
        <v>8.7285423334303169E-4</v>
      </c>
      <c r="T2">
        <v>1.3196309704542801E-2</v>
      </c>
      <c r="U2">
        <v>1.5015688032272521E-2</v>
      </c>
      <c r="V2">
        <v>8.0996253923256052E-4</v>
      </c>
      <c r="W2" t="s">
        <v>262</v>
      </c>
      <c r="X2" t="s">
        <v>262</v>
      </c>
      <c r="Y2">
        <v>0.98915510718789412</v>
      </c>
      <c r="Z2">
        <v>0.99027225064746383</v>
      </c>
      <c r="AA2">
        <v>0.85018413123535319</v>
      </c>
      <c r="AB2">
        <v>0.83641204859377605</v>
      </c>
      <c r="AC2">
        <v>0.98201236649803259</v>
      </c>
      <c r="AD2">
        <v>0.97860105580693812</v>
      </c>
      <c r="AE2">
        <v>0.92129824266375182</v>
      </c>
      <c r="AF2">
        <v>0.99387064312505713</v>
      </c>
      <c r="AG2">
        <v>0.99562032170727821</v>
      </c>
      <c r="AH2">
        <v>0.99287606174079823</v>
      </c>
      <c r="AI2">
        <v>0.99979035639412994</v>
      </c>
      <c r="AK2">
        <v>0.99990215264187865</v>
      </c>
      <c r="AL2">
        <v>0.99986034494797849</v>
      </c>
      <c r="AN2">
        <v>0.99899727832688723</v>
      </c>
      <c r="AO2">
        <v>0.99877158754245254</v>
      </c>
      <c r="AP2">
        <v>0.99963163064833005</v>
      </c>
      <c r="AQ2">
        <v>0.99818034775576225</v>
      </c>
      <c r="AR2">
        <v>0.99643269331654605</v>
      </c>
      <c r="AS2">
        <v>0.99953369083702492</v>
      </c>
    </row>
    <row r="3" spans="1:47" x14ac:dyDescent="0.2">
      <c r="A3" s="8" t="s">
        <v>26</v>
      </c>
      <c r="B3">
        <v>0.8619582664526485</v>
      </c>
      <c r="C3">
        <v>0.8935729094678645</v>
      </c>
      <c r="D3">
        <v>0.81527347781217752</v>
      </c>
      <c r="E3">
        <v>0.76071080817916259</v>
      </c>
      <c r="F3">
        <v>0.81213307240704502</v>
      </c>
      <c r="G3">
        <v>0.79893711248892829</v>
      </c>
      <c r="H3">
        <v>0.44451038575667662</v>
      </c>
      <c r="I3">
        <v>0.59638554216867468</v>
      </c>
      <c r="J3">
        <v>0.68390804597701149</v>
      </c>
      <c r="K3">
        <v>0.35</v>
      </c>
      <c r="L3">
        <v>0.92592592592592593</v>
      </c>
      <c r="M3" t="s">
        <v>263</v>
      </c>
      <c r="N3">
        <v>0.9285714285714286</v>
      </c>
      <c r="O3">
        <v>0.8</v>
      </c>
      <c r="P3" t="s">
        <v>262</v>
      </c>
      <c r="Q3">
        <v>0.63157894736842102</v>
      </c>
      <c r="R3">
        <v>0.22727272727272729</v>
      </c>
      <c r="S3">
        <v>0.75</v>
      </c>
      <c r="T3">
        <v>0.86259541984732824</v>
      </c>
      <c r="U3">
        <v>0.79761904761904767</v>
      </c>
      <c r="V3">
        <v>0.66666666666666663</v>
      </c>
      <c r="W3" t="s">
        <v>262</v>
      </c>
      <c r="X3" t="s">
        <v>262</v>
      </c>
      <c r="Y3">
        <v>0.91161601487593702</v>
      </c>
      <c r="Z3">
        <v>0.9217427093132643</v>
      </c>
      <c r="AA3">
        <v>0.37318148420279212</v>
      </c>
      <c r="AB3">
        <v>0.35031713947166648</v>
      </c>
      <c r="AC3">
        <v>0.6012734469110308</v>
      </c>
      <c r="AD3">
        <v>0.59915733579591368</v>
      </c>
      <c r="AE3">
        <v>0.65336911150864641</v>
      </c>
      <c r="AF3">
        <v>0.5940182623434852</v>
      </c>
      <c r="AG3">
        <v>0.68393413927028057</v>
      </c>
      <c r="AH3">
        <v>0.59290973547859283</v>
      </c>
      <c r="AI3">
        <v>0.51758194052528761</v>
      </c>
      <c r="AK3">
        <v>0.55414565370641511</v>
      </c>
      <c r="AL3">
        <v>0.77630794253185142</v>
      </c>
      <c r="AN3">
        <v>0.37828162291169448</v>
      </c>
      <c r="AO3">
        <v>0.74985081104540774</v>
      </c>
      <c r="AP3">
        <v>0.44141408664533971</v>
      </c>
      <c r="AQ3">
        <v>0.53885614494651823</v>
      </c>
      <c r="AR3">
        <v>0.51933067206212058</v>
      </c>
      <c r="AS3">
        <v>0.46489182887816521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17209</v>
      </c>
      <c r="Z4">
        <v>17008</v>
      </c>
      <c r="AA4">
        <v>13610</v>
      </c>
      <c r="AB4">
        <v>14347</v>
      </c>
      <c r="AC4">
        <v>17433</v>
      </c>
      <c r="AD4">
        <v>17326</v>
      </c>
      <c r="AE4">
        <v>16770</v>
      </c>
      <c r="AF4">
        <v>18289</v>
      </c>
      <c r="AG4">
        <v>18281</v>
      </c>
      <c r="AH4">
        <v>18335</v>
      </c>
      <c r="AI4">
        <v>18428</v>
      </c>
      <c r="AK4">
        <v>18441</v>
      </c>
      <c r="AL4">
        <v>18445</v>
      </c>
      <c r="AN4">
        <v>18436</v>
      </c>
      <c r="AO4">
        <v>18433</v>
      </c>
      <c r="AP4">
        <v>18443</v>
      </c>
      <c r="AQ4">
        <v>18324</v>
      </c>
      <c r="AR4">
        <v>18287</v>
      </c>
      <c r="AS4">
        <v>18443</v>
      </c>
    </row>
    <row r="5" spans="1:47" x14ac:dyDescent="0.2">
      <c r="A5" s="8" t="s">
        <v>122</v>
      </c>
      <c r="B5">
        <v>0.88678714066429265</v>
      </c>
      <c r="C5">
        <v>0.90765780939056462</v>
      </c>
      <c r="D5">
        <v>0.59422748100748479</v>
      </c>
      <c r="E5">
        <v>0.55551397382541456</v>
      </c>
      <c r="F5">
        <v>0.70670325965903791</v>
      </c>
      <c r="G5">
        <v>0.69904722414242104</v>
      </c>
      <c r="H5">
        <v>0.54893974863266148</v>
      </c>
      <c r="I5">
        <v>0.59520190225607994</v>
      </c>
      <c r="J5">
        <v>0.68392109262364609</v>
      </c>
      <c r="K5">
        <v>0.4714548677392964</v>
      </c>
      <c r="L5">
        <v>0.72175393322560677</v>
      </c>
      <c r="M5" t="s">
        <v>263</v>
      </c>
      <c r="N5">
        <v>0.74135854113892186</v>
      </c>
      <c r="O5">
        <v>0.7881539712659259</v>
      </c>
      <c r="P5" t="s">
        <v>262</v>
      </c>
      <c r="Q5">
        <v>0.50493028514005778</v>
      </c>
      <c r="R5">
        <v>0.48856176915906752</v>
      </c>
      <c r="S5">
        <v>0.59570704332266988</v>
      </c>
      <c r="T5">
        <v>0.70072578239692329</v>
      </c>
      <c r="U5">
        <v>0.65847485984058418</v>
      </c>
      <c r="V5">
        <v>0.56577924777241595</v>
      </c>
      <c r="W5" t="s">
        <v>262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9.9328068753620935E-2</v>
      </c>
      <c r="D9" s="14">
        <f>+AVERAGE(Y2:AU2)</f>
        <v>0.97481064797985983</v>
      </c>
      <c r="E9" s="14"/>
      <c r="F9" s="14"/>
    </row>
    <row r="10" spans="1:47" x14ac:dyDescent="0.2">
      <c r="B10" s="14" t="s">
        <v>26</v>
      </c>
      <c r="C10" s="14">
        <f>+AVERAGE(B3:X3)</f>
        <v>0.71619051494640706</v>
      </c>
      <c r="D10" s="14">
        <f>+AVERAGE(Y3:AU3)</f>
        <v>0.5906410569697057</v>
      </c>
      <c r="E10" s="14"/>
      <c r="F10" s="14"/>
    </row>
    <row r="11" spans="1:47" x14ac:dyDescent="0.2">
      <c r="B11" s="14" t="s">
        <v>196</v>
      </c>
      <c r="C11" s="141">
        <f>+AVERAGE(B5:X5)</f>
        <v>0.65341578595805638</v>
      </c>
      <c r="D11" s="141"/>
      <c r="E11" s="141"/>
      <c r="F11" s="141"/>
    </row>
    <row r="12" spans="1:47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F58A-210F-BA46-84E8-0DBEF248CF7B}">
  <dimension ref="A1:AU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21" width="8.83203125" style="4"/>
    <col min="22" max="22" width="11.83203125" style="4" bestFit="1" customWidth="1"/>
    <col min="23" max="16384" width="8.83203125" style="4"/>
  </cols>
  <sheetData>
    <row r="1" spans="1:47" x14ac:dyDescent="0.2">
      <c r="B1" s="64" t="s">
        <v>115</v>
      </c>
      <c r="C1" s="64" t="s">
        <v>117</v>
      </c>
      <c r="D1" s="64" t="s">
        <v>110</v>
      </c>
      <c r="E1" s="64" t="s">
        <v>111</v>
      </c>
      <c r="F1" s="64" t="s">
        <v>114</v>
      </c>
      <c r="G1" s="64" t="s">
        <v>116</v>
      </c>
      <c r="H1" s="64" t="s">
        <v>112</v>
      </c>
      <c r="I1" s="64" t="s">
        <v>118</v>
      </c>
      <c r="J1" s="64" t="s">
        <v>107</v>
      </c>
      <c r="K1" s="64" t="s">
        <v>113</v>
      </c>
      <c r="L1" s="64" t="s">
        <v>108</v>
      </c>
      <c r="M1" s="64" t="s">
        <v>216</v>
      </c>
      <c r="N1" s="64" t="s">
        <v>106</v>
      </c>
      <c r="O1" s="64" t="s">
        <v>258</v>
      </c>
      <c r="P1" s="64" t="s">
        <v>119</v>
      </c>
      <c r="Q1" s="64" t="s">
        <v>219</v>
      </c>
      <c r="R1" s="64" t="s">
        <v>217</v>
      </c>
      <c r="S1" s="64" t="s">
        <v>218</v>
      </c>
      <c r="T1" s="64" t="s">
        <v>109</v>
      </c>
      <c r="U1" s="64" t="s">
        <v>120</v>
      </c>
      <c r="V1" s="64" t="s">
        <v>220</v>
      </c>
      <c r="W1" s="64" t="s">
        <v>221</v>
      </c>
      <c r="X1" s="64" t="s">
        <v>215</v>
      </c>
      <c r="Y1" s="64" t="s">
        <v>232</v>
      </c>
      <c r="Z1" s="64" t="s">
        <v>235</v>
      </c>
      <c r="AA1" s="64" t="s">
        <v>226</v>
      </c>
      <c r="AB1" s="64" t="s">
        <v>227</v>
      </c>
      <c r="AC1" s="64" t="s">
        <v>231</v>
      </c>
      <c r="AD1" s="64" t="s">
        <v>233</v>
      </c>
      <c r="AE1" s="64" t="s">
        <v>228</v>
      </c>
      <c r="AF1" s="64" t="s">
        <v>239</v>
      </c>
      <c r="AG1" s="64" t="s">
        <v>223</v>
      </c>
      <c r="AH1" s="64" t="s">
        <v>230</v>
      </c>
      <c r="AI1" s="64" t="s">
        <v>224</v>
      </c>
      <c r="AJ1" s="64" t="s">
        <v>234</v>
      </c>
      <c r="AK1" s="64" t="s">
        <v>222</v>
      </c>
      <c r="AL1" s="64" t="s">
        <v>259</v>
      </c>
      <c r="AM1" s="64" t="s">
        <v>240</v>
      </c>
      <c r="AN1" s="64" t="s">
        <v>238</v>
      </c>
      <c r="AO1" s="64" t="s">
        <v>236</v>
      </c>
      <c r="AP1" s="64" t="s">
        <v>237</v>
      </c>
      <c r="AQ1" s="64" t="s">
        <v>225</v>
      </c>
      <c r="AR1" s="64" t="s">
        <v>241</v>
      </c>
      <c r="AS1" s="64" t="s">
        <v>242</v>
      </c>
      <c r="AT1" s="64" t="s">
        <v>243</v>
      </c>
      <c r="AU1" s="64" t="s">
        <v>229</v>
      </c>
    </row>
    <row r="2" spans="1:47" x14ac:dyDescent="0.2">
      <c r="A2" s="64" t="s">
        <v>16</v>
      </c>
      <c r="B2" s="4">
        <v>0.41066766132040278</v>
      </c>
      <c r="C2" s="4">
        <v>0.4835001853911754</v>
      </c>
      <c r="D2" s="4">
        <v>0.32511946032043482</v>
      </c>
      <c r="E2" s="4">
        <v>0.25018782870022538</v>
      </c>
      <c r="F2" s="4">
        <v>0.1111111111111111</v>
      </c>
      <c r="G2" s="4">
        <v>0.1165736075173635</v>
      </c>
      <c r="H2" s="4">
        <v>0.118333632609086</v>
      </c>
      <c r="I2" s="4">
        <v>1.6505501833944652E-2</v>
      </c>
      <c r="J2" s="4">
        <v>2.2665681202266572E-2</v>
      </c>
      <c r="K2" s="4">
        <v>8.8895820336868363E-3</v>
      </c>
      <c r="L2" s="4">
        <v>1.209400984E-3</v>
      </c>
      <c r="M2" s="4" t="s">
        <v>263</v>
      </c>
      <c r="N2" s="4">
        <v>9.7984165161000003E-3</v>
      </c>
      <c r="O2" s="4">
        <v>8.9784116481983998E-3</v>
      </c>
      <c r="P2" s="4" t="s">
        <v>262</v>
      </c>
      <c r="Q2" s="4">
        <v>7.48948489484894E-3</v>
      </c>
      <c r="R2" s="4">
        <v>2.604166666666667E-3</v>
      </c>
      <c r="S2" s="4">
        <v>9.8748489423399997E-3</v>
      </c>
      <c r="T2" s="4">
        <v>8.8057237204182716E-3</v>
      </c>
      <c r="U2" s="4">
        <v>1.537659629919208E-2</v>
      </c>
      <c r="V2" s="4">
        <v>3.4789598481940001E-3</v>
      </c>
      <c r="W2" s="4" t="s">
        <v>262</v>
      </c>
      <c r="X2" s="4" t="s">
        <v>262</v>
      </c>
      <c r="Y2" s="4">
        <v>0.99282714054927301</v>
      </c>
      <c r="Z2" s="4">
        <v>0.99203698946827634</v>
      </c>
      <c r="AA2" s="4">
        <v>0.84616559731133512</v>
      </c>
      <c r="AB2" s="4">
        <v>0.83377216078637884</v>
      </c>
      <c r="AC2" s="4">
        <v>0.98418277680140598</v>
      </c>
      <c r="AD2" s="4">
        <v>0.98279003846932578</v>
      </c>
      <c r="AE2" s="4">
        <v>0.92651092405183011</v>
      </c>
      <c r="AF2" s="4">
        <v>0.9957684751397915</v>
      </c>
      <c r="AG2" s="4">
        <v>0.99554110543427776</v>
      </c>
      <c r="AH2" s="4">
        <v>0.99468749999999995</v>
      </c>
      <c r="AI2" s="4">
        <v>0.99847784087582692</v>
      </c>
      <c r="AJ2" s="4" t="s">
        <v>262</v>
      </c>
      <c r="AK2" s="4">
        <v>0.99916026871401153</v>
      </c>
      <c r="AL2" s="4">
        <v>0.99942518825084781</v>
      </c>
      <c r="AM2" s="4" t="s">
        <v>262</v>
      </c>
      <c r="AN2" s="4">
        <v>0.99889232204279133</v>
      </c>
      <c r="AO2" s="4">
        <v>0.99900642898889536</v>
      </c>
      <c r="AP2" s="4">
        <v>0.99931263604078358</v>
      </c>
      <c r="AQ2" s="4">
        <v>0.99390093134426771</v>
      </c>
      <c r="AR2" s="4">
        <v>0.99295884838053516</v>
      </c>
      <c r="AS2" s="4">
        <v>0.9991996798719488</v>
      </c>
      <c r="AT2" s="4" t="s">
        <v>262</v>
      </c>
      <c r="AU2" s="4" t="s">
        <v>262</v>
      </c>
    </row>
    <row r="3" spans="1:47" x14ac:dyDescent="0.2">
      <c r="A3" s="64" t="s">
        <v>26</v>
      </c>
      <c r="B3" s="4">
        <v>0.90841584158415845</v>
      </c>
      <c r="C3" s="4">
        <v>0.91316526610644255</v>
      </c>
      <c r="D3" s="4">
        <v>0.77507259325441147</v>
      </c>
      <c r="E3" s="4">
        <v>0.75988843813387419</v>
      </c>
      <c r="F3" s="4">
        <v>0.82765957446808514</v>
      </c>
      <c r="G3" s="4">
        <v>0.834307992202729</v>
      </c>
      <c r="H3" s="4">
        <v>0.45891364902506959</v>
      </c>
      <c r="I3" s="4">
        <v>0.77952755905511806</v>
      </c>
      <c r="J3" s="4">
        <v>0.65714285714285714</v>
      </c>
      <c r="K3" s="4">
        <v>0.62637362637362637</v>
      </c>
      <c r="L3" s="4">
        <f>24/26</f>
        <v>0.92307692307692313</v>
      </c>
      <c r="M3" s="4" t="s">
        <v>263</v>
      </c>
      <c r="N3" s="4">
        <f>13/14</f>
        <v>0.9285714285714286</v>
      </c>
      <c r="O3" s="4">
        <v>0.8</v>
      </c>
      <c r="P3" s="4" t="s">
        <v>262</v>
      </c>
      <c r="Q3" s="4">
        <f>13/19</f>
        <v>0.68421052631578949</v>
      </c>
      <c r="R3" s="4">
        <v>0.10526315789473679</v>
      </c>
      <c r="S3" s="4">
        <v>0.75</v>
      </c>
      <c r="T3" s="4">
        <v>0.80188679245283001</v>
      </c>
      <c r="U3" s="4">
        <v>0.795973154362416</v>
      </c>
      <c r="V3" s="4">
        <f>2/3</f>
        <v>0.66666666666666663</v>
      </c>
      <c r="W3" s="4" t="s">
        <v>262</v>
      </c>
      <c r="X3" s="4" t="s">
        <v>262</v>
      </c>
      <c r="Y3" s="4">
        <v>0.90675165250236067</v>
      </c>
      <c r="Z3" s="4">
        <v>0.9172851968410427</v>
      </c>
      <c r="AA3" s="4">
        <v>0.43470412808036413</v>
      </c>
      <c r="AB3" s="4">
        <v>0.3459073696475386</v>
      </c>
      <c r="AC3" s="4">
        <v>0.61825318940137386</v>
      </c>
      <c r="AD3" s="4">
        <v>0.59944427292374192</v>
      </c>
      <c r="AE3" s="4">
        <v>0.66612267101863187</v>
      </c>
      <c r="AF3" s="4">
        <v>0.52762652146060218</v>
      </c>
      <c r="AG3" s="4">
        <v>0.72984200490329609</v>
      </c>
      <c r="AH3" s="4">
        <v>0.50043235594685953</v>
      </c>
      <c r="AI3" s="4">
        <v>0.96203745487364623</v>
      </c>
      <c r="AJ3" s="4" t="s">
        <v>262</v>
      </c>
      <c r="AK3" s="4">
        <v>0.95248441877751733</v>
      </c>
      <c r="AL3" s="4">
        <v>0.96691135580024468</v>
      </c>
      <c r="AM3" s="4" t="s">
        <v>262</v>
      </c>
      <c r="AN3" s="4">
        <v>0.9615578876480162</v>
      </c>
      <c r="AO3" s="4">
        <v>0.95710846072008515</v>
      </c>
      <c r="AP3" s="4">
        <v>0.9697609783212896</v>
      </c>
      <c r="AQ3" s="4">
        <v>0.77000191558648878</v>
      </c>
      <c r="AR3" s="4">
        <v>0.77061323618700672</v>
      </c>
      <c r="AS3" s="4">
        <v>0.94167190446260218</v>
      </c>
      <c r="AT3" s="4" t="s">
        <v>262</v>
      </c>
      <c r="AU3" s="4" t="s">
        <v>262</v>
      </c>
    </row>
    <row r="4" spans="1:47" x14ac:dyDescent="0.2">
      <c r="A4" s="64" t="s">
        <v>27</v>
      </c>
      <c r="B4" s="4">
        <v>1212</v>
      </c>
      <c r="C4" s="4">
        <v>1428</v>
      </c>
      <c r="D4" s="4">
        <v>4477</v>
      </c>
      <c r="E4" s="4">
        <v>3944</v>
      </c>
      <c r="F4" s="4">
        <v>940</v>
      </c>
      <c r="G4" s="4">
        <v>1026</v>
      </c>
      <c r="H4" s="4">
        <v>1436</v>
      </c>
      <c r="I4" s="4">
        <v>127</v>
      </c>
      <c r="J4" s="4">
        <v>140</v>
      </c>
      <c r="K4" s="4">
        <v>91</v>
      </c>
      <c r="L4" s="4">
        <v>26</v>
      </c>
      <c r="M4" s="4" t="s">
        <v>263</v>
      </c>
      <c r="N4" s="4">
        <v>14</v>
      </c>
      <c r="O4" s="4">
        <v>10</v>
      </c>
      <c r="P4" s="4" t="s">
        <v>262</v>
      </c>
      <c r="Q4" s="4">
        <v>19</v>
      </c>
      <c r="R4" s="4">
        <v>19</v>
      </c>
      <c r="S4" s="4">
        <v>12</v>
      </c>
      <c r="T4" s="4">
        <v>106</v>
      </c>
      <c r="U4" s="4">
        <v>149</v>
      </c>
      <c r="V4" s="4">
        <v>12</v>
      </c>
      <c r="W4" s="4" t="s">
        <v>262</v>
      </c>
      <c r="X4" s="4" t="s">
        <v>262</v>
      </c>
      <c r="Y4" s="4">
        <v>16944</v>
      </c>
      <c r="Z4" s="4">
        <v>16841</v>
      </c>
      <c r="AA4" s="4">
        <v>12742</v>
      </c>
      <c r="AB4" s="4">
        <v>13732</v>
      </c>
      <c r="AC4" s="4">
        <v>16304</v>
      </c>
      <c r="AD4" s="4">
        <v>16195</v>
      </c>
      <c r="AE4" s="4">
        <v>14706</v>
      </c>
      <c r="AF4" s="4">
        <v>12488</v>
      </c>
      <c r="AG4" s="4">
        <v>14684</v>
      </c>
      <c r="AH4" s="4">
        <v>12721</v>
      </c>
      <c r="AI4" s="4">
        <v>17728</v>
      </c>
      <c r="AJ4" s="4" t="s">
        <v>262</v>
      </c>
      <c r="AK4" s="4">
        <v>17489</v>
      </c>
      <c r="AL4" s="4">
        <v>17982</v>
      </c>
      <c r="AM4" s="4" t="s">
        <v>262</v>
      </c>
      <c r="AN4" s="4">
        <v>17819</v>
      </c>
      <c r="AO4" s="4">
        <v>17859</v>
      </c>
      <c r="AP4" s="4">
        <v>17990</v>
      </c>
      <c r="AQ4" s="4">
        <v>15661</v>
      </c>
      <c r="AR4" s="4">
        <v>16470</v>
      </c>
      <c r="AS4" s="4">
        <v>15910</v>
      </c>
      <c r="AT4" s="4" t="s">
        <v>262</v>
      </c>
      <c r="AU4" s="4" t="s">
        <v>262</v>
      </c>
    </row>
    <row r="5" spans="1:47" x14ac:dyDescent="0.2">
      <c r="A5" s="64" t="s">
        <v>122</v>
      </c>
      <c r="B5" s="4">
        <v>0.90758374704325961</v>
      </c>
      <c r="C5" s="4">
        <v>0.91522523147374257</v>
      </c>
      <c r="D5" s="4">
        <v>0.60488836066738783</v>
      </c>
      <c r="E5" s="4">
        <v>0.55289790389070637</v>
      </c>
      <c r="F5" s="4">
        <v>0.72295638193472955</v>
      </c>
      <c r="G5" s="4">
        <v>0.71687613256323557</v>
      </c>
      <c r="H5" s="4">
        <v>0.56251816002185073</v>
      </c>
      <c r="I5" s="4">
        <v>0.65357704025786012</v>
      </c>
      <c r="J5" s="4">
        <v>0.69349243102307656</v>
      </c>
      <c r="K5" s="4">
        <v>0.56340299116024295</v>
      </c>
      <c r="L5" s="4">
        <v>0.78101872743682299</v>
      </c>
      <c r="M5" s="4" t="s">
        <v>263</v>
      </c>
      <c r="N5" s="4">
        <v>0.77624220938875899</v>
      </c>
      <c r="O5" s="4">
        <v>0.78345567790012205</v>
      </c>
      <c r="P5" s="4" t="s">
        <v>262</v>
      </c>
      <c r="Q5" s="4">
        <v>0.76490778943824</v>
      </c>
      <c r="R5" s="4">
        <v>0.53118580930741088</v>
      </c>
      <c r="S5" s="4">
        <v>0.78488048916064501</v>
      </c>
      <c r="T5" s="4">
        <v>0.83594435401965905</v>
      </c>
      <c r="U5" s="4">
        <v>0.78329319527471097</v>
      </c>
      <c r="V5" s="4">
        <v>0.69708359522313001</v>
      </c>
      <c r="W5" s="4" t="s">
        <v>262</v>
      </c>
      <c r="X5" s="4" t="s">
        <v>262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 t="s">
        <v>262</v>
      </c>
      <c r="AK5" s="4">
        <v>0</v>
      </c>
      <c r="AL5" s="4">
        <v>0</v>
      </c>
      <c r="AM5" s="4" t="s">
        <v>262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 t="s">
        <v>262</v>
      </c>
      <c r="AU5" s="4" t="s">
        <v>262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0.10164054008208712</v>
      </c>
      <c r="D9" s="14">
        <f>+AVERAGE(Y2:AU2)</f>
        <v>0.97497983434325297</v>
      </c>
      <c r="E9" s="14"/>
      <c r="F9" s="14"/>
    </row>
    <row r="10" spans="1:47" x14ac:dyDescent="0.2">
      <c r="B10" s="14" t="s">
        <v>26</v>
      </c>
      <c r="C10" s="14">
        <f>+AVERAGE(B3:X3)</f>
        <v>0.73663768666774543</v>
      </c>
      <c r="D10" s="14">
        <f>+AVERAGE(Y3:AU3)</f>
        <v>0.76307984079487945</v>
      </c>
      <c r="E10" s="14"/>
      <c r="F10" s="14"/>
    </row>
    <row r="11" spans="1:47" x14ac:dyDescent="0.2">
      <c r="B11" s="14" t="s">
        <v>196</v>
      </c>
      <c r="C11" s="141">
        <f>+AVERAGE(B5:X5)</f>
        <v>0.7174436961676629</v>
      </c>
      <c r="D11" s="141"/>
      <c r="E11" s="141"/>
      <c r="F11" s="141"/>
    </row>
    <row r="12" spans="1:4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7240-4C93-7B4F-9550-604E29A18A8B}">
  <dimension ref="A1:AU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4" t="s">
        <v>115</v>
      </c>
      <c r="C1" s="64" t="s">
        <v>117</v>
      </c>
      <c r="D1" s="64" t="s">
        <v>110</v>
      </c>
      <c r="E1" s="64" t="s">
        <v>111</v>
      </c>
      <c r="F1" s="64" t="s">
        <v>114</v>
      </c>
      <c r="G1" s="64" t="s">
        <v>116</v>
      </c>
      <c r="H1" s="64" t="s">
        <v>112</v>
      </c>
      <c r="I1" s="64" t="s">
        <v>118</v>
      </c>
      <c r="J1" s="64" t="s">
        <v>107</v>
      </c>
      <c r="K1" s="64" t="s">
        <v>113</v>
      </c>
      <c r="L1" s="64" t="s">
        <v>108</v>
      </c>
      <c r="M1" s="64" t="s">
        <v>216</v>
      </c>
      <c r="N1" s="64" t="s">
        <v>106</v>
      </c>
      <c r="O1" s="64" t="s">
        <v>258</v>
      </c>
      <c r="P1" s="64" t="s">
        <v>119</v>
      </c>
      <c r="Q1" s="64" t="s">
        <v>219</v>
      </c>
      <c r="R1" s="64" t="s">
        <v>217</v>
      </c>
      <c r="S1" s="64" t="s">
        <v>218</v>
      </c>
      <c r="T1" s="64" t="s">
        <v>109</v>
      </c>
      <c r="U1" s="64" t="s">
        <v>120</v>
      </c>
      <c r="V1" s="64" t="s">
        <v>220</v>
      </c>
      <c r="W1" s="64" t="s">
        <v>221</v>
      </c>
      <c r="X1" s="64" t="s">
        <v>215</v>
      </c>
      <c r="Y1" s="64" t="s">
        <v>232</v>
      </c>
      <c r="Z1" s="64" t="s">
        <v>235</v>
      </c>
      <c r="AA1" s="64" t="s">
        <v>226</v>
      </c>
      <c r="AB1" s="64" t="s">
        <v>227</v>
      </c>
      <c r="AC1" s="64" t="s">
        <v>231</v>
      </c>
      <c r="AD1" s="64" t="s">
        <v>233</v>
      </c>
      <c r="AE1" s="64" t="s">
        <v>228</v>
      </c>
      <c r="AF1" s="64" t="s">
        <v>239</v>
      </c>
      <c r="AG1" s="64" t="s">
        <v>223</v>
      </c>
      <c r="AH1" s="64" t="s">
        <v>230</v>
      </c>
      <c r="AI1" s="64" t="s">
        <v>224</v>
      </c>
      <c r="AJ1" s="64" t="s">
        <v>234</v>
      </c>
      <c r="AK1" s="64" t="s">
        <v>222</v>
      </c>
      <c r="AL1" s="64" t="s">
        <v>259</v>
      </c>
      <c r="AM1" s="64" t="s">
        <v>240</v>
      </c>
      <c r="AN1" s="64" t="s">
        <v>238</v>
      </c>
      <c r="AO1" s="64" t="s">
        <v>236</v>
      </c>
      <c r="AP1" s="64" t="s">
        <v>237</v>
      </c>
      <c r="AQ1" s="64" t="s">
        <v>225</v>
      </c>
      <c r="AR1" s="64" t="s">
        <v>241</v>
      </c>
      <c r="AS1" s="64" t="s">
        <v>242</v>
      </c>
      <c r="AT1" s="64" t="s">
        <v>243</v>
      </c>
      <c r="AU1" s="64" t="s">
        <v>229</v>
      </c>
    </row>
    <row r="2" spans="1:47" x14ac:dyDescent="0.2">
      <c r="A2" s="64" t="s">
        <v>16</v>
      </c>
      <c r="B2" s="4">
        <v>0.423828125</v>
      </c>
      <c r="C2" s="4">
        <v>0.4955718136311128</v>
      </c>
      <c r="D2" s="4">
        <v>0.32669203043652378</v>
      </c>
      <c r="E2" s="4">
        <v>0.25228961465353378</v>
      </c>
      <c r="F2" s="4">
        <v>0.11593072242159461</v>
      </c>
      <c r="G2" s="4">
        <v>0.1199583271320137</v>
      </c>
      <c r="H2" s="4">
        <v>0.11854243542435421</v>
      </c>
      <c r="I2" s="4">
        <v>2.0363236103467259E-2</v>
      </c>
      <c r="J2" s="4">
        <v>2.7644673792849239E-2</v>
      </c>
      <c r="K2" s="4">
        <v>9.8958333333333329E-3</v>
      </c>
      <c r="L2" s="4">
        <v>8.9418941599999999E-3</v>
      </c>
      <c r="M2" s="4" t="s">
        <v>263</v>
      </c>
      <c r="N2" s="4">
        <v>6.4984819609999996E-3</v>
      </c>
      <c r="O2" s="4">
        <v>3.1984856415860001E-3</v>
      </c>
      <c r="P2" s="4" t="s">
        <v>262</v>
      </c>
      <c r="Q2" s="4">
        <v>2.1373189400000002E-3</v>
      </c>
      <c r="R2" s="4">
        <v>1.792114695340502E-3</v>
      </c>
      <c r="S2" s="4">
        <v>1.9878461799999999E-3</v>
      </c>
      <c r="T2" s="4">
        <v>1.15606936416185E-2</v>
      </c>
      <c r="U2" s="4">
        <v>1.386649467913576E-2</v>
      </c>
      <c r="V2" s="4">
        <v>1.216841964E-3</v>
      </c>
      <c r="W2" s="4" t="s">
        <v>262</v>
      </c>
      <c r="X2" s="4" t="s">
        <v>262</v>
      </c>
      <c r="Y2" s="4">
        <v>0.99367253750815399</v>
      </c>
      <c r="Z2" s="4">
        <v>0.99274705349048054</v>
      </c>
      <c r="AA2" s="4">
        <v>0.8527494567942504</v>
      </c>
      <c r="AB2" s="4">
        <v>0.83884454580007606</v>
      </c>
      <c r="AC2" s="4">
        <v>0.98723849372384942</v>
      </c>
      <c r="AD2" s="4">
        <v>0.98554976097348979</v>
      </c>
      <c r="AE2" s="4">
        <v>0.93010869565217391</v>
      </c>
      <c r="AF2" s="4">
        <v>0.99580712788259962</v>
      </c>
      <c r="AG2" s="4">
        <v>0.99617087471580712</v>
      </c>
      <c r="AH2" s="4">
        <v>0.99394418114797267</v>
      </c>
      <c r="AI2" s="4">
        <v>0.9984247197818843</v>
      </c>
      <c r="AJ2" s="4" t="s">
        <v>262</v>
      </c>
      <c r="AK2" s="4">
        <v>0.99912132052971825</v>
      </c>
      <c r="AL2" s="4">
        <v>0.99941369606003749</v>
      </c>
      <c r="AM2" s="4" t="s">
        <v>262</v>
      </c>
      <c r="AN2" s="4">
        <v>0.9989240884638374</v>
      </c>
      <c r="AO2" s="4">
        <v>0.9989831927746875</v>
      </c>
      <c r="AP2" s="4">
        <v>0.99930082153469668</v>
      </c>
      <c r="AQ2" s="4">
        <v>0.99389475724391896</v>
      </c>
      <c r="AR2" s="4">
        <v>0.99302325581395345</v>
      </c>
      <c r="AS2" s="4">
        <v>0.99905288082083665</v>
      </c>
      <c r="AT2" s="4" t="s">
        <v>262</v>
      </c>
      <c r="AU2" s="4" t="s">
        <v>262</v>
      </c>
    </row>
    <row r="3" spans="1:47" x14ac:dyDescent="0.2">
      <c r="A3" s="64" t="s">
        <v>26</v>
      </c>
      <c r="B3" s="4">
        <v>0.91793570219966159</v>
      </c>
      <c r="C3" s="4">
        <v>0.9199428162973553</v>
      </c>
      <c r="D3" s="4">
        <v>0.78740347490347495</v>
      </c>
      <c r="E3" s="4">
        <v>0.77494692144373678</v>
      </c>
      <c r="F3" s="4">
        <v>0.85895953757225429</v>
      </c>
      <c r="G3" s="4">
        <v>0.85835995740149096</v>
      </c>
      <c r="H3" s="4">
        <v>0.44425237683664648</v>
      </c>
      <c r="I3" s="4">
        <v>0.82222222222222219</v>
      </c>
      <c r="J3" s="4">
        <v>0.7009345794392523</v>
      </c>
      <c r="K3" s="4">
        <v>0.62295081967213117</v>
      </c>
      <c r="L3" s="4">
        <f>24/26</f>
        <v>0.92307692307692313</v>
      </c>
      <c r="M3" s="4" t="s">
        <v>263</v>
      </c>
      <c r="N3" s="4">
        <f>13/14</f>
        <v>0.9285714285714286</v>
      </c>
      <c r="O3" s="4">
        <v>0.8</v>
      </c>
      <c r="P3" s="4" t="s">
        <v>262</v>
      </c>
      <c r="Q3" s="4">
        <f>13/18</f>
        <v>0.72222222222222221</v>
      </c>
      <c r="R3" s="4">
        <v>0.35555555555555501</v>
      </c>
      <c r="S3" s="4">
        <v>0.75</v>
      </c>
      <c r="T3" s="4">
        <v>0.82258064516129004</v>
      </c>
      <c r="U3" s="4">
        <v>0.74677419354838703</v>
      </c>
      <c r="V3" s="4">
        <f>2/3</f>
        <v>0.66666666666666663</v>
      </c>
      <c r="W3" s="4" t="s">
        <v>262</v>
      </c>
      <c r="X3" s="4" t="s">
        <v>262</v>
      </c>
      <c r="Y3" s="4">
        <v>0.91171893703615037</v>
      </c>
      <c r="Z3" s="4">
        <v>0.92127403846153844</v>
      </c>
      <c r="AA3" s="4">
        <v>0.43138581212479921</v>
      </c>
      <c r="AB3" s="4">
        <v>0.33777165595347408</v>
      </c>
      <c r="AC3" s="4">
        <v>0.62486758474576276</v>
      </c>
      <c r="AD3" s="4">
        <v>0.6053790710090764</v>
      </c>
      <c r="AE3" s="4">
        <v>0.6912513127070038</v>
      </c>
      <c r="AF3" s="4">
        <v>0.51630434782608692</v>
      </c>
      <c r="AG3" s="4">
        <v>0.75937243455258596</v>
      </c>
      <c r="AH3" s="4">
        <v>0.49821829220007918</v>
      </c>
      <c r="AI3" s="4">
        <v>0.97543506570380012</v>
      </c>
      <c r="AJ3" s="4" t="s">
        <v>262</v>
      </c>
      <c r="AK3" s="4">
        <v>0.9671324422843256</v>
      </c>
      <c r="AL3" s="4">
        <v>0.97589740653804313</v>
      </c>
      <c r="AM3" s="4" t="s">
        <v>262</v>
      </c>
      <c r="AN3" s="4">
        <v>0.97264579210802005</v>
      </c>
      <c r="AO3" s="4">
        <v>0.96772698302335014</v>
      </c>
      <c r="AP3" s="4">
        <v>0.97994514912581421</v>
      </c>
      <c r="AQ3" s="4">
        <v>0.79993760237110989</v>
      </c>
      <c r="AR3" s="4">
        <v>0.79036128059230826</v>
      </c>
      <c r="AS3" s="4">
        <v>0.97122688559809711</v>
      </c>
      <c r="AT3" s="4" t="s">
        <v>262</v>
      </c>
      <c r="AU3" s="4" t="s">
        <v>262</v>
      </c>
    </row>
    <row r="4" spans="1:47" x14ac:dyDescent="0.2">
      <c r="A4" s="64" t="s">
        <v>27</v>
      </c>
      <c r="B4" s="4">
        <v>1182</v>
      </c>
      <c r="C4" s="4">
        <v>1399</v>
      </c>
      <c r="D4" s="4">
        <v>4144</v>
      </c>
      <c r="E4" s="4">
        <v>3768</v>
      </c>
      <c r="F4" s="4">
        <v>865</v>
      </c>
      <c r="G4" s="4">
        <v>939</v>
      </c>
      <c r="H4" s="4">
        <v>1157</v>
      </c>
      <c r="I4" s="4">
        <v>90</v>
      </c>
      <c r="J4" s="4">
        <v>107</v>
      </c>
      <c r="K4" s="4">
        <v>61</v>
      </c>
      <c r="L4" s="4">
        <v>26</v>
      </c>
      <c r="M4" s="4" t="s">
        <v>263</v>
      </c>
      <c r="N4" s="4">
        <v>14</v>
      </c>
      <c r="O4" s="4">
        <v>10</v>
      </c>
      <c r="P4" s="4" t="s">
        <v>262</v>
      </c>
      <c r="Q4" s="4">
        <v>18</v>
      </c>
      <c r="R4" s="4">
        <v>18</v>
      </c>
      <c r="S4" s="4">
        <v>12</v>
      </c>
      <c r="T4" s="4">
        <v>93</v>
      </c>
      <c r="U4" s="4">
        <v>124</v>
      </c>
      <c r="V4" s="4">
        <v>12</v>
      </c>
      <c r="W4" s="4" t="s">
        <v>262</v>
      </c>
      <c r="X4" s="4" t="s">
        <v>262</v>
      </c>
      <c r="Y4" s="4">
        <v>16708</v>
      </c>
      <c r="Z4" s="4">
        <v>16640</v>
      </c>
      <c r="AA4" s="4">
        <v>11827</v>
      </c>
      <c r="AB4" s="4">
        <v>13068</v>
      </c>
      <c r="AC4" s="4">
        <v>15104</v>
      </c>
      <c r="AD4" s="4">
        <v>14984</v>
      </c>
      <c r="AE4" s="4">
        <v>12379</v>
      </c>
      <c r="AF4" s="4">
        <v>7360</v>
      </c>
      <c r="AG4" s="4">
        <v>10963</v>
      </c>
      <c r="AH4" s="4">
        <v>7577</v>
      </c>
      <c r="AI4" s="4">
        <v>16894</v>
      </c>
      <c r="AJ4" s="4" t="s">
        <v>262</v>
      </c>
      <c r="AK4" s="4">
        <v>16460</v>
      </c>
      <c r="AL4" s="4">
        <v>17467</v>
      </c>
      <c r="AM4" s="4" t="s">
        <v>262</v>
      </c>
      <c r="AN4" s="4">
        <v>17182</v>
      </c>
      <c r="AO4" s="4">
        <v>17259</v>
      </c>
      <c r="AP4" s="4">
        <v>17502</v>
      </c>
      <c r="AQ4" s="4">
        <v>12821</v>
      </c>
      <c r="AR4" s="4">
        <v>14587</v>
      </c>
      <c r="AS4" s="4">
        <v>13033</v>
      </c>
      <c r="AT4" s="4" t="s">
        <v>262</v>
      </c>
      <c r="AU4" s="4" t="s">
        <v>262</v>
      </c>
    </row>
    <row r="5" spans="1:47" x14ac:dyDescent="0.2">
      <c r="A5" s="64" t="s">
        <v>122</v>
      </c>
      <c r="B5" s="4">
        <v>0.91482731961790598</v>
      </c>
      <c r="C5" s="4">
        <v>0.92060842737944681</v>
      </c>
      <c r="D5" s="4">
        <v>0.60939464351413708</v>
      </c>
      <c r="E5" s="4">
        <v>0.55635928869860551</v>
      </c>
      <c r="F5" s="4">
        <v>0.74191356115900864</v>
      </c>
      <c r="G5" s="4">
        <v>0.73186951420528357</v>
      </c>
      <c r="H5" s="4">
        <v>0.56775184477182516</v>
      </c>
      <c r="I5" s="4">
        <v>0.66926328502415455</v>
      </c>
      <c r="J5" s="4">
        <v>0.73015350699591908</v>
      </c>
      <c r="K5" s="4">
        <v>0.56058455593610523</v>
      </c>
      <c r="L5" s="4">
        <v>0.78771753285190005</v>
      </c>
      <c r="M5" s="4" t="s">
        <v>263</v>
      </c>
      <c r="N5" s="4">
        <v>0.83356622114216306</v>
      </c>
      <c r="O5" s="4">
        <v>0.787948703269022</v>
      </c>
      <c r="P5" s="4" t="s">
        <v>262</v>
      </c>
      <c r="Q5" s="4">
        <v>0.78632289605400996</v>
      </c>
      <c r="R5" s="4">
        <v>0.71164126928945304</v>
      </c>
      <c r="S5" s="4">
        <v>0.63997257456290702</v>
      </c>
      <c r="T5" s="4">
        <v>0.76125912376619997</v>
      </c>
      <c r="U5" s="4">
        <v>0.70856773707034804</v>
      </c>
      <c r="V5" s="4">
        <v>0.68561344279904901</v>
      </c>
      <c r="W5" s="4" t="s">
        <v>262</v>
      </c>
      <c r="X5" s="4" t="s">
        <v>262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 t="s">
        <v>262</v>
      </c>
      <c r="AK5" s="4">
        <v>0</v>
      </c>
      <c r="AL5" s="4">
        <v>0</v>
      </c>
      <c r="AM5" s="4" t="s">
        <v>262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 t="s">
        <v>262</v>
      </c>
      <c r="AU5" s="4" t="s">
        <v>262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0.10325878862060338</v>
      </c>
      <c r="D9" s="14">
        <f>+AVERAGE(Y2:AU2)</f>
        <v>0.97615639266907495</v>
      </c>
      <c r="E9" s="14"/>
      <c r="F9" s="14"/>
    </row>
    <row r="10" spans="1:47" x14ac:dyDescent="0.2">
      <c r="B10" s="14" t="s">
        <v>26</v>
      </c>
      <c r="C10" s="14">
        <f>+AVERAGE(B3:X3)</f>
        <v>0.75912400225214194</v>
      </c>
      <c r="D10" s="14">
        <f>+AVERAGE(Y3:AU3)</f>
        <v>0.7735711628400751</v>
      </c>
      <c r="E10" s="14"/>
      <c r="F10" s="14"/>
    </row>
    <row r="11" spans="1:47" x14ac:dyDescent="0.2">
      <c r="B11" s="14" t="s">
        <v>196</v>
      </c>
      <c r="C11" s="141">
        <f>+AVERAGE(B5:X5)</f>
        <v>0.72133344463723392</v>
      </c>
      <c r="D11" s="141"/>
      <c r="E11" s="141"/>
      <c r="F11" s="141"/>
    </row>
    <row r="12" spans="1:4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D9CF-50EB-6344-95F1-9946FE3E0FFB}">
  <dimension ref="A1:AU12"/>
  <sheetViews>
    <sheetView workbookViewId="0">
      <selection activeCell="C1" sqref="C1:G1048576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4" t="s">
        <v>115</v>
      </c>
      <c r="C1" s="64" t="s">
        <v>117</v>
      </c>
      <c r="D1" s="64" t="s">
        <v>110</v>
      </c>
      <c r="E1" s="64" t="s">
        <v>111</v>
      </c>
      <c r="F1" s="64" t="s">
        <v>114</v>
      </c>
      <c r="G1" s="64" t="s">
        <v>116</v>
      </c>
      <c r="H1" s="64" t="s">
        <v>112</v>
      </c>
      <c r="I1" s="64" t="s">
        <v>118</v>
      </c>
      <c r="J1" s="64" t="s">
        <v>107</v>
      </c>
      <c r="K1" s="64" t="s">
        <v>113</v>
      </c>
      <c r="L1" s="64" t="s">
        <v>108</v>
      </c>
      <c r="M1" s="64" t="s">
        <v>216</v>
      </c>
      <c r="N1" s="64" t="s">
        <v>106</v>
      </c>
      <c r="O1" s="64" t="s">
        <v>258</v>
      </c>
      <c r="P1" s="64" t="s">
        <v>119</v>
      </c>
      <c r="Q1" s="64" t="s">
        <v>219</v>
      </c>
      <c r="R1" s="64" t="s">
        <v>217</v>
      </c>
      <c r="S1" s="64" t="s">
        <v>218</v>
      </c>
      <c r="T1" s="64" t="s">
        <v>109</v>
      </c>
      <c r="U1" s="64" t="s">
        <v>120</v>
      </c>
      <c r="V1" s="64" t="s">
        <v>220</v>
      </c>
      <c r="W1" s="64" t="s">
        <v>221</v>
      </c>
      <c r="X1" s="64" t="s">
        <v>215</v>
      </c>
      <c r="Y1" s="64" t="s">
        <v>232</v>
      </c>
      <c r="Z1" s="64" t="s">
        <v>235</v>
      </c>
      <c r="AA1" s="64" t="s">
        <v>226</v>
      </c>
      <c r="AB1" s="64" t="s">
        <v>227</v>
      </c>
      <c r="AC1" s="64" t="s">
        <v>231</v>
      </c>
      <c r="AD1" s="64" t="s">
        <v>233</v>
      </c>
      <c r="AE1" s="64" t="s">
        <v>228</v>
      </c>
      <c r="AF1" s="64" t="s">
        <v>239</v>
      </c>
      <c r="AG1" s="64" t="s">
        <v>223</v>
      </c>
      <c r="AH1" s="64" t="s">
        <v>230</v>
      </c>
      <c r="AI1" s="64" t="s">
        <v>224</v>
      </c>
      <c r="AJ1" s="64" t="s">
        <v>234</v>
      </c>
      <c r="AK1" s="64" t="s">
        <v>222</v>
      </c>
      <c r="AL1" s="64" t="s">
        <v>259</v>
      </c>
      <c r="AM1" s="64" t="s">
        <v>240</v>
      </c>
      <c r="AN1" s="64" t="s">
        <v>238</v>
      </c>
      <c r="AO1" s="64" t="s">
        <v>236</v>
      </c>
      <c r="AP1" s="64" t="s">
        <v>237</v>
      </c>
      <c r="AQ1" s="64" t="s">
        <v>225</v>
      </c>
      <c r="AR1" s="64" t="s">
        <v>241</v>
      </c>
      <c r="AS1" s="64" t="s">
        <v>242</v>
      </c>
      <c r="AT1" s="64" t="s">
        <v>243</v>
      </c>
      <c r="AU1" s="64" t="s">
        <v>229</v>
      </c>
    </row>
    <row r="2" spans="1:47" x14ac:dyDescent="0.2">
      <c r="A2" s="64" t="s">
        <v>16</v>
      </c>
      <c r="B2" s="4">
        <v>0.43969849246231157</v>
      </c>
      <c r="C2" s="4">
        <v>0.50941883767535068</v>
      </c>
      <c r="D2" s="4">
        <v>0.32721035741949761</v>
      </c>
      <c r="E2" s="4">
        <v>0.25349301397205593</v>
      </c>
      <c r="F2" s="4">
        <v>0.1202443280977312</v>
      </c>
      <c r="G2" s="4">
        <v>0.1226963307321933</v>
      </c>
      <c r="H2" s="4">
        <v>0.121301775147929</v>
      </c>
      <c r="I2" s="4">
        <v>2.508361204013378E-2</v>
      </c>
      <c r="J2" s="4">
        <v>3.2679738562091512E-2</v>
      </c>
      <c r="K2" s="4">
        <v>1.2195121951219509E-2</v>
      </c>
      <c r="L2" s="4">
        <v>1.8948464816000001E-3</v>
      </c>
      <c r="M2" s="4" t="s">
        <v>263</v>
      </c>
      <c r="N2" s="4">
        <v>1.4894186947400001E-3</v>
      </c>
      <c r="O2" s="4">
        <v>1.89489498486E-3</v>
      </c>
      <c r="P2" s="4" t="s">
        <v>262</v>
      </c>
      <c r="Q2" s="4">
        <v>8.1648948416000004E-3</v>
      </c>
      <c r="R2" s="4">
        <v>2.6848489399999998E-3</v>
      </c>
      <c r="S2" s="4">
        <v>3.6947151249999998E-3</v>
      </c>
      <c r="T2" s="4">
        <v>9.2378752886836026E-3</v>
      </c>
      <c r="U2" s="4">
        <v>1.1666666666666671E-2</v>
      </c>
      <c r="V2" s="4">
        <v>8.9411694909999999E-3</v>
      </c>
      <c r="W2" s="4" t="s">
        <v>262</v>
      </c>
      <c r="X2" s="4" t="s">
        <v>262</v>
      </c>
      <c r="Y2" s="4">
        <v>0.9946350510001325</v>
      </c>
      <c r="Z2" s="4">
        <v>0.99384292919368578</v>
      </c>
      <c r="AA2" s="4">
        <v>0.86657809831087496</v>
      </c>
      <c r="AB2" s="4">
        <v>0.84031469274930892</v>
      </c>
      <c r="AC2" s="4">
        <v>0.98923735678740887</v>
      </c>
      <c r="AD2" s="4">
        <v>0.98852379801884516</v>
      </c>
      <c r="AE2" s="4">
        <v>0.93580213542370594</v>
      </c>
      <c r="AF2" s="4">
        <v>0.99479843953185954</v>
      </c>
      <c r="AG2" s="4">
        <v>0.9966389527684415</v>
      </c>
      <c r="AH2" s="4">
        <v>0.99809402795425672</v>
      </c>
      <c r="AI2" s="4">
        <v>0.99839702487817394</v>
      </c>
      <c r="AJ2" s="4" t="s">
        <v>262</v>
      </c>
      <c r="AK2" s="4">
        <v>0.99905571293673279</v>
      </c>
      <c r="AL2" s="4">
        <v>0.99939671814671815</v>
      </c>
      <c r="AM2" s="4" t="s">
        <v>262</v>
      </c>
      <c r="AN2" s="4">
        <v>0.99894697720515357</v>
      </c>
      <c r="AO2" s="4">
        <v>0.99894133765101512</v>
      </c>
      <c r="AP2" s="4">
        <v>0.99927997119884793</v>
      </c>
      <c r="AQ2" s="4">
        <v>0.99455489426364441</v>
      </c>
      <c r="AR2" s="4">
        <v>0.99269122947537047</v>
      </c>
      <c r="AS2" s="4">
        <v>0.99883794633424894</v>
      </c>
      <c r="AT2" s="4" t="s">
        <v>262</v>
      </c>
      <c r="AU2" s="4" t="s">
        <v>262</v>
      </c>
    </row>
    <row r="3" spans="1:47" x14ac:dyDescent="0.2">
      <c r="A3" s="64" t="s">
        <v>26</v>
      </c>
      <c r="B3" s="4">
        <v>0.92838196286472152</v>
      </c>
      <c r="C3" s="4">
        <v>0.93113553113553116</v>
      </c>
      <c r="D3" s="4">
        <v>0.80792349726775958</v>
      </c>
      <c r="E3" s="4">
        <v>0.78815232722143869</v>
      </c>
      <c r="F3" s="4">
        <v>0.88107416879795397</v>
      </c>
      <c r="G3" s="4">
        <v>0.88609112709832138</v>
      </c>
      <c r="H3" s="4">
        <v>0.4372037914691943</v>
      </c>
      <c r="I3" s="4">
        <v>0.84905660377358494</v>
      </c>
      <c r="J3" s="4">
        <v>0.72463768115942029</v>
      </c>
      <c r="K3" s="4">
        <v>0.88</v>
      </c>
      <c r="L3" s="4">
        <f>24/25</f>
        <v>0.96</v>
      </c>
      <c r="M3" s="4" t="s">
        <v>263</v>
      </c>
      <c r="N3" s="4">
        <f>13/14</f>
        <v>0.9285714285714286</v>
      </c>
      <c r="O3" s="4">
        <v>0.8</v>
      </c>
      <c r="P3" s="4" t="s">
        <v>262</v>
      </c>
      <c r="Q3" s="4">
        <f>14/17</f>
        <v>0.82352941176470584</v>
      </c>
      <c r="R3" s="4">
        <f>7/17</f>
        <v>0.41176470588235292</v>
      </c>
      <c r="S3" s="4">
        <v>0.75</v>
      </c>
      <c r="T3" s="4">
        <v>0.77118644067796605</v>
      </c>
      <c r="U3" s="4">
        <v>0.77722772277227703</v>
      </c>
      <c r="V3" s="4">
        <f>7/11</f>
        <v>0.63636363636363635</v>
      </c>
      <c r="W3" s="4" t="s">
        <v>262</v>
      </c>
      <c r="X3" s="4" t="s">
        <v>262</v>
      </c>
      <c r="Y3" s="4">
        <v>0.91819015591562214</v>
      </c>
      <c r="Z3" s="4">
        <v>0.92535219857290962</v>
      </c>
      <c r="AA3" s="4">
        <v>0.42889348111966941</v>
      </c>
      <c r="AB3" s="4">
        <v>0.32446633825944171</v>
      </c>
      <c r="AC3" s="4">
        <v>0.62903819265582461</v>
      </c>
      <c r="AD3" s="4">
        <v>0.60763347441894999</v>
      </c>
      <c r="AE3" s="4">
        <v>0.721475461081588</v>
      </c>
      <c r="AF3" s="4">
        <v>0.46660567246111623</v>
      </c>
      <c r="AG3" s="4">
        <v>0.79195951644644358</v>
      </c>
      <c r="AH3" s="4">
        <v>0.46853563972561879</v>
      </c>
      <c r="AI3" s="4">
        <v>0.98594313936554168</v>
      </c>
      <c r="AJ3" s="4" t="s">
        <v>262</v>
      </c>
      <c r="AK3" s="4">
        <v>0.9830103530661003</v>
      </c>
      <c r="AL3" s="4">
        <v>0.9834956067442413</v>
      </c>
      <c r="AM3" s="4" t="s">
        <v>262</v>
      </c>
      <c r="AN3" s="4">
        <v>0.98359355940473281</v>
      </c>
      <c r="AO3" s="4">
        <v>0.97602677213264377</v>
      </c>
      <c r="AP3" s="4">
        <v>0.98637763563136693</v>
      </c>
      <c r="AQ3" s="4">
        <v>0.82068965517241377</v>
      </c>
      <c r="AR3" s="4">
        <v>0.80695043541954914</v>
      </c>
      <c r="AS3" s="4">
        <v>0.98788005433079096</v>
      </c>
      <c r="AT3" s="4" t="s">
        <v>262</v>
      </c>
      <c r="AU3" s="4" t="s">
        <v>262</v>
      </c>
    </row>
    <row r="4" spans="1:47" x14ac:dyDescent="0.2">
      <c r="A4" s="64" t="s">
        <v>27</v>
      </c>
      <c r="B4" s="4">
        <v>1131</v>
      </c>
      <c r="C4" s="4">
        <v>1365</v>
      </c>
      <c r="D4" s="4">
        <v>3660</v>
      </c>
      <c r="E4" s="4">
        <v>3545</v>
      </c>
      <c r="F4" s="4">
        <v>782</v>
      </c>
      <c r="G4" s="4">
        <v>834</v>
      </c>
      <c r="H4" s="4">
        <v>844</v>
      </c>
      <c r="I4" s="4">
        <v>53</v>
      </c>
      <c r="J4" s="4">
        <v>69</v>
      </c>
      <c r="K4" s="4">
        <v>25</v>
      </c>
      <c r="L4" s="4">
        <v>25</v>
      </c>
      <c r="M4" s="4" t="s">
        <v>263</v>
      </c>
      <c r="N4" s="4">
        <v>14</v>
      </c>
      <c r="O4" s="4">
        <v>10</v>
      </c>
      <c r="P4" s="4" t="s">
        <v>262</v>
      </c>
      <c r="Q4" s="4">
        <v>17</v>
      </c>
      <c r="R4" s="4">
        <v>17</v>
      </c>
      <c r="S4" s="4">
        <v>12</v>
      </c>
      <c r="T4" s="4">
        <v>59</v>
      </c>
      <c r="U4" s="4">
        <v>101</v>
      </c>
      <c r="V4" s="4">
        <v>11</v>
      </c>
      <c r="W4" s="4" t="s">
        <v>262</v>
      </c>
      <c r="X4" s="4" t="s">
        <v>262</v>
      </c>
      <c r="Y4" s="4">
        <v>16355</v>
      </c>
      <c r="Z4" s="4">
        <v>16397</v>
      </c>
      <c r="AA4" s="4">
        <v>10646</v>
      </c>
      <c r="AB4" s="4">
        <v>12180</v>
      </c>
      <c r="AC4" s="4">
        <v>13589</v>
      </c>
      <c r="AD4" s="4">
        <v>13467</v>
      </c>
      <c r="AE4" s="4">
        <v>9597</v>
      </c>
      <c r="AF4" s="4">
        <v>3279</v>
      </c>
      <c r="AG4" s="4">
        <v>7114</v>
      </c>
      <c r="AH4" s="4">
        <v>3353</v>
      </c>
      <c r="AI4" s="4">
        <v>15793</v>
      </c>
      <c r="AJ4" s="4" t="s">
        <v>262</v>
      </c>
      <c r="AK4" s="4">
        <v>15068</v>
      </c>
      <c r="AL4" s="4">
        <v>16844</v>
      </c>
      <c r="AM4" s="4" t="s">
        <v>262</v>
      </c>
      <c r="AN4" s="4">
        <v>16396</v>
      </c>
      <c r="AO4" s="4">
        <v>16435</v>
      </c>
      <c r="AP4" s="4">
        <v>16884</v>
      </c>
      <c r="AQ4" s="4">
        <v>9570</v>
      </c>
      <c r="AR4" s="4">
        <v>12287</v>
      </c>
      <c r="AS4" s="4">
        <v>9571</v>
      </c>
      <c r="AT4" s="4" t="s">
        <v>262</v>
      </c>
      <c r="AU4" s="4" t="s">
        <v>262</v>
      </c>
    </row>
    <row r="5" spans="1:47" x14ac:dyDescent="0.2">
      <c r="A5" s="64" t="s">
        <v>122</v>
      </c>
      <c r="B5" s="4">
        <v>0.92328605939017194</v>
      </c>
      <c r="C5" s="4">
        <v>0.92824386485422039</v>
      </c>
      <c r="D5" s="4">
        <v>0.61840848919371449</v>
      </c>
      <c r="E5" s="4">
        <v>0.55630933274044014</v>
      </c>
      <c r="F5" s="4">
        <v>0.75505618072688929</v>
      </c>
      <c r="G5" s="4">
        <v>0.74686230075863569</v>
      </c>
      <c r="H5" s="4">
        <v>0.57933962627539115</v>
      </c>
      <c r="I5" s="4">
        <v>0.6578311381173505</v>
      </c>
      <c r="J5" s="4">
        <v>0.75829859880293204</v>
      </c>
      <c r="K5" s="4">
        <v>0.67426781986280937</v>
      </c>
      <c r="L5" s="4">
        <v>0.79297156968277105</v>
      </c>
      <c r="M5" s="4" t="s">
        <v>263</v>
      </c>
      <c r="N5" s="4">
        <v>0.79150517653304997</v>
      </c>
      <c r="O5" s="4">
        <v>0.79174780337212103</v>
      </c>
      <c r="P5" s="4" t="s">
        <v>262</v>
      </c>
      <c r="Q5" s="4">
        <v>0.75179677970236602</v>
      </c>
      <c r="R5" s="4">
        <v>0.61801338606632195</v>
      </c>
      <c r="S5" s="4">
        <v>0.64318881781568404</v>
      </c>
      <c r="T5" s="4">
        <v>0.84593804792519001</v>
      </c>
      <c r="U5" s="4">
        <v>0.74208907909591304</v>
      </c>
      <c r="V5" s="4">
        <v>0.70394002716539505</v>
      </c>
      <c r="W5" s="4" t="s">
        <v>262</v>
      </c>
      <c r="X5" s="4" t="s">
        <v>262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 t="s">
        <v>262</v>
      </c>
      <c r="AK5" s="4">
        <v>0</v>
      </c>
      <c r="AL5" s="4">
        <v>0</v>
      </c>
      <c r="AM5" s="4" t="s">
        <v>262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 t="s">
        <v>262</v>
      </c>
      <c r="AU5" s="4" t="s">
        <v>262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0.10598373360919287</v>
      </c>
      <c r="D9" s="14">
        <f>+AVERAGE(Y2:AU2)</f>
        <v>0.97781933125412746</v>
      </c>
      <c r="E9" s="14"/>
      <c r="F9" s="14"/>
    </row>
    <row r="10" spans="1:47" x14ac:dyDescent="0.2">
      <c r="B10" s="14" t="s">
        <v>26</v>
      </c>
      <c r="C10" s="14">
        <f>+AVERAGE(B3:X3)</f>
        <v>0.78801579141159439</v>
      </c>
      <c r="D10" s="14">
        <f>+AVERAGE(Y3:AU3)</f>
        <v>0.77874301799602974</v>
      </c>
      <c r="E10" s="14"/>
      <c r="F10" s="14"/>
    </row>
    <row r="11" spans="1:47" x14ac:dyDescent="0.2">
      <c r="B11" s="14" t="s">
        <v>196</v>
      </c>
      <c r="C11" s="141">
        <f>+AVERAGE(B5:X5)</f>
        <v>0.73047863674112445</v>
      </c>
      <c r="D11" s="141"/>
      <c r="E11" s="141"/>
      <c r="F11" s="141"/>
    </row>
    <row r="12" spans="1:4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A29B-C106-464C-975C-DA185E8AF1F8}">
  <dimension ref="A1:AE14"/>
  <sheetViews>
    <sheetView zoomScale="180" zoomScaleNormal="180" workbookViewId="0">
      <selection activeCell="B3" sqref="B3:F7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31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1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1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1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1" x14ac:dyDescent="0.2">
      <c r="B7" s="14"/>
      <c r="C7" s="141" t="s">
        <v>15</v>
      </c>
      <c r="D7" s="141"/>
      <c r="E7" s="141"/>
      <c r="F7" s="141"/>
    </row>
    <row r="8" spans="1:31" x14ac:dyDescent="0.2">
      <c r="B8" s="14"/>
      <c r="C8" s="14" t="s">
        <v>260</v>
      </c>
      <c r="D8" s="14" t="s">
        <v>261</v>
      </c>
      <c r="E8" s="14"/>
      <c r="F8" s="14"/>
    </row>
    <row r="9" spans="1:31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1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1" x14ac:dyDescent="0.2">
      <c r="B11" s="15" t="s">
        <v>196</v>
      </c>
      <c r="C11" s="142">
        <f>+AVERAGE(B5:D5)</f>
        <v>0.73236497785986154</v>
      </c>
      <c r="D11" s="142"/>
      <c r="E11" s="142"/>
      <c r="F11" s="142"/>
      <c r="G11" s="16"/>
    </row>
    <row r="12" spans="1:31" x14ac:dyDescent="0.2">
      <c r="C12" s="118" t="s">
        <v>264</v>
      </c>
      <c r="D12" s="118"/>
      <c r="E12" s="118"/>
      <c r="F12" s="118"/>
    </row>
    <row r="14" spans="1:31" x14ac:dyDescent="0.2">
      <c r="AE14" t="s">
        <v>273</v>
      </c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2960-7BF4-7940-A6E4-322FF7443055}">
  <dimension ref="A1:G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7" x14ac:dyDescent="0.2">
      <c r="B1" s="64" t="s">
        <v>20</v>
      </c>
      <c r="C1" s="64" t="s">
        <v>21</v>
      </c>
      <c r="D1" s="64" t="s">
        <v>22</v>
      </c>
      <c r="E1" s="64" t="s">
        <v>23</v>
      </c>
      <c r="F1" s="64" t="s">
        <v>24</v>
      </c>
      <c r="G1" s="64" t="s">
        <v>25</v>
      </c>
    </row>
    <row r="2" spans="1:7" x14ac:dyDescent="0.2">
      <c r="A2" s="64" t="s">
        <v>16</v>
      </c>
      <c r="B2" s="4">
        <v>0.17884505431675241</v>
      </c>
      <c r="C2" s="4">
        <v>0.25710699999999997</v>
      </c>
      <c r="D2" s="4">
        <v>0.15154409423750401</v>
      </c>
      <c r="E2" s="4">
        <v>0.96232284825440717</v>
      </c>
      <c r="F2" s="4">
        <v>0.94861899999999999</v>
      </c>
      <c r="G2" s="4">
        <v>0.99627387051700045</v>
      </c>
    </row>
    <row r="3" spans="1:7" x14ac:dyDescent="0.2">
      <c r="A3" s="64" t="s">
        <v>26</v>
      </c>
      <c r="B3" s="4">
        <v>0.78200000000000003</v>
      </c>
      <c r="C3" s="4">
        <v>0.73060099999999994</v>
      </c>
      <c r="D3" s="4">
        <v>0.88148148148148153</v>
      </c>
      <c r="E3" s="4">
        <v>0.60795981874761151</v>
      </c>
      <c r="F3" s="4">
        <v>0.70203300000000002</v>
      </c>
      <c r="G3" s="4">
        <v>0.86524750973352882</v>
      </c>
    </row>
    <row r="4" spans="1:7" x14ac:dyDescent="0.2">
      <c r="A4" s="64" t="s">
        <v>27</v>
      </c>
      <c r="B4" s="4">
        <v>2000</v>
      </c>
      <c r="C4" s="4">
        <v>2513</v>
      </c>
      <c r="D4" s="4">
        <v>540</v>
      </c>
      <c r="E4" s="4">
        <v>18317</v>
      </c>
      <c r="F4" s="4">
        <v>17804</v>
      </c>
      <c r="G4" s="4">
        <v>19777</v>
      </c>
    </row>
    <row r="5" spans="1:7" x14ac:dyDescent="0.2">
      <c r="A5" s="64" t="s">
        <v>122</v>
      </c>
      <c r="B5" s="4">
        <v>0.69497990937380583</v>
      </c>
      <c r="C5" s="4">
        <v>0.71631699999999998</v>
      </c>
      <c r="D5" s="4">
        <v>0.87336449560750506</v>
      </c>
      <c r="E5" s="4">
        <v>0</v>
      </c>
      <c r="F5" s="4">
        <v>0</v>
      </c>
      <c r="G5" s="4">
        <v>0</v>
      </c>
    </row>
    <row r="7" spans="1:7" x14ac:dyDescent="0.2">
      <c r="B7" s="14"/>
      <c r="C7" s="141" t="s">
        <v>15</v>
      </c>
      <c r="D7" s="141"/>
      <c r="E7" s="141"/>
      <c r="F7" s="141"/>
    </row>
    <row r="8" spans="1:7" x14ac:dyDescent="0.2">
      <c r="B8" s="14"/>
      <c r="C8" s="14" t="s">
        <v>260</v>
      </c>
      <c r="D8" s="14" t="s">
        <v>261</v>
      </c>
      <c r="E8" s="14"/>
      <c r="F8" s="14"/>
    </row>
    <row r="9" spans="1:7" x14ac:dyDescent="0.2">
      <c r="B9" s="15" t="s">
        <v>16</v>
      </c>
      <c r="C9" s="15">
        <f>+AVERAGE(B2:D2)</f>
        <v>0.19583204951808544</v>
      </c>
      <c r="D9" s="15">
        <f>+AVERAGE(E2:G2)</f>
        <v>0.96907190625713591</v>
      </c>
      <c r="E9" s="15"/>
      <c r="F9" s="15"/>
    </row>
    <row r="10" spans="1:7" x14ac:dyDescent="0.2">
      <c r="B10" s="15" t="s">
        <v>26</v>
      </c>
      <c r="C10" s="15">
        <f>+AVERAGE(B3:D3)</f>
        <v>0.79802749382716043</v>
      </c>
      <c r="D10" s="15">
        <f>+AVERAGE(E3:G3)</f>
        <v>0.72508010949371349</v>
      </c>
      <c r="E10" s="15"/>
      <c r="F10" s="15"/>
    </row>
    <row r="11" spans="1:7" x14ac:dyDescent="0.2">
      <c r="B11" s="15" t="s">
        <v>196</v>
      </c>
      <c r="C11" s="142">
        <f>+AVERAGE(B5:D5)</f>
        <v>0.76155380166043685</v>
      </c>
      <c r="D11" s="142"/>
      <c r="E11" s="142"/>
      <c r="F11" s="142"/>
    </row>
    <row r="12" spans="1: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644-5CCB-7A40-8DD5-BCF740FBC305}">
  <dimension ref="B1:BC76"/>
  <sheetViews>
    <sheetView topLeftCell="A16" zoomScale="84" zoomScaleNormal="84" workbookViewId="0">
      <selection activeCell="O23" sqref="O23"/>
    </sheetView>
  </sheetViews>
  <sheetFormatPr baseColWidth="10" defaultRowHeight="16" x14ac:dyDescent="0.2"/>
  <sheetData>
    <row r="1" spans="2:55" ht="17" thickBot="1" x14ac:dyDescent="0.25"/>
    <row r="2" spans="2:55" ht="17" thickBot="1" x14ac:dyDescent="0.25">
      <c r="B2" s="48" t="s">
        <v>13</v>
      </c>
      <c r="C2" s="46" t="s">
        <v>309</v>
      </c>
      <c r="D2" s="46" t="s">
        <v>349</v>
      </c>
      <c r="E2" s="47" t="s">
        <v>348</v>
      </c>
    </row>
    <row r="3" spans="2:55" ht="17" thickTop="1" x14ac:dyDescent="0.2">
      <c r="B3" s="49" t="s">
        <v>268</v>
      </c>
      <c r="C3" s="51" t="s">
        <v>341</v>
      </c>
      <c r="D3" s="75">
        <f>+AVERAGE(J4:CM4)</f>
        <v>5298.666666666667</v>
      </c>
      <c r="E3" s="76">
        <f>+J15</f>
        <v>7206</v>
      </c>
      <c r="J3" s="8"/>
      <c r="K3" s="8"/>
      <c r="L3" s="8"/>
      <c r="M3" s="8"/>
      <c r="N3" s="8"/>
      <c r="O3" s="8"/>
    </row>
    <row r="4" spans="2:55" x14ac:dyDescent="0.2">
      <c r="B4" s="49" t="s">
        <v>269</v>
      </c>
      <c r="C4" s="51" t="s">
        <v>341</v>
      </c>
      <c r="D4" s="75">
        <f t="shared" ref="D4:D9" si="0">+AVERAGE(J5:CM5)</f>
        <v>2027.625</v>
      </c>
      <c r="E4" s="76">
        <f t="shared" ref="E4:E9" si="1">+J16</f>
        <v>2847</v>
      </c>
      <c r="H4" t="s">
        <v>339</v>
      </c>
      <c r="I4" s="8" t="s">
        <v>338</v>
      </c>
      <c r="J4">
        <v>6870</v>
      </c>
      <c r="K4">
        <v>6870</v>
      </c>
      <c r="L4">
        <v>2156</v>
      </c>
    </row>
    <row r="5" spans="2:55" x14ac:dyDescent="0.2">
      <c r="B5" s="49" t="s">
        <v>53</v>
      </c>
      <c r="C5" s="51" t="s">
        <v>341</v>
      </c>
      <c r="D5" s="75">
        <f t="shared" si="0"/>
        <v>1396.4166666666667</v>
      </c>
      <c r="E5" s="76">
        <f t="shared" si="1"/>
        <v>5739</v>
      </c>
      <c r="H5" t="s">
        <v>333</v>
      </c>
      <c r="I5" s="8" t="s">
        <v>338</v>
      </c>
      <c r="J5">
        <v>2865</v>
      </c>
      <c r="K5">
        <v>2771</v>
      </c>
      <c r="L5">
        <v>2865</v>
      </c>
      <c r="M5">
        <v>2865</v>
      </c>
      <c r="N5">
        <v>984</v>
      </c>
      <c r="O5">
        <v>2844</v>
      </c>
      <c r="P5">
        <v>255</v>
      </c>
      <c r="Q5">
        <v>772</v>
      </c>
    </row>
    <row r="6" spans="2:55" x14ac:dyDescent="0.2">
      <c r="B6" s="49" t="s">
        <v>54</v>
      </c>
      <c r="C6" s="51" t="s">
        <v>341</v>
      </c>
      <c r="D6" s="75">
        <f t="shared" si="0"/>
        <v>1072.1315789473683</v>
      </c>
      <c r="E6" s="76">
        <f t="shared" si="1"/>
        <v>3136</v>
      </c>
      <c r="H6" t="s">
        <v>254</v>
      </c>
      <c r="I6" s="8" t="s">
        <v>338</v>
      </c>
      <c r="J6">
        <v>1795</v>
      </c>
      <c r="K6">
        <v>1642</v>
      </c>
      <c r="L6">
        <v>755</v>
      </c>
      <c r="M6">
        <v>1322</v>
      </c>
      <c r="N6">
        <v>695</v>
      </c>
      <c r="O6">
        <v>1187</v>
      </c>
      <c r="P6">
        <v>5239</v>
      </c>
      <c r="Q6">
        <v>729</v>
      </c>
      <c r="R6">
        <v>729</v>
      </c>
      <c r="S6">
        <v>1218</v>
      </c>
      <c r="T6">
        <v>1191</v>
      </c>
      <c r="U6" t="s">
        <v>263</v>
      </c>
      <c r="V6" t="s">
        <v>263</v>
      </c>
      <c r="W6" t="s">
        <v>262</v>
      </c>
      <c r="X6" t="s">
        <v>262</v>
      </c>
      <c r="Y6" t="s">
        <v>262</v>
      </c>
      <c r="Z6" t="s">
        <v>262</v>
      </c>
      <c r="AA6" t="s">
        <v>262</v>
      </c>
      <c r="AB6">
        <v>255</v>
      </c>
    </row>
    <row r="7" spans="2:55" x14ac:dyDescent="0.2">
      <c r="B7" s="49" t="s">
        <v>55</v>
      </c>
      <c r="C7" s="51" t="s">
        <v>341</v>
      </c>
      <c r="D7" s="75">
        <f t="shared" si="0"/>
        <v>736.53846153846155</v>
      </c>
      <c r="E7" s="76">
        <f t="shared" si="1"/>
        <v>3337</v>
      </c>
      <c r="H7" t="s">
        <v>255</v>
      </c>
      <c r="I7" s="8" t="s">
        <v>338</v>
      </c>
      <c r="J7">
        <v>1615</v>
      </c>
      <c r="K7">
        <v>2044</v>
      </c>
      <c r="L7">
        <v>2386</v>
      </c>
      <c r="M7">
        <v>777</v>
      </c>
      <c r="N7">
        <v>1465</v>
      </c>
      <c r="O7">
        <v>1399</v>
      </c>
      <c r="P7">
        <v>3607</v>
      </c>
      <c r="Q7">
        <v>3547</v>
      </c>
      <c r="R7">
        <v>3517</v>
      </c>
      <c r="S7">
        <v>1217</v>
      </c>
      <c r="T7">
        <v>3447</v>
      </c>
      <c r="U7">
        <v>1253</v>
      </c>
      <c r="V7">
        <v>1266</v>
      </c>
      <c r="W7">
        <v>777</v>
      </c>
      <c r="X7">
        <v>3490</v>
      </c>
      <c r="Y7">
        <v>529</v>
      </c>
      <c r="Z7">
        <v>483</v>
      </c>
      <c r="AA7">
        <v>466</v>
      </c>
      <c r="AB7">
        <v>416</v>
      </c>
      <c r="AC7">
        <v>675</v>
      </c>
      <c r="AD7">
        <v>710</v>
      </c>
      <c r="AE7">
        <v>345</v>
      </c>
      <c r="AF7">
        <v>285</v>
      </c>
      <c r="AG7">
        <v>338</v>
      </c>
      <c r="AH7">
        <v>253</v>
      </c>
      <c r="AI7">
        <v>266</v>
      </c>
      <c r="AJ7">
        <v>260</v>
      </c>
      <c r="AK7">
        <v>266</v>
      </c>
      <c r="AL7">
        <v>299</v>
      </c>
      <c r="AM7">
        <v>1127</v>
      </c>
      <c r="AN7">
        <v>254</v>
      </c>
      <c r="AO7" t="s">
        <v>262</v>
      </c>
      <c r="AP7">
        <v>250</v>
      </c>
      <c r="AQ7" t="s">
        <v>262</v>
      </c>
      <c r="AR7">
        <v>255</v>
      </c>
      <c r="AS7">
        <v>292</v>
      </c>
      <c r="AT7">
        <v>251</v>
      </c>
      <c r="AU7">
        <v>412</v>
      </c>
      <c r="AV7" t="s">
        <v>262</v>
      </c>
      <c r="AW7">
        <v>252</v>
      </c>
      <c r="AX7" t="s">
        <v>262</v>
      </c>
      <c r="AY7" t="s">
        <v>262</v>
      </c>
      <c r="AZ7">
        <v>250</v>
      </c>
      <c r="BA7" t="s">
        <v>263</v>
      </c>
      <c r="BB7" t="s">
        <v>263</v>
      </c>
      <c r="BC7" t="s">
        <v>263</v>
      </c>
    </row>
    <row r="8" spans="2:55" x14ac:dyDescent="0.2">
      <c r="B8" s="49" t="s">
        <v>198</v>
      </c>
      <c r="C8" s="51" t="s">
        <v>341</v>
      </c>
      <c r="D8" s="75">
        <f t="shared" si="0"/>
        <v>323.14285714285717</v>
      </c>
      <c r="E8" s="76">
        <f t="shared" si="1"/>
        <v>1097</v>
      </c>
      <c r="H8" t="s">
        <v>55</v>
      </c>
      <c r="I8" s="8" t="s">
        <v>338</v>
      </c>
      <c r="J8">
        <v>502</v>
      </c>
      <c r="K8">
        <v>665</v>
      </c>
      <c r="L8">
        <v>605</v>
      </c>
      <c r="M8">
        <v>890</v>
      </c>
      <c r="N8">
        <v>1033</v>
      </c>
      <c r="O8">
        <v>2789</v>
      </c>
      <c r="P8">
        <v>516</v>
      </c>
      <c r="Q8">
        <v>799</v>
      </c>
      <c r="R8">
        <v>716</v>
      </c>
      <c r="S8">
        <v>254</v>
      </c>
      <c r="T8">
        <v>250</v>
      </c>
      <c r="U8">
        <v>276</v>
      </c>
      <c r="V8">
        <v>280</v>
      </c>
    </row>
    <row r="9" spans="2:55" ht="17" thickBot="1" x14ac:dyDescent="0.25">
      <c r="B9" s="50" t="s">
        <v>11</v>
      </c>
      <c r="C9" s="53" t="s">
        <v>341</v>
      </c>
      <c r="D9" s="77">
        <f t="shared" si="0"/>
        <v>725.89473684210532</v>
      </c>
      <c r="E9" s="78">
        <f t="shared" si="1"/>
        <v>2027</v>
      </c>
      <c r="H9" t="s">
        <v>256</v>
      </c>
      <c r="I9" s="8" t="s">
        <v>338</v>
      </c>
      <c r="J9">
        <v>700</v>
      </c>
      <c r="K9">
        <v>251</v>
      </c>
      <c r="L9">
        <v>253</v>
      </c>
      <c r="M9">
        <v>253</v>
      </c>
      <c r="N9">
        <v>262</v>
      </c>
      <c r="O9">
        <v>252</v>
      </c>
      <c r="P9">
        <v>531</v>
      </c>
      <c r="Q9">
        <v>297</v>
      </c>
      <c r="R9">
        <v>477</v>
      </c>
      <c r="S9">
        <v>254</v>
      </c>
      <c r="T9">
        <v>256</v>
      </c>
      <c r="U9">
        <v>442</v>
      </c>
      <c r="V9">
        <v>683</v>
      </c>
      <c r="W9">
        <v>436</v>
      </c>
      <c r="X9">
        <v>275</v>
      </c>
      <c r="Y9">
        <v>538</v>
      </c>
      <c r="Z9">
        <v>250</v>
      </c>
      <c r="AA9">
        <v>267</v>
      </c>
      <c r="AB9">
        <v>256</v>
      </c>
      <c r="AC9">
        <v>302</v>
      </c>
      <c r="AD9">
        <v>256</v>
      </c>
      <c r="AE9">
        <v>253</v>
      </c>
      <c r="AF9">
        <v>251</v>
      </c>
      <c r="AG9">
        <v>270</v>
      </c>
      <c r="AH9">
        <v>262</v>
      </c>
      <c r="AI9">
        <v>250</v>
      </c>
      <c r="AJ9">
        <v>459</v>
      </c>
      <c r="AK9">
        <v>296</v>
      </c>
      <c r="AL9">
        <v>271</v>
      </c>
      <c r="AM9" t="s">
        <v>262</v>
      </c>
      <c r="AN9" t="s">
        <v>263</v>
      </c>
      <c r="AO9">
        <v>252</v>
      </c>
      <c r="AP9" t="s">
        <v>262</v>
      </c>
      <c r="AQ9">
        <v>251</v>
      </c>
      <c r="AR9">
        <v>251</v>
      </c>
      <c r="AS9">
        <v>251</v>
      </c>
      <c r="AT9">
        <v>251</v>
      </c>
      <c r="AU9" t="s">
        <v>262</v>
      </c>
      <c r="AV9" t="s">
        <v>262</v>
      </c>
      <c r="AW9" t="s">
        <v>262</v>
      </c>
      <c r="AX9">
        <v>251</v>
      </c>
    </row>
    <row r="10" spans="2:55" x14ac:dyDescent="0.2">
      <c r="H10" t="s">
        <v>257</v>
      </c>
      <c r="I10" s="8" t="s">
        <v>338</v>
      </c>
      <c r="J10">
        <v>1715</v>
      </c>
      <c r="K10">
        <v>1700</v>
      </c>
      <c r="L10">
        <v>1901</v>
      </c>
      <c r="M10">
        <v>1809</v>
      </c>
      <c r="N10">
        <v>1203</v>
      </c>
      <c r="O10">
        <v>1203</v>
      </c>
      <c r="P10">
        <v>1069</v>
      </c>
      <c r="Q10">
        <v>264</v>
      </c>
      <c r="R10">
        <v>259</v>
      </c>
      <c r="S10">
        <v>258</v>
      </c>
      <c r="T10">
        <v>251</v>
      </c>
      <c r="U10" t="s">
        <v>263</v>
      </c>
      <c r="V10">
        <v>251</v>
      </c>
      <c r="W10">
        <v>250</v>
      </c>
      <c r="X10" t="s">
        <v>262</v>
      </c>
      <c r="Y10">
        <v>251</v>
      </c>
      <c r="Z10">
        <v>251</v>
      </c>
      <c r="AA10">
        <v>250</v>
      </c>
      <c r="AB10">
        <v>327</v>
      </c>
      <c r="AC10">
        <v>327</v>
      </c>
      <c r="AD10">
        <v>253</v>
      </c>
      <c r="AE10" t="s">
        <v>262</v>
      </c>
      <c r="AF10" t="s">
        <v>262</v>
      </c>
    </row>
    <row r="14" spans="2:55" x14ac:dyDescent="0.2">
      <c r="J14" s="8"/>
      <c r="K14" s="8"/>
      <c r="L14" s="8"/>
      <c r="M14" s="8"/>
      <c r="N14" s="8"/>
      <c r="O14" s="8"/>
    </row>
    <row r="15" spans="2:55" x14ac:dyDescent="0.2">
      <c r="H15" t="s">
        <v>340</v>
      </c>
      <c r="I15" s="8" t="s">
        <v>338</v>
      </c>
      <c r="J15">
        <v>7206</v>
      </c>
      <c r="K15">
        <v>7206</v>
      </c>
      <c r="L15">
        <v>7206</v>
      </c>
      <c r="M15">
        <v>0</v>
      </c>
      <c r="N15">
        <v>0</v>
      </c>
      <c r="O15">
        <v>0</v>
      </c>
    </row>
    <row r="16" spans="2:55" x14ac:dyDescent="0.2">
      <c r="H16" t="s">
        <v>333</v>
      </c>
      <c r="I16" s="8" t="s">
        <v>338</v>
      </c>
      <c r="J16">
        <v>2847</v>
      </c>
      <c r="K16">
        <v>2847</v>
      </c>
      <c r="L16">
        <v>2847</v>
      </c>
      <c r="M16">
        <v>2847</v>
      </c>
      <c r="N16">
        <v>2847</v>
      </c>
      <c r="O16">
        <v>2847</v>
      </c>
      <c r="P16">
        <v>2847</v>
      </c>
      <c r="Q16">
        <v>2847</v>
      </c>
    </row>
    <row r="17" spans="8:55" x14ac:dyDescent="0.2">
      <c r="H17" t="s">
        <v>254</v>
      </c>
      <c r="I17" s="8" t="s">
        <v>338</v>
      </c>
      <c r="J17">
        <v>5739</v>
      </c>
      <c r="K17">
        <v>5739</v>
      </c>
      <c r="L17">
        <v>5739</v>
      </c>
      <c r="M17">
        <v>5739</v>
      </c>
      <c r="N17">
        <v>5739</v>
      </c>
      <c r="O17">
        <v>5739</v>
      </c>
      <c r="P17">
        <v>5739</v>
      </c>
      <c r="Q17">
        <v>5739</v>
      </c>
      <c r="R17">
        <v>5739</v>
      </c>
      <c r="S17">
        <v>5739</v>
      </c>
      <c r="T17">
        <v>5739</v>
      </c>
      <c r="U17">
        <v>5739</v>
      </c>
      <c r="V17">
        <v>5739</v>
      </c>
      <c r="W17">
        <v>5739</v>
      </c>
      <c r="X17">
        <v>5739</v>
      </c>
      <c r="Y17">
        <v>5739</v>
      </c>
      <c r="Z17">
        <v>5739</v>
      </c>
      <c r="AA17">
        <v>5739</v>
      </c>
      <c r="AB17">
        <v>5739</v>
      </c>
    </row>
    <row r="18" spans="8:55" x14ac:dyDescent="0.2">
      <c r="H18" t="s">
        <v>255</v>
      </c>
      <c r="I18" s="8" t="s">
        <v>338</v>
      </c>
      <c r="J18">
        <v>3136</v>
      </c>
      <c r="K18">
        <v>3136</v>
      </c>
      <c r="L18">
        <v>3136</v>
      </c>
      <c r="M18">
        <v>3136</v>
      </c>
      <c r="N18">
        <v>3136</v>
      </c>
      <c r="O18">
        <v>3136</v>
      </c>
      <c r="P18">
        <v>3136</v>
      </c>
      <c r="Q18">
        <v>3136</v>
      </c>
      <c r="R18">
        <v>3136</v>
      </c>
      <c r="S18">
        <v>3136</v>
      </c>
      <c r="T18">
        <v>3136</v>
      </c>
      <c r="U18">
        <v>3136</v>
      </c>
      <c r="V18">
        <v>3136</v>
      </c>
      <c r="W18">
        <v>3136</v>
      </c>
      <c r="X18">
        <v>3136</v>
      </c>
      <c r="Y18">
        <v>3136</v>
      </c>
      <c r="Z18">
        <v>3136</v>
      </c>
      <c r="AA18">
        <v>3136</v>
      </c>
      <c r="AB18">
        <v>3136</v>
      </c>
      <c r="AC18">
        <v>3136</v>
      </c>
      <c r="AD18">
        <v>3136</v>
      </c>
      <c r="AE18">
        <v>3136</v>
      </c>
      <c r="AF18">
        <v>3136</v>
      </c>
      <c r="AG18">
        <v>3136</v>
      </c>
      <c r="AH18">
        <v>3136</v>
      </c>
      <c r="AI18">
        <v>3136</v>
      </c>
      <c r="AJ18">
        <v>3136</v>
      </c>
      <c r="AK18">
        <v>3136</v>
      </c>
      <c r="AL18">
        <v>3136</v>
      </c>
      <c r="AM18">
        <v>3136</v>
      </c>
      <c r="AN18">
        <v>3136</v>
      </c>
      <c r="AO18">
        <v>3136</v>
      </c>
      <c r="AP18">
        <v>3136</v>
      </c>
      <c r="AQ18">
        <v>3136</v>
      </c>
      <c r="AR18">
        <v>3136</v>
      </c>
      <c r="AS18">
        <v>3136</v>
      </c>
      <c r="AT18">
        <v>3136</v>
      </c>
      <c r="AU18">
        <v>3136</v>
      </c>
      <c r="AV18">
        <v>3136</v>
      </c>
      <c r="AW18">
        <v>3136</v>
      </c>
      <c r="AX18">
        <v>3136</v>
      </c>
      <c r="AY18">
        <v>3136</v>
      </c>
      <c r="AZ18">
        <v>3136</v>
      </c>
      <c r="BA18">
        <v>3136</v>
      </c>
      <c r="BB18">
        <v>3136</v>
      </c>
      <c r="BC18">
        <v>3136</v>
      </c>
    </row>
    <row r="19" spans="8:55" x14ac:dyDescent="0.2">
      <c r="H19" t="s">
        <v>55</v>
      </c>
      <c r="I19" s="8" t="s">
        <v>338</v>
      </c>
      <c r="J19">
        <v>3337</v>
      </c>
      <c r="K19">
        <v>3337</v>
      </c>
      <c r="L19">
        <v>3337</v>
      </c>
      <c r="M19">
        <v>3337</v>
      </c>
      <c r="N19">
        <v>3337</v>
      </c>
      <c r="O19">
        <v>3337</v>
      </c>
      <c r="P19">
        <v>3337</v>
      </c>
      <c r="Q19">
        <v>3337</v>
      </c>
      <c r="R19">
        <v>3337</v>
      </c>
      <c r="S19">
        <v>3337</v>
      </c>
      <c r="T19">
        <v>3337</v>
      </c>
      <c r="U19">
        <v>3337</v>
      </c>
      <c r="V19">
        <v>3337</v>
      </c>
      <c r="W19">
        <v>3337</v>
      </c>
      <c r="X19">
        <v>3337</v>
      </c>
      <c r="Y19">
        <v>3337</v>
      </c>
      <c r="Z19">
        <v>3337</v>
      </c>
      <c r="AA19">
        <v>3337</v>
      </c>
      <c r="AB19">
        <v>3337</v>
      </c>
      <c r="AC19">
        <v>3337</v>
      </c>
      <c r="AD19">
        <v>3337</v>
      </c>
      <c r="AE19">
        <v>3337</v>
      </c>
      <c r="AF19">
        <v>3337</v>
      </c>
    </row>
    <row r="20" spans="8:55" x14ac:dyDescent="0.2">
      <c r="H20" t="s">
        <v>256</v>
      </c>
      <c r="I20" s="8" t="s">
        <v>338</v>
      </c>
      <c r="J20">
        <v>1097</v>
      </c>
      <c r="K20">
        <v>1097</v>
      </c>
      <c r="L20">
        <v>1097</v>
      </c>
      <c r="M20">
        <v>1097</v>
      </c>
      <c r="N20">
        <v>1097</v>
      </c>
      <c r="O20">
        <v>1097</v>
      </c>
      <c r="P20">
        <v>1097</v>
      </c>
      <c r="Q20">
        <v>1097</v>
      </c>
      <c r="R20">
        <v>1097</v>
      </c>
      <c r="S20">
        <v>1097</v>
      </c>
      <c r="T20">
        <v>1097</v>
      </c>
      <c r="U20">
        <v>1097</v>
      </c>
      <c r="V20">
        <v>1097</v>
      </c>
      <c r="W20">
        <v>1097</v>
      </c>
      <c r="X20">
        <v>1097</v>
      </c>
      <c r="Y20">
        <v>1097</v>
      </c>
      <c r="Z20">
        <v>1097</v>
      </c>
      <c r="AA20">
        <v>1097</v>
      </c>
      <c r="AB20">
        <v>1097</v>
      </c>
      <c r="AC20">
        <v>1097</v>
      </c>
      <c r="AD20">
        <v>1097</v>
      </c>
      <c r="AE20">
        <v>1097</v>
      </c>
      <c r="AF20">
        <v>1097</v>
      </c>
      <c r="AG20">
        <v>1097</v>
      </c>
      <c r="AH20">
        <v>1097</v>
      </c>
      <c r="AI20">
        <v>1097</v>
      </c>
      <c r="AJ20">
        <v>1097</v>
      </c>
      <c r="AK20">
        <v>1097</v>
      </c>
      <c r="AL20">
        <v>1097</v>
      </c>
      <c r="AM20">
        <v>1097</v>
      </c>
      <c r="AN20">
        <v>1097</v>
      </c>
      <c r="AO20">
        <v>1097</v>
      </c>
      <c r="AP20">
        <v>1097</v>
      </c>
      <c r="AQ20">
        <v>1097</v>
      </c>
      <c r="AR20">
        <v>1097</v>
      </c>
      <c r="AS20">
        <v>1097</v>
      </c>
      <c r="AT20">
        <v>1097</v>
      </c>
      <c r="AU20">
        <v>1097</v>
      </c>
      <c r="AV20">
        <v>1097</v>
      </c>
      <c r="AW20">
        <v>1097</v>
      </c>
      <c r="AX20">
        <v>1097</v>
      </c>
    </row>
    <row r="21" spans="8:55" x14ac:dyDescent="0.2">
      <c r="H21" t="s">
        <v>257</v>
      </c>
      <c r="I21" s="8" t="s">
        <v>338</v>
      </c>
      <c r="J21">
        <v>2027</v>
      </c>
      <c r="K21">
        <v>2027</v>
      </c>
      <c r="L21">
        <v>2027</v>
      </c>
      <c r="M21">
        <v>2027</v>
      </c>
      <c r="N21">
        <v>2027</v>
      </c>
      <c r="O21">
        <v>2027</v>
      </c>
      <c r="P21">
        <v>2027</v>
      </c>
      <c r="Q21">
        <v>2027</v>
      </c>
      <c r="R21">
        <v>2027</v>
      </c>
      <c r="S21">
        <v>2027</v>
      </c>
      <c r="T21">
        <v>2027</v>
      </c>
      <c r="U21">
        <v>2027</v>
      </c>
      <c r="V21">
        <v>2027</v>
      </c>
      <c r="W21">
        <v>2027</v>
      </c>
      <c r="X21">
        <v>2027</v>
      </c>
      <c r="Y21">
        <v>2027</v>
      </c>
      <c r="Z21">
        <v>2027</v>
      </c>
      <c r="AA21">
        <v>2027</v>
      </c>
      <c r="AB21">
        <v>2027</v>
      </c>
      <c r="AC21">
        <v>2027</v>
      </c>
      <c r="AD21">
        <v>2027</v>
      </c>
      <c r="AE21">
        <v>2027</v>
      </c>
      <c r="AF21">
        <v>2027</v>
      </c>
    </row>
    <row r="24" spans="8:55" x14ac:dyDescent="0.2">
      <c r="J24" s="121" t="s">
        <v>335</v>
      </c>
      <c r="K24" s="121"/>
      <c r="L24" s="121"/>
      <c r="M24" s="121" t="s">
        <v>346</v>
      </c>
      <c r="N24" s="121"/>
      <c r="O24" s="121"/>
    </row>
    <row r="25" spans="8:55" x14ac:dyDescent="0.2">
      <c r="J25" s="8" t="s">
        <v>20</v>
      </c>
      <c r="K25" s="8" t="s">
        <v>21</v>
      </c>
      <c r="L25" s="8" t="s">
        <v>22</v>
      </c>
      <c r="M25" s="8" t="s">
        <v>20</v>
      </c>
      <c r="N25" s="8" t="s">
        <v>21</v>
      </c>
      <c r="O25" s="8" t="s">
        <v>22</v>
      </c>
    </row>
    <row r="26" spans="8:55" x14ac:dyDescent="0.2">
      <c r="I26" s="8" t="s">
        <v>338</v>
      </c>
      <c r="J26">
        <v>6870</v>
      </c>
      <c r="K26">
        <v>6870</v>
      </c>
      <c r="L26">
        <v>2156</v>
      </c>
      <c r="M26">
        <v>7206</v>
      </c>
      <c r="N26">
        <v>7206</v>
      </c>
      <c r="O26">
        <v>7206</v>
      </c>
    </row>
    <row r="27" spans="8:55" x14ac:dyDescent="0.2">
      <c r="I27" s="8" t="s">
        <v>342</v>
      </c>
      <c r="J27">
        <v>7933</v>
      </c>
      <c r="K27">
        <v>7933</v>
      </c>
      <c r="L27">
        <v>8443</v>
      </c>
      <c r="M27">
        <v>7933</v>
      </c>
      <c r="N27">
        <v>7933</v>
      </c>
      <c r="O27">
        <v>8443</v>
      </c>
    </row>
    <row r="28" spans="8:55" x14ac:dyDescent="0.2">
      <c r="I28" s="8" t="s">
        <v>343</v>
      </c>
      <c r="J28">
        <v>791</v>
      </c>
      <c r="K28">
        <v>791</v>
      </c>
      <c r="L28">
        <v>281</v>
      </c>
      <c r="M28">
        <v>791</v>
      </c>
      <c r="N28">
        <v>791</v>
      </c>
      <c r="O28">
        <v>281</v>
      </c>
    </row>
    <row r="29" spans="8:55" x14ac:dyDescent="0.2">
      <c r="I29" s="8" t="s">
        <v>344</v>
      </c>
      <c r="J29">
        <v>6079</v>
      </c>
      <c r="K29">
        <v>6079</v>
      </c>
      <c r="L29">
        <v>1875</v>
      </c>
      <c r="M29">
        <v>6415</v>
      </c>
      <c r="N29">
        <v>6415</v>
      </c>
      <c r="O29">
        <v>6925</v>
      </c>
    </row>
    <row r="30" spans="8:55" x14ac:dyDescent="0.2">
      <c r="I30" s="8" t="s">
        <v>345</v>
      </c>
      <c r="J30">
        <v>791</v>
      </c>
      <c r="K30">
        <v>791</v>
      </c>
      <c r="L30">
        <v>281</v>
      </c>
      <c r="M30">
        <v>791</v>
      </c>
      <c r="N30">
        <v>791</v>
      </c>
      <c r="O30">
        <v>281</v>
      </c>
    </row>
    <row r="33" spans="9:20" x14ac:dyDescent="0.2">
      <c r="J33" s="116" t="s">
        <v>20</v>
      </c>
      <c r="K33" s="117"/>
      <c r="L33" s="117"/>
      <c r="N33" s="79" t="s">
        <v>21</v>
      </c>
      <c r="O33" s="80"/>
      <c r="P33" s="80"/>
      <c r="R33" s="81" t="s">
        <v>22</v>
      </c>
      <c r="S33" s="62"/>
      <c r="T33" s="62"/>
    </row>
    <row r="34" spans="9:20" x14ac:dyDescent="0.2">
      <c r="J34" t="s">
        <v>347</v>
      </c>
      <c r="K34" t="s">
        <v>348</v>
      </c>
      <c r="L34" s="8" t="s">
        <v>349</v>
      </c>
      <c r="N34" t="s">
        <v>347</v>
      </c>
      <c r="O34" t="s">
        <v>348</v>
      </c>
      <c r="P34" s="8" t="s">
        <v>349</v>
      </c>
      <c r="R34" t="s">
        <v>347</v>
      </c>
      <c r="S34" t="s">
        <v>348</v>
      </c>
      <c r="T34" s="8" t="s">
        <v>349</v>
      </c>
    </row>
    <row r="35" spans="9:20" x14ac:dyDescent="0.2">
      <c r="I35" s="8" t="s">
        <v>260</v>
      </c>
      <c r="J35">
        <v>791</v>
      </c>
      <c r="K35">
        <v>791</v>
      </c>
      <c r="L35">
        <v>791</v>
      </c>
      <c r="M35" s="8" t="s">
        <v>260</v>
      </c>
      <c r="N35">
        <v>791</v>
      </c>
      <c r="O35">
        <v>791</v>
      </c>
      <c r="P35">
        <v>791</v>
      </c>
      <c r="Q35" s="8" t="s">
        <v>260</v>
      </c>
      <c r="R35">
        <v>281</v>
      </c>
      <c r="S35">
        <v>281</v>
      </c>
      <c r="T35">
        <v>281</v>
      </c>
    </row>
    <row r="36" spans="9:20" x14ac:dyDescent="0.2">
      <c r="I36" s="8" t="s">
        <v>261</v>
      </c>
      <c r="J36">
        <v>7933</v>
      </c>
      <c r="K36">
        <v>6415</v>
      </c>
      <c r="L36">
        <v>6079</v>
      </c>
      <c r="M36" s="8" t="s">
        <v>261</v>
      </c>
      <c r="N36">
        <v>7933</v>
      </c>
      <c r="O36">
        <v>6415</v>
      </c>
      <c r="P36">
        <v>6079</v>
      </c>
      <c r="Q36" s="8" t="s">
        <v>261</v>
      </c>
      <c r="R36">
        <v>8443</v>
      </c>
      <c r="S36">
        <v>6925</v>
      </c>
      <c r="T36">
        <v>1875</v>
      </c>
    </row>
    <row r="39" spans="9:20" x14ac:dyDescent="0.2">
      <c r="J39" s="118" t="s">
        <v>382</v>
      </c>
      <c r="K39" s="118"/>
      <c r="L39" s="118"/>
      <c r="M39" t="s">
        <v>383</v>
      </c>
      <c r="P39" s="8"/>
      <c r="Q39" s="8"/>
      <c r="R39" s="8"/>
      <c r="S39" s="8"/>
      <c r="T39" s="8"/>
    </row>
    <row r="40" spans="9:20" x14ac:dyDescent="0.2">
      <c r="J40" t="s">
        <v>347</v>
      </c>
      <c r="K40" t="s">
        <v>384</v>
      </c>
      <c r="L40" s="8" t="s">
        <v>349</v>
      </c>
    </row>
    <row r="41" spans="9:20" x14ac:dyDescent="0.2">
      <c r="I41" s="8" t="s">
        <v>20</v>
      </c>
      <c r="J41">
        <v>7933</v>
      </c>
      <c r="K41">
        <v>6415</v>
      </c>
      <c r="L41">
        <v>6079</v>
      </c>
      <c r="M41">
        <v>791</v>
      </c>
    </row>
    <row r="42" spans="9:20" x14ac:dyDescent="0.2">
      <c r="I42" s="79" t="s">
        <v>21</v>
      </c>
      <c r="J42">
        <v>7933</v>
      </c>
      <c r="K42">
        <v>6415</v>
      </c>
      <c r="L42">
        <v>6079</v>
      </c>
      <c r="M42">
        <v>791</v>
      </c>
    </row>
    <row r="43" spans="9:20" x14ac:dyDescent="0.2">
      <c r="I43" s="81" t="s">
        <v>22</v>
      </c>
      <c r="J43">
        <v>8443</v>
      </c>
      <c r="K43">
        <v>6925</v>
      </c>
      <c r="L43">
        <v>1875</v>
      </c>
      <c r="M43">
        <v>281</v>
      </c>
    </row>
    <row r="73" spans="9:22" x14ac:dyDescent="0.2">
      <c r="J73" s="116" t="s">
        <v>347</v>
      </c>
      <c r="K73" s="117"/>
      <c r="L73" s="117"/>
      <c r="M73" s="118" t="s">
        <v>316</v>
      </c>
      <c r="N73" s="118"/>
      <c r="O73" s="118"/>
      <c r="P73" s="119" t="s">
        <v>315</v>
      </c>
      <c r="Q73" s="120"/>
      <c r="R73" s="120"/>
      <c r="S73" s="62"/>
      <c r="T73" s="62"/>
    </row>
    <row r="74" spans="9:22" x14ac:dyDescent="0.2">
      <c r="J74" s="79" t="s">
        <v>20</v>
      </c>
      <c r="K74" s="79" t="s">
        <v>21</v>
      </c>
      <c r="L74" s="81" t="s">
        <v>22</v>
      </c>
      <c r="M74" s="79" t="s">
        <v>20</v>
      </c>
      <c r="N74" s="79" t="s">
        <v>21</v>
      </c>
      <c r="O74" s="81" t="s">
        <v>22</v>
      </c>
      <c r="P74" s="79" t="s">
        <v>20</v>
      </c>
      <c r="Q74" s="79" t="s">
        <v>21</v>
      </c>
      <c r="R74" s="81" t="s">
        <v>22</v>
      </c>
      <c r="V74" s="8"/>
    </row>
    <row r="75" spans="9:22" x14ac:dyDescent="0.2">
      <c r="I75" s="8" t="s">
        <v>260</v>
      </c>
      <c r="J75">
        <v>791</v>
      </c>
      <c r="K75">
        <v>791</v>
      </c>
      <c r="L75">
        <v>281</v>
      </c>
      <c r="M75">
        <v>791</v>
      </c>
      <c r="N75">
        <v>791</v>
      </c>
      <c r="O75">
        <v>281</v>
      </c>
      <c r="P75">
        <v>791</v>
      </c>
      <c r="Q75">
        <v>791</v>
      </c>
      <c r="R75">
        <v>281</v>
      </c>
      <c r="S75" s="8"/>
    </row>
    <row r="76" spans="9:22" x14ac:dyDescent="0.2">
      <c r="I76" s="8" t="s">
        <v>261</v>
      </c>
      <c r="J76">
        <v>7933</v>
      </c>
      <c r="K76">
        <v>7933</v>
      </c>
      <c r="L76">
        <v>8443</v>
      </c>
      <c r="M76">
        <v>6415</v>
      </c>
      <c r="N76">
        <v>6415</v>
      </c>
      <c r="O76">
        <v>6925</v>
      </c>
      <c r="P76">
        <v>6079</v>
      </c>
      <c r="Q76">
        <v>6079</v>
      </c>
      <c r="R76">
        <v>1875</v>
      </c>
      <c r="S76" s="8"/>
    </row>
  </sheetData>
  <mergeCells count="7">
    <mergeCell ref="J73:L73"/>
    <mergeCell ref="M73:O73"/>
    <mergeCell ref="P73:R73"/>
    <mergeCell ref="J24:L24"/>
    <mergeCell ref="M24:O24"/>
    <mergeCell ref="J33:L33"/>
    <mergeCell ref="J39:L39"/>
  </mergeCells>
  <pageMargins left="0.7" right="0.7" top="0.75" bottom="0.75" header="0.3" footer="0.3"/>
  <pageSetup paperSize="9" orientation="portrait" horizontalDpi="0" verticalDpi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8B05-9507-C549-A603-CFCB9E994812}">
  <dimension ref="A1:Q12"/>
  <sheetViews>
    <sheetView workbookViewId="0">
      <selection activeCell="B3" sqref="B3:F7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0.26887661141804792</v>
      </c>
      <c r="C2">
        <v>0.27181440443213289</v>
      </c>
      <c r="D2">
        <v>0.30727091633466141</v>
      </c>
      <c r="E2">
        <v>0.32158590308370039</v>
      </c>
      <c r="F2">
        <v>4.2481751824817518E-2</v>
      </c>
      <c r="G2">
        <v>0.34274193548387089</v>
      </c>
      <c r="H2">
        <v>7.4391988555078687E-3</v>
      </c>
      <c r="I2">
        <v>5.2766155276615517E-2</v>
      </c>
      <c r="J2">
        <v>0.95965680905439943</v>
      </c>
      <c r="K2">
        <v>0.94268903900631951</v>
      </c>
      <c r="L2">
        <v>0.95484911310757892</v>
      </c>
      <c r="M2">
        <v>0.9379341250280081</v>
      </c>
      <c r="N2">
        <v>0.95419630156472257</v>
      </c>
      <c r="O2">
        <v>0.95905479731106136</v>
      </c>
      <c r="P2">
        <v>0.99490538573508003</v>
      </c>
      <c r="Q2">
        <v>0.99686623783605477</v>
      </c>
    </row>
    <row r="3" spans="1:17" x14ac:dyDescent="0.2">
      <c r="A3" s="8" t="s">
        <v>26</v>
      </c>
      <c r="B3">
        <v>0.85602605863192183</v>
      </c>
      <c r="C3">
        <v>0.85651936715766508</v>
      </c>
      <c r="D3">
        <v>0.90425012212994627</v>
      </c>
      <c r="E3">
        <v>0.87264367816091959</v>
      </c>
      <c r="F3">
        <v>0.64380530973451322</v>
      </c>
      <c r="G3">
        <v>0.90294543698696283</v>
      </c>
      <c r="H3">
        <v>0.42622950819672129</v>
      </c>
      <c r="I3">
        <v>0.92276422764227639</v>
      </c>
      <c r="J3">
        <v>0.595356738391846</v>
      </c>
      <c r="K3">
        <v>0.50703234880450065</v>
      </c>
      <c r="L3">
        <v>0.49831690310170712</v>
      </c>
      <c r="M3">
        <v>0.51111111111111107</v>
      </c>
      <c r="N3">
        <v>0.33834358922626862</v>
      </c>
      <c r="O3">
        <v>0.56763925729442966</v>
      </c>
      <c r="P3">
        <v>0.66333462732919257</v>
      </c>
      <c r="Q3">
        <v>0.5972922225516355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0.72569139851188391</v>
      </c>
      <c r="C5">
        <v>0.68177585798108276</v>
      </c>
      <c r="D5">
        <v>0.70128351261582667</v>
      </c>
      <c r="E5">
        <v>0.69187739463601527</v>
      </c>
      <c r="F5">
        <v>0.49107444948039092</v>
      </c>
      <c r="G5">
        <v>0.73529234714069625</v>
      </c>
      <c r="H5">
        <v>0.5447820677629569</v>
      </c>
      <c r="I5">
        <v>0.760028225096956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141" t="s">
        <v>15</v>
      </c>
      <c r="D7" s="141"/>
      <c r="E7" s="141"/>
      <c r="F7" s="141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0.20187210958866927</v>
      </c>
      <c r="D9" s="14">
        <f>+AVERAGE(J2:Q2)</f>
        <v>0.96251897608040304</v>
      </c>
      <c r="E9" s="14"/>
      <c r="F9" s="14"/>
    </row>
    <row r="10" spans="1:17" x14ac:dyDescent="0.2">
      <c r="B10" s="14" t="s">
        <v>26</v>
      </c>
      <c r="C10" s="14">
        <f>+AVERAGE(B3:I3)</f>
        <v>0.79814796358011586</v>
      </c>
      <c r="D10" s="14">
        <f>+AVERAGE(J3:Q3)</f>
        <v>0.53480334972633636</v>
      </c>
      <c r="E10" s="14"/>
      <c r="F10" s="14"/>
    </row>
    <row r="11" spans="1:17" x14ac:dyDescent="0.2">
      <c r="B11" s="14" t="s">
        <v>196</v>
      </c>
      <c r="C11" s="141">
        <f>+AVERAGE(B5:I5)</f>
        <v>0.66647565665322606</v>
      </c>
      <c r="D11" s="141"/>
      <c r="E11" s="141"/>
      <c r="F11" s="141"/>
    </row>
    <row r="12" spans="1:17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8C06-149B-8348-A416-56CAB178D6CA}">
  <dimension ref="A1:Q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17" x14ac:dyDescent="0.2">
      <c r="B1" s="64" t="s">
        <v>28</v>
      </c>
      <c r="C1" s="64" t="s">
        <v>29</v>
      </c>
      <c r="D1" s="64" t="s">
        <v>30</v>
      </c>
      <c r="E1" s="64" t="s">
        <v>31</v>
      </c>
      <c r="F1" s="64" t="s">
        <v>32</v>
      </c>
      <c r="G1" s="64" t="s">
        <v>33</v>
      </c>
      <c r="H1" s="64" t="s">
        <v>123</v>
      </c>
      <c r="I1" s="64" t="s">
        <v>34</v>
      </c>
      <c r="J1" s="64" t="s">
        <v>35</v>
      </c>
      <c r="K1" s="64" t="s">
        <v>36</v>
      </c>
      <c r="L1" s="64" t="s">
        <v>37</v>
      </c>
      <c r="M1" s="64" t="s">
        <v>38</v>
      </c>
      <c r="N1" s="64" t="s">
        <v>39</v>
      </c>
      <c r="O1" s="64" t="s">
        <v>40</v>
      </c>
      <c r="P1" s="64" t="s">
        <v>124</v>
      </c>
      <c r="Q1" s="64" t="s">
        <v>41</v>
      </c>
    </row>
    <row r="2" spans="1:17" x14ac:dyDescent="0.2">
      <c r="A2" s="64" t="s">
        <v>16</v>
      </c>
      <c r="B2" s="4">
        <v>0.26630336058128973</v>
      </c>
      <c r="C2" s="4">
        <v>0.28467966573816161</v>
      </c>
      <c r="D2" s="4">
        <v>0.24223510179818691</v>
      </c>
      <c r="E2" s="4">
        <v>0.24781061850027369</v>
      </c>
      <c r="F2" s="4">
        <v>0.1218604651162791</v>
      </c>
      <c r="G2" s="4">
        <v>0.35436801212810309</v>
      </c>
      <c r="H2" s="4">
        <v>0</v>
      </c>
      <c r="I2" s="4">
        <v>3.6585365853658527E-2</v>
      </c>
      <c r="J2" s="4">
        <v>0.98580246913580249</v>
      </c>
      <c r="K2" s="4">
        <v>0.93975903614457834</v>
      </c>
      <c r="L2" s="4">
        <v>0.88531353135313529</v>
      </c>
      <c r="M2" s="4">
        <v>0.88092901537455026</v>
      </c>
      <c r="N2" s="4">
        <v>0.96544671689989237</v>
      </c>
      <c r="O2" s="4">
        <v>0.96049528301886788</v>
      </c>
      <c r="P2" s="4">
        <v>0.99410571069668563</v>
      </c>
      <c r="Q2" s="4">
        <v>0.98312860737013463</v>
      </c>
    </row>
    <row r="3" spans="1:17" x14ac:dyDescent="0.2">
      <c r="A3" s="64" t="s">
        <v>26</v>
      </c>
      <c r="B3" s="4">
        <v>0.95504885993485344</v>
      </c>
      <c r="C3" s="4">
        <v>0.83633387888707034</v>
      </c>
      <c r="D3" s="4">
        <v>0.79628724963361019</v>
      </c>
      <c r="E3" s="4">
        <v>0.83264367816091955</v>
      </c>
      <c r="F3" s="4">
        <v>0.28982300884955747</v>
      </c>
      <c r="G3" s="4">
        <v>0.90294543698696283</v>
      </c>
      <c r="H3" s="4">
        <v>0</v>
      </c>
      <c r="I3" s="4">
        <v>0.53658536585365857</v>
      </c>
      <c r="J3" s="4">
        <v>0.54258210645526617</v>
      </c>
      <c r="K3" s="4">
        <v>0.54852320675105481</v>
      </c>
      <c r="L3" s="4">
        <v>0.38699206540033659</v>
      </c>
      <c r="M3" s="4">
        <v>0.32881562881562881</v>
      </c>
      <c r="N3" s="4">
        <v>0.90477151215575502</v>
      </c>
      <c r="O3" s="4">
        <v>0.58922112370388235</v>
      </c>
      <c r="P3" s="4">
        <v>0.99844720496894412</v>
      </c>
      <c r="Q3" s="4">
        <v>0.65648779523668344</v>
      </c>
    </row>
    <row r="4" spans="1:17" x14ac:dyDescent="0.2">
      <c r="A4" s="64" t="s">
        <v>27</v>
      </c>
      <c r="B4" s="4">
        <v>1535</v>
      </c>
      <c r="C4" s="4">
        <v>1833</v>
      </c>
      <c r="D4" s="4">
        <v>2047</v>
      </c>
      <c r="E4" s="4">
        <v>2175</v>
      </c>
      <c r="F4" s="4">
        <v>452</v>
      </c>
      <c r="G4" s="4">
        <v>2071</v>
      </c>
      <c r="H4" s="4">
        <v>61</v>
      </c>
      <c r="I4" s="4">
        <v>246</v>
      </c>
      <c r="J4" s="4">
        <v>8830</v>
      </c>
      <c r="K4" s="4">
        <v>8532</v>
      </c>
      <c r="L4" s="4">
        <v>8318</v>
      </c>
      <c r="M4" s="4">
        <v>8190</v>
      </c>
      <c r="N4" s="4">
        <v>9913</v>
      </c>
      <c r="O4" s="4">
        <v>8294</v>
      </c>
      <c r="P4" s="4">
        <v>10304</v>
      </c>
      <c r="Q4" s="4">
        <v>10119</v>
      </c>
    </row>
    <row r="5" spans="1:17" x14ac:dyDescent="0.2">
      <c r="A5" s="64" t="s">
        <v>122</v>
      </c>
      <c r="B5" s="4">
        <v>0.74881548319505986</v>
      </c>
      <c r="C5" s="4">
        <v>0.69242854281906252</v>
      </c>
      <c r="D5" s="4">
        <v>0.59163965751697334</v>
      </c>
      <c r="E5" s="4">
        <v>0.58072965348827421</v>
      </c>
      <c r="F5" s="4">
        <v>0.59729726050265619</v>
      </c>
      <c r="G5" s="4">
        <v>0.74608328034542259</v>
      </c>
      <c r="H5" s="4">
        <v>0.49922360248447212</v>
      </c>
      <c r="I5" s="4">
        <v>0.596536580545171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7" spans="1:17" x14ac:dyDescent="0.2">
      <c r="B7" s="14"/>
      <c r="C7" s="141" t="s">
        <v>15</v>
      </c>
      <c r="D7" s="141"/>
      <c r="E7" s="141"/>
      <c r="F7" s="141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0.19423032371449411</v>
      </c>
      <c r="D9" s="14">
        <f>+AVERAGE(J2:Q2)</f>
        <v>0.94937254624920586</v>
      </c>
      <c r="E9" s="14"/>
      <c r="F9" s="14"/>
    </row>
    <row r="10" spans="1:17" x14ac:dyDescent="0.2">
      <c r="B10" s="14" t="s">
        <v>26</v>
      </c>
      <c r="C10" s="14">
        <f>+AVERAGE(B3:I3)</f>
        <v>0.64370843478832906</v>
      </c>
      <c r="D10" s="14">
        <f>+AVERAGE(J3:Q3)</f>
        <v>0.61948008043594394</v>
      </c>
      <c r="E10" s="14"/>
      <c r="F10" s="14"/>
    </row>
    <row r="11" spans="1:17" x14ac:dyDescent="0.2">
      <c r="B11" s="14" t="s">
        <v>196</v>
      </c>
      <c r="C11" s="141">
        <f>+AVERAGE(B5:I5)</f>
        <v>0.6315942576121365</v>
      </c>
      <c r="D11" s="141"/>
      <c r="E11" s="141"/>
      <c r="F11" s="141"/>
    </row>
    <row r="12" spans="1:1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C1BD-304F-5045-BCAD-5B1C9FD2AE5F}">
  <dimension ref="A1:AM12"/>
  <sheetViews>
    <sheetView workbookViewId="0">
      <selection activeCell="B3" sqref="B3:F7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0.20671834625322999</v>
      </c>
      <c r="C2">
        <v>8.4365325077399383E-2</v>
      </c>
      <c r="D2">
        <v>2.25609756097561E-2</v>
      </c>
      <c r="E2">
        <v>3.4209221616261783E-2</v>
      </c>
      <c r="F2">
        <v>2.5268817204301078E-2</v>
      </c>
      <c r="G2">
        <v>2.5547445255474449E-2</v>
      </c>
      <c r="H2">
        <v>0.17581217581217581</v>
      </c>
      <c r="I2" t="s">
        <v>263</v>
      </c>
      <c r="J2">
        <v>0.75324675324675328</v>
      </c>
      <c r="K2">
        <v>0.11829944547134939</v>
      </c>
      <c r="L2">
        <v>9.4666666666666663E-2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4.5955882352941181E-4</v>
      </c>
      <c r="U2">
        <v>0.99879816189466242</v>
      </c>
      <c r="V2">
        <v>0.99728478864547976</v>
      </c>
      <c r="W2">
        <v>0.99819231442066592</v>
      </c>
      <c r="X2">
        <v>0.99815168137371812</v>
      </c>
      <c r="Y2">
        <v>0.99805068226120852</v>
      </c>
      <c r="Z2">
        <v>0.99924385633270318</v>
      </c>
      <c r="AA2">
        <v>0.99272775353695619</v>
      </c>
      <c r="AC2">
        <v>1</v>
      </c>
      <c r="AD2">
        <v>0.99917799210872427</v>
      </c>
      <c r="AE2">
        <v>0.99866954930982865</v>
      </c>
      <c r="AM2">
        <v>1</v>
      </c>
    </row>
    <row r="3" spans="1:39" x14ac:dyDescent="0.2">
      <c r="A3" s="8" t="s">
        <v>26</v>
      </c>
      <c r="B3">
        <v>0.98259979529170927</v>
      </c>
      <c r="C3">
        <v>0.83206106870229013</v>
      </c>
      <c r="D3">
        <v>0.54411764705882348</v>
      </c>
      <c r="E3">
        <v>0.69</v>
      </c>
      <c r="F3">
        <v>0.58750000000000002</v>
      </c>
      <c r="G3">
        <v>0.33333333333333331</v>
      </c>
      <c r="H3">
        <v>0.85411140583554379</v>
      </c>
      <c r="I3" t="s">
        <v>263</v>
      </c>
      <c r="J3">
        <v>1</v>
      </c>
      <c r="K3">
        <v>0.810126582278481</v>
      </c>
      <c r="L3">
        <v>0.74736842105263157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1</v>
      </c>
      <c r="U3">
        <v>0.79317314170222319</v>
      </c>
      <c r="V3">
        <v>0.87229448912398122</v>
      </c>
      <c r="W3">
        <v>0.91437423214571867</v>
      </c>
      <c r="X3">
        <v>0.89576756380758737</v>
      </c>
      <c r="Y3">
        <v>0.90309476722433057</v>
      </c>
      <c r="Z3">
        <v>0.98577365728900257</v>
      </c>
      <c r="AA3">
        <v>0.83260327141668977</v>
      </c>
      <c r="AC3">
        <v>0.99898563878063107</v>
      </c>
      <c r="AD3">
        <v>0.97450561197220742</v>
      </c>
      <c r="AE3">
        <v>0.9636781855140687</v>
      </c>
      <c r="AM3">
        <v>0.65266687959118497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0.88788646849696617</v>
      </c>
      <c r="C5">
        <v>0.85217777891313551</v>
      </c>
      <c r="D5">
        <v>0.72924593960227102</v>
      </c>
      <c r="E5">
        <v>0.79288378190379372</v>
      </c>
      <c r="F5">
        <v>0.74529738361216535</v>
      </c>
      <c r="G5">
        <v>0.65955349531116791</v>
      </c>
      <c r="H5">
        <v>0.84335733862611673</v>
      </c>
      <c r="I5" t="s">
        <v>263</v>
      </c>
      <c r="J5">
        <v>0.99949281939031553</v>
      </c>
      <c r="K5">
        <v>0.8923160971253441</v>
      </c>
      <c r="L5">
        <v>0.85552330328335002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0.82633343979559248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141" t="s">
        <v>15</v>
      </c>
      <c r="D7" s="141"/>
      <c r="E7" s="141"/>
      <c r="F7" s="141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0.14010497554880885</v>
      </c>
      <c r="D9" s="14">
        <f>+AVERAGE(U2:AM2)</f>
        <v>0.99820879817126784</v>
      </c>
      <c r="E9" s="14"/>
      <c r="F9" s="14"/>
    </row>
    <row r="10" spans="1:39" x14ac:dyDescent="0.2">
      <c r="B10" s="14" t="s">
        <v>26</v>
      </c>
      <c r="C10" s="14">
        <f>+AVERAGE(B3:T3)</f>
        <v>0.76192893214116486</v>
      </c>
      <c r="D10" s="14">
        <f>+AVERAGE(U3:AM3)</f>
        <v>0.88971976714251144</v>
      </c>
      <c r="E10" s="14"/>
      <c r="F10" s="14"/>
    </row>
    <row r="11" spans="1:39" x14ac:dyDescent="0.2">
      <c r="B11" s="14" t="s">
        <v>196</v>
      </c>
      <c r="C11" s="141">
        <f>+AVERAGE(B5:T5)</f>
        <v>0.82582434964183804</v>
      </c>
      <c r="D11" s="141"/>
      <c r="E11" s="141"/>
      <c r="F11" s="141"/>
    </row>
    <row r="12" spans="1:39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2CE9-DF3F-7447-8715-89B5AB5E8D2C}">
  <dimension ref="A1:AM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39" x14ac:dyDescent="0.2">
      <c r="B1" s="64" t="s">
        <v>42</v>
      </c>
      <c r="C1" s="64" t="s">
        <v>43</v>
      </c>
      <c r="D1" s="64" t="s">
        <v>44</v>
      </c>
      <c r="E1" s="64" t="s">
        <v>45</v>
      </c>
      <c r="F1" s="64" t="s">
        <v>46</v>
      </c>
      <c r="G1" s="64" t="s">
        <v>47</v>
      </c>
      <c r="H1" s="64" t="s">
        <v>48</v>
      </c>
      <c r="I1" s="64" t="s">
        <v>49</v>
      </c>
      <c r="J1" s="64" t="s">
        <v>50</v>
      </c>
      <c r="K1" s="64" t="s">
        <v>51</v>
      </c>
      <c r="L1" s="64" t="s">
        <v>52</v>
      </c>
      <c r="M1" s="64" t="s">
        <v>188</v>
      </c>
      <c r="N1" s="64" t="s">
        <v>189</v>
      </c>
      <c r="O1" s="64" t="s">
        <v>127</v>
      </c>
      <c r="P1" s="64" t="s">
        <v>190</v>
      </c>
      <c r="Q1" s="64" t="s">
        <v>134</v>
      </c>
      <c r="R1" s="64" t="s">
        <v>137</v>
      </c>
      <c r="S1" s="64" t="s">
        <v>191</v>
      </c>
      <c r="T1" s="64" t="s">
        <v>126</v>
      </c>
      <c r="U1" s="64" t="s">
        <v>95</v>
      </c>
      <c r="V1" s="64" t="s">
        <v>96</v>
      </c>
      <c r="W1" s="64" t="s">
        <v>97</v>
      </c>
      <c r="X1" s="64" t="s">
        <v>98</v>
      </c>
      <c r="Y1" s="64" t="s">
        <v>99</v>
      </c>
      <c r="Z1" s="64" t="s">
        <v>100</v>
      </c>
      <c r="AA1" s="64" t="s">
        <v>101</v>
      </c>
      <c r="AB1" s="64" t="s">
        <v>102</v>
      </c>
      <c r="AC1" s="64" t="s">
        <v>103</v>
      </c>
      <c r="AD1" s="64" t="s">
        <v>104</v>
      </c>
      <c r="AE1" s="64" t="s">
        <v>105</v>
      </c>
      <c r="AF1" s="64" t="s">
        <v>192</v>
      </c>
      <c r="AG1" s="64" t="s">
        <v>193</v>
      </c>
      <c r="AH1" s="64" t="s">
        <v>140</v>
      </c>
      <c r="AI1" s="64" t="s">
        <v>194</v>
      </c>
      <c r="AJ1" s="64" t="s">
        <v>147</v>
      </c>
      <c r="AK1" s="64" t="s">
        <v>150</v>
      </c>
      <c r="AL1" s="64" t="s">
        <v>195</v>
      </c>
      <c r="AM1" s="64" t="s">
        <v>139</v>
      </c>
    </row>
    <row r="2" spans="1:39" x14ac:dyDescent="0.2">
      <c r="A2" s="64" t="s">
        <v>16</v>
      </c>
      <c r="B2" s="4">
        <v>0.22119602863080121</v>
      </c>
      <c r="C2" s="4">
        <v>6.8794716565767744E-2</v>
      </c>
      <c r="D2" s="4">
        <v>1.292567735520756E-2</v>
      </c>
      <c r="E2" s="4">
        <v>2.4786672084518489E-2</v>
      </c>
      <c r="F2" s="4">
        <v>2.3092369477911649E-2</v>
      </c>
      <c r="G2" s="4">
        <v>1.541095890410959E-2</v>
      </c>
      <c r="H2" s="4">
        <v>0.14321766561514199</v>
      </c>
      <c r="I2" s="4" t="s">
        <v>263</v>
      </c>
      <c r="J2" s="4">
        <v>0.75324675324675328</v>
      </c>
      <c r="K2" s="65">
        <v>3.6312999999999998E-2</v>
      </c>
      <c r="L2" s="4">
        <v>0.22492401215805469</v>
      </c>
      <c r="M2" s="4" t="s">
        <v>263</v>
      </c>
      <c r="N2" s="4" t="s">
        <v>263</v>
      </c>
      <c r="O2" s="4" t="s">
        <v>262</v>
      </c>
      <c r="P2" s="4" t="s">
        <v>262</v>
      </c>
      <c r="Q2" s="4" t="s">
        <v>262</v>
      </c>
      <c r="R2" s="4" t="s">
        <v>262</v>
      </c>
      <c r="S2" s="4" t="s">
        <v>262</v>
      </c>
      <c r="T2" s="4">
        <v>5.0352467270896274E-4</v>
      </c>
      <c r="U2" s="4">
        <v>0.99868584866509891</v>
      </c>
      <c r="V2" s="4">
        <v>0.9992081821181128</v>
      </c>
      <c r="W2" s="4">
        <v>0.99891642963564942</v>
      </c>
      <c r="X2" s="4">
        <v>0.99761146496815289</v>
      </c>
      <c r="Y2" s="4">
        <v>0.99930384152901719</v>
      </c>
      <c r="Z2" s="4">
        <v>0.99934084042845372</v>
      </c>
      <c r="AA2" s="4">
        <v>0.99479834687188262</v>
      </c>
      <c r="AC2" s="4">
        <v>1</v>
      </c>
      <c r="AD2" s="4">
        <v>0.99917642214247893</v>
      </c>
      <c r="AE2" s="4">
        <v>0.99886240520043335</v>
      </c>
      <c r="AM2" s="4">
        <v>0.99988097363566031</v>
      </c>
    </row>
    <row r="3" spans="1:39" x14ac:dyDescent="0.2">
      <c r="A3" s="64" t="s">
        <v>26</v>
      </c>
      <c r="B3" s="4">
        <v>0.98055271238485153</v>
      </c>
      <c r="C3" s="4">
        <v>0.95419847328244278</v>
      </c>
      <c r="D3" s="4">
        <v>0.76470588235294112</v>
      </c>
      <c r="E3" s="4">
        <v>0.61</v>
      </c>
      <c r="F3" s="4">
        <v>0.86250000000000004</v>
      </c>
      <c r="G3" s="4">
        <v>0.42857142857142849</v>
      </c>
      <c r="H3" s="4">
        <v>0.90318302387267901</v>
      </c>
      <c r="I3" s="4" t="s">
        <v>263</v>
      </c>
      <c r="J3" s="4">
        <v>1</v>
      </c>
      <c r="K3" s="65">
        <v>0.82278499999999999</v>
      </c>
      <c r="L3" s="4">
        <v>0.77894736842105261</v>
      </c>
      <c r="M3" s="4" t="s">
        <v>263</v>
      </c>
      <c r="N3" s="4" t="s">
        <v>263</v>
      </c>
      <c r="O3" s="4" t="s">
        <v>262</v>
      </c>
      <c r="P3" s="4" t="s">
        <v>262</v>
      </c>
      <c r="Q3" s="4" t="s">
        <v>262</v>
      </c>
      <c r="R3" s="4" t="s">
        <v>262</v>
      </c>
      <c r="S3" s="4" t="s">
        <v>262</v>
      </c>
      <c r="T3" s="4">
        <f>0.333333333333333*2</f>
        <v>0.66666666666666596</v>
      </c>
      <c r="U3" s="4">
        <v>0.81063328093420162</v>
      </c>
      <c r="V3" s="4">
        <v>0.81734765477411342</v>
      </c>
      <c r="W3" s="4">
        <v>0.78788526253939428</v>
      </c>
      <c r="X3" s="4">
        <v>0.87158221413665793</v>
      </c>
      <c r="Y3" s="4">
        <v>0.84397883371639315</v>
      </c>
      <c r="Z3" s="4">
        <v>0.96936274509803921</v>
      </c>
      <c r="AA3" s="4">
        <v>0.77410590518436373</v>
      </c>
      <c r="AC3" s="4">
        <v>0.99898563878063107</v>
      </c>
      <c r="AD3" s="4">
        <v>0.90780331373597012</v>
      </c>
      <c r="AE3" s="4">
        <v>0.98635925965550442</v>
      </c>
      <c r="AM3" s="4">
        <v>0.89433620781432988</v>
      </c>
    </row>
    <row r="4" spans="1:39" x14ac:dyDescent="0.2">
      <c r="A4" s="64" t="s">
        <v>27</v>
      </c>
      <c r="B4" s="4">
        <v>977</v>
      </c>
      <c r="C4" s="4">
        <v>262</v>
      </c>
      <c r="D4" s="4">
        <v>68</v>
      </c>
      <c r="E4" s="4">
        <v>100</v>
      </c>
      <c r="F4" s="4">
        <v>80</v>
      </c>
      <c r="G4" s="4">
        <v>21</v>
      </c>
      <c r="H4" s="4">
        <v>754</v>
      </c>
      <c r="I4" s="4" t="s">
        <v>263</v>
      </c>
      <c r="J4" s="4">
        <v>58</v>
      </c>
      <c r="K4" s="65">
        <v>79</v>
      </c>
      <c r="L4" s="4">
        <v>95</v>
      </c>
      <c r="M4" s="4" t="s">
        <v>263</v>
      </c>
      <c r="N4" s="4" t="s">
        <v>263</v>
      </c>
      <c r="O4" s="4" t="s">
        <v>262</v>
      </c>
      <c r="P4" s="4" t="s">
        <v>262</v>
      </c>
      <c r="Q4" s="4" t="s">
        <v>262</v>
      </c>
      <c r="R4" s="4" t="s">
        <v>262</v>
      </c>
      <c r="S4" s="4" t="s">
        <v>262</v>
      </c>
      <c r="T4" s="4">
        <v>3</v>
      </c>
      <c r="U4" s="4">
        <v>17812</v>
      </c>
      <c r="V4" s="4">
        <v>18527</v>
      </c>
      <c r="W4" s="4">
        <v>18721</v>
      </c>
      <c r="X4" s="4">
        <v>18689</v>
      </c>
      <c r="Y4" s="4">
        <v>18709</v>
      </c>
      <c r="Z4" s="4">
        <v>18768</v>
      </c>
      <c r="AA4" s="4">
        <v>18035</v>
      </c>
      <c r="AC4" s="4">
        <v>18731</v>
      </c>
      <c r="AD4" s="4">
        <v>18710</v>
      </c>
      <c r="AE4" s="4">
        <v>18694</v>
      </c>
      <c r="AM4" s="4">
        <v>18786</v>
      </c>
    </row>
    <row r="5" spans="1:39" x14ac:dyDescent="0.2">
      <c r="A5" s="64" t="s">
        <v>122</v>
      </c>
      <c r="B5" s="4">
        <v>0.89559299665952652</v>
      </c>
      <c r="C5" s="4">
        <v>0.88577306402827805</v>
      </c>
      <c r="D5" s="4">
        <v>0.77629557244616776</v>
      </c>
      <c r="E5" s="4">
        <v>0.74079110706832896</v>
      </c>
      <c r="F5" s="4">
        <v>0.8532394168581966</v>
      </c>
      <c r="G5" s="4">
        <v>0.69896708683473385</v>
      </c>
      <c r="H5" s="4">
        <v>0.83864446452852137</v>
      </c>
      <c r="I5" s="4" t="s">
        <v>263</v>
      </c>
      <c r="J5" s="4">
        <v>0.99949281939031553</v>
      </c>
      <c r="K5" s="65">
        <v>0.86529400000000001</v>
      </c>
      <c r="L5" s="4">
        <v>0.88265331403827851</v>
      </c>
      <c r="M5" s="4" t="s">
        <v>263</v>
      </c>
      <c r="N5" s="4" t="s">
        <v>263</v>
      </c>
      <c r="O5" s="4" t="s">
        <v>262</v>
      </c>
      <c r="P5" s="4" t="s">
        <v>262</v>
      </c>
      <c r="Q5" s="4" t="s">
        <v>262</v>
      </c>
      <c r="R5" s="4" t="s">
        <v>262</v>
      </c>
      <c r="S5" s="4" t="s">
        <v>262</v>
      </c>
      <c r="T5" s="4">
        <v>0.71383477057383204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C5" s="4">
        <v>0</v>
      </c>
      <c r="AD5" s="4">
        <v>0</v>
      </c>
      <c r="AE5" s="4">
        <v>0</v>
      </c>
      <c r="AM5" s="4">
        <v>0</v>
      </c>
    </row>
    <row r="7" spans="1:39" x14ac:dyDescent="0.2">
      <c r="B7" s="14"/>
      <c r="C7" s="141" t="s">
        <v>15</v>
      </c>
      <c r="D7" s="141"/>
      <c r="E7" s="141"/>
      <c r="F7" s="141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0.13858285261008865</v>
      </c>
      <c r="D9" s="14">
        <f>+AVERAGE(U2:AM2)</f>
        <v>0.99870770501772199</v>
      </c>
      <c r="E9" s="14"/>
      <c r="F9" s="14"/>
    </row>
    <row r="10" spans="1:39" x14ac:dyDescent="0.2">
      <c r="B10" s="14" t="s">
        <v>26</v>
      </c>
      <c r="C10" s="14">
        <f>+AVERAGE(B3:T3)</f>
        <v>0.79746459595927843</v>
      </c>
      <c r="D10" s="14">
        <f>+AVERAGE(U3:AM3)</f>
        <v>0.87839821057905454</v>
      </c>
      <c r="E10" s="14"/>
      <c r="F10" s="14"/>
    </row>
    <row r="11" spans="1:39" x14ac:dyDescent="0.2">
      <c r="B11" s="14" t="s">
        <v>196</v>
      </c>
      <c r="C11" s="141">
        <f>+AVERAGE(B5:T5)</f>
        <v>0.83187078294783456</v>
      </c>
      <c r="D11" s="141"/>
      <c r="E11" s="141"/>
      <c r="F11" s="141"/>
    </row>
    <row r="12" spans="1:39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6159-12BD-8D49-892E-D15083D7165A}">
  <dimension ref="A1:CO12"/>
  <sheetViews>
    <sheetView workbookViewId="0">
      <selection activeCell="B3" sqref="B3:F7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0.31578947368421051</v>
      </c>
      <c r="C2">
        <v>0.17414075286415709</v>
      </c>
      <c r="D2">
        <v>5.2083333333333343E-2</v>
      </c>
      <c r="E2">
        <v>1.1065006915629319E-2</v>
      </c>
      <c r="F2">
        <v>5.6285178236397747E-2</v>
      </c>
      <c r="G2">
        <v>0.1867716535433071</v>
      </c>
      <c r="H2">
        <v>0.3737636647579386</v>
      </c>
      <c r="I2">
        <v>0.31578947368421051</v>
      </c>
      <c r="J2">
        <v>0.28435059299971072</v>
      </c>
      <c r="K2">
        <v>0.1118639734083355</v>
      </c>
      <c r="L2">
        <v>0.32347504621072087</v>
      </c>
      <c r="M2">
        <v>5.5276381909547742E-2</v>
      </c>
      <c r="N2">
        <v>3.5311189938729441E-2</v>
      </c>
      <c r="O2">
        <v>1.0540436949022611E-2</v>
      </c>
      <c r="P2">
        <v>0.22214977645305509</v>
      </c>
      <c r="Q2">
        <v>1.463600076031173E-2</v>
      </c>
      <c r="R2">
        <v>2.0967741935483869E-2</v>
      </c>
      <c r="S2">
        <v>1.058836371575156E-2</v>
      </c>
      <c r="T2">
        <v>1.689843337440591E-2</v>
      </c>
      <c r="U2">
        <v>1.3010842368640529E-2</v>
      </c>
      <c r="V2">
        <v>1.222124228297846E-2</v>
      </c>
      <c r="W2">
        <v>4.916716837246639E-3</v>
      </c>
      <c r="X2">
        <v>3.891050583657588E-3</v>
      </c>
      <c r="Y2">
        <v>4.7480875758375103E-3</v>
      </c>
      <c r="Z2">
        <v>1.110699740836727E-3</v>
      </c>
      <c r="AA2">
        <v>2.8919644701507949E-3</v>
      </c>
      <c r="AB2">
        <v>3.5246727089627392E-3</v>
      </c>
      <c r="AC2">
        <v>3.578528827037773E-3</v>
      </c>
      <c r="AD2">
        <v>4.3787629994526548E-3</v>
      </c>
      <c r="AE2">
        <v>5.386178861788618E-2</v>
      </c>
      <c r="AF2">
        <v>1.7882689556509299E-3</v>
      </c>
      <c r="AG2" t="s">
        <v>262</v>
      </c>
      <c r="AH2">
        <v>4.7999999999999996E-3</v>
      </c>
      <c r="AI2" t="s">
        <v>262</v>
      </c>
      <c r="AJ2">
        <v>2.446316933949443E-3</v>
      </c>
      <c r="AK2">
        <v>4.7048110487175592E-3</v>
      </c>
      <c r="AL2">
        <v>2.3E-3</v>
      </c>
      <c r="AM2">
        <v>7.8988941548183249E-3</v>
      </c>
      <c r="AN2" t="s">
        <v>262</v>
      </c>
      <c r="AO2">
        <v>9.7520000000000003E-3</v>
      </c>
      <c r="AP2" t="s">
        <v>262</v>
      </c>
      <c r="AQ2" t="s">
        <v>262</v>
      </c>
      <c r="AR2">
        <v>2.5316455696202532E-3</v>
      </c>
      <c r="AS2" t="s">
        <v>263</v>
      </c>
      <c r="AT2" t="s">
        <v>262</v>
      </c>
      <c r="AU2" t="s">
        <v>262</v>
      </c>
      <c r="AV2">
        <v>1</v>
      </c>
      <c r="AW2">
        <v>0.9962555922972185</v>
      </c>
      <c r="AX2">
        <v>0.995306423494703</v>
      </c>
      <c r="AY2">
        <v>0.99738927738927741</v>
      </c>
      <c r="AZ2">
        <v>0.9895917135961384</v>
      </c>
      <c r="BA2">
        <v>0.98836889825075558</v>
      </c>
      <c r="BB2">
        <v>0.98396165545211545</v>
      </c>
      <c r="BC2">
        <v>0.98210199827121569</v>
      </c>
      <c r="BD2">
        <v>0.98422775518301753</v>
      </c>
      <c r="BE2">
        <v>0.98638982085206051</v>
      </c>
      <c r="BF2">
        <v>0.97605100824218549</v>
      </c>
      <c r="BG2">
        <v>0.99644794316709062</v>
      </c>
      <c r="BH2">
        <v>0.98736866280071189</v>
      </c>
      <c r="BI2">
        <v>0.99625020379327212</v>
      </c>
      <c r="BJ2">
        <v>0.94954591321897075</v>
      </c>
      <c r="BK2">
        <v>0.99852925155245664</v>
      </c>
      <c r="BL2">
        <v>0.99434490148223109</v>
      </c>
      <c r="BM2">
        <v>0.99674920459261307</v>
      </c>
      <c r="BN2">
        <v>0.99788159215074146</v>
      </c>
      <c r="BO2">
        <v>0.99080798910576484</v>
      </c>
      <c r="BP2">
        <v>0.99017982400204052</v>
      </c>
      <c r="BQ2">
        <v>0.99941404819453605</v>
      </c>
      <c r="BR2">
        <v>0.99970781592403213</v>
      </c>
      <c r="BS2">
        <v>1</v>
      </c>
      <c r="BT2">
        <v>0.9995697485419256</v>
      </c>
      <c r="BU2">
        <v>0.99930770050058582</v>
      </c>
      <c r="BV2">
        <v>0.9988905838302593</v>
      </c>
      <c r="BW2">
        <v>0.99938400303260044</v>
      </c>
      <c r="BX2">
        <v>0.9997705580029369</v>
      </c>
      <c r="BY2">
        <v>0.99569361784487342</v>
      </c>
      <c r="BZ2">
        <v>0.9996638332612976</v>
      </c>
      <c r="CB2">
        <v>0.99964528000709441</v>
      </c>
      <c r="CD2">
        <v>0.99974924774322971</v>
      </c>
      <c r="CE2">
        <v>0.99706400469759249</v>
      </c>
      <c r="CF2">
        <v>1</v>
      </c>
      <c r="CG2">
        <v>0.99907108634008013</v>
      </c>
      <c r="CI2">
        <v>1</v>
      </c>
      <c r="CL2">
        <v>0.99986627440492115</v>
      </c>
    </row>
    <row r="3" spans="1:93" x14ac:dyDescent="0.2">
      <c r="A3" s="8" t="s">
        <v>26</v>
      </c>
      <c r="B3">
        <v>1</v>
      </c>
      <c r="C3">
        <v>0.87356321839080464</v>
      </c>
      <c r="D3">
        <v>0.38235294117647062</v>
      </c>
      <c r="E3">
        <v>0.3</v>
      </c>
      <c r="F3">
        <v>0.50359712230215825</v>
      </c>
      <c r="G3">
        <v>0.94917967186874752</v>
      </c>
      <c r="H3">
        <v>0.67354596622889307</v>
      </c>
      <c r="I3">
        <v>0.78</v>
      </c>
      <c r="J3">
        <v>0.75557263643351269</v>
      </c>
      <c r="K3">
        <v>0.80275229357798161</v>
      </c>
      <c r="L3">
        <v>0.75187969924812026</v>
      </c>
      <c r="M3">
        <v>0.67543859649122806</v>
      </c>
      <c r="N3">
        <v>0.49886104783599089</v>
      </c>
      <c r="O3">
        <v>0.44354838709677419</v>
      </c>
      <c r="P3">
        <v>0.78583196046128501</v>
      </c>
      <c r="Q3">
        <v>0.74038461538461542</v>
      </c>
      <c r="R3">
        <v>0.60084033613445376</v>
      </c>
      <c r="S3">
        <v>0.67361111111111116</v>
      </c>
      <c r="T3">
        <v>0.71641791044776115</v>
      </c>
      <c r="U3">
        <v>0.32500000000000001</v>
      </c>
      <c r="V3">
        <v>0.38645418326693232</v>
      </c>
      <c r="W3">
        <v>0.85964912280701755</v>
      </c>
      <c r="X3">
        <v>0.66666666666666663</v>
      </c>
      <c r="Y3">
        <v>1</v>
      </c>
      <c r="Z3">
        <v>0.25</v>
      </c>
      <c r="AA3">
        <v>0.51851851851851849</v>
      </c>
      <c r="AB3">
        <v>0.22580645161290319</v>
      </c>
      <c r="AC3">
        <v>0.40909090909090912</v>
      </c>
      <c r="AD3">
        <v>0.61538461538461542</v>
      </c>
      <c r="AE3">
        <v>0.6411290322580645</v>
      </c>
      <c r="AF3">
        <v>0.41666666666666669</v>
      </c>
      <c r="AG3" t="s">
        <v>262</v>
      </c>
      <c r="AH3">
        <v>0.75</v>
      </c>
      <c r="AI3" t="s">
        <v>262</v>
      </c>
      <c r="AJ3">
        <v>0.6428571428571429</v>
      </c>
      <c r="AK3">
        <v>0.38271604938271597</v>
      </c>
      <c r="AL3">
        <v>1</v>
      </c>
      <c r="AM3">
        <v>0.56818181818181823</v>
      </c>
      <c r="AN3" t="s">
        <v>262</v>
      </c>
      <c r="AO3">
        <v>1</v>
      </c>
      <c r="AP3" t="s">
        <v>262</v>
      </c>
      <c r="AQ3" t="s">
        <v>262</v>
      </c>
      <c r="AR3">
        <v>0.5</v>
      </c>
      <c r="AS3" t="s">
        <v>263</v>
      </c>
      <c r="AT3" t="s">
        <v>262</v>
      </c>
      <c r="AU3" t="s">
        <v>262</v>
      </c>
      <c r="AV3">
        <v>0.99889863176176563</v>
      </c>
      <c r="AW3">
        <v>0.89035202086049547</v>
      </c>
      <c r="AX3">
        <v>0.94955008742377078</v>
      </c>
      <c r="AY3">
        <v>0.90887463358681342</v>
      </c>
      <c r="AZ3">
        <v>0.84824584087578658</v>
      </c>
      <c r="BA3">
        <v>0.51098484848484849</v>
      </c>
      <c r="BB3">
        <v>0.94665898106682034</v>
      </c>
      <c r="BC3">
        <v>0.87719696625641497</v>
      </c>
      <c r="BD3">
        <v>0.88914777309794779</v>
      </c>
      <c r="BE3">
        <v>0.69164188379422076</v>
      </c>
      <c r="BF3">
        <v>0.86542262260421932</v>
      </c>
      <c r="BG3">
        <v>0.88747808986362275</v>
      </c>
      <c r="BH3">
        <v>0.74188955996548744</v>
      </c>
      <c r="BI3">
        <v>0.78025111725899132</v>
      </c>
      <c r="BJ3">
        <v>0.59429654100272056</v>
      </c>
      <c r="BK3">
        <v>0.77954497129491818</v>
      </c>
      <c r="BL3">
        <v>0.7144262435310722</v>
      </c>
      <c r="BM3">
        <v>0.6138871139510117</v>
      </c>
      <c r="BN3">
        <v>0.76218863104109003</v>
      </c>
      <c r="BO3">
        <v>0.74690961974421488</v>
      </c>
      <c r="BP3">
        <v>0.66449845943170149</v>
      </c>
      <c r="BQ3">
        <v>0.5791104320516085</v>
      </c>
      <c r="BR3">
        <v>0.86983602389729253</v>
      </c>
      <c r="BS3">
        <v>0.84013389263166816</v>
      </c>
      <c r="BT3">
        <v>0.88571186512475109</v>
      </c>
      <c r="BU3">
        <v>0.79539674465920651</v>
      </c>
      <c r="BV3">
        <v>0.91610140749533664</v>
      </c>
      <c r="BW3">
        <v>0.89380005932957585</v>
      </c>
      <c r="BX3">
        <v>0.9229433194950436</v>
      </c>
      <c r="BY3">
        <v>0.88049291857430145</v>
      </c>
      <c r="BZ3">
        <v>0.88177235565722034</v>
      </c>
      <c r="CB3">
        <v>0.95485155224259877</v>
      </c>
      <c r="CD3">
        <v>0.84452446515568735</v>
      </c>
      <c r="CE3">
        <v>0.72138669385674226</v>
      </c>
      <c r="CF3">
        <v>0.85023545354450702</v>
      </c>
      <c r="CG3">
        <v>0.86680805938494165</v>
      </c>
      <c r="CI3">
        <v>0.9324971397093097</v>
      </c>
      <c r="CL3">
        <v>0.94994282810316355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0.9994493158808827</v>
      </c>
      <c r="C5">
        <v>0.88195761962565022</v>
      </c>
      <c r="D5">
        <v>0.66595151430012067</v>
      </c>
      <c r="E5">
        <v>0.60443731679340673</v>
      </c>
      <c r="F5">
        <v>0.67592148158897247</v>
      </c>
      <c r="G5">
        <v>0.730082260176798</v>
      </c>
      <c r="H5">
        <v>0.81010247364785681</v>
      </c>
      <c r="I5">
        <v>0.8285984831282075</v>
      </c>
      <c r="J5">
        <v>0.82236020476573024</v>
      </c>
      <c r="K5">
        <v>0.74719708868610124</v>
      </c>
      <c r="L5">
        <v>0.80865116092616973</v>
      </c>
      <c r="M5">
        <v>0.78145834317742535</v>
      </c>
      <c r="N5">
        <v>0.62037530390073914</v>
      </c>
      <c r="O5">
        <v>0.61189975217788273</v>
      </c>
      <c r="P5">
        <v>0.69006425073200273</v>
      </c>
      <c r="Q5">
        <v>0.75996479333976685</v>
      </c>
      <c r="R5">
        <v>0.65763328983276303</v>
      </c>
      <c r="S5">
        <v>0.64374911253106148</v>
      </c>
      <c r="T5">
        <v>0.73930327074442581</v>
      </c>
      <c r="U5">
        <v>0.53595480987210742</v>
      </c>
      <c r="V5">
        <v>0.52547632134931688</v>
      </c>
      <c r="W5">
        <v>0.71937977742931303</v>
      </c>
      <c r="X5">
        <v>0.76825134528197969</v>
      </c>
      <c r="Y5">
        <v>0.92006694631583408</v>
      </c>
      <c r="Z5">
        <v>0.56785593256237554</v>
      </c>
      <c r="AA5">
        <v>0.65695763158886256</v>
      </c>
      <c r="AB5">
        <v>0.57095392955411994</v>
      </c>
      <c r="AC5">
        <v>0.6514454842102424</v>
      </c>
      <c r="AD5">
        <v>0.76916396743982962</v>
      </c>
      <c r="AE5">
        <v>0.76081097541618292</v>
      </c>
      <c r="AF5">
        <v>0.64921951116194343</v>
      </c>
      <c r="AG5" t="s">
        <v>262</v>
      </c>
      <c r="AH5">
        <v>0.87742577612129902</v>
      </c>
      <c r="AI5" t="s">
        <v>262</v>
      </c>
      <c r="AJ5">
        <v>0.74369080400641507</v>
      </c>
      <c r="AK5">
        <v>0.55205137161972917</v>
      </c>
      <c r="AL5">
        <v>0.90011772677225399</v>
      </c>
      <c r="AM5">
        <v>0.71749493878337967</v>
      </c>
      <c r="AN5" t="s">
        <v>262</v>
      </c>
      <c r="AO5">
        <v>0.93624856985465499</v>
      </c>
      <c r="AP5" t="s">
        <v>262</v>
      </c>
      <c r="AQ5" t="s">
        <v>262</v>
      </c>
      <c r="AR5">
        <v>0.72497141405158172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141" t="s">
        <v>15</v>
      </c>
      <c r="D7" s="141"/>
      <c r="E7" s="141"/>
      <c r="F7" s="141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7.2002704430255318E-2</v>
      </c>
      <c r="D9" s="14">
        <f>+AVERAGE(AV2:CO2)</f>
        <v>0.99380387976896178</v>
      </c>
      <c r="E9" s="14"/>
      <c r="F9" s="14"/>
    </row>
    <row r="10" spans="1:93" x14ac:dyDescent="0.2">
      <c r="B10" s="14" t="s">
        <v>26</v>
      </c>
      <c r="C10" s="14">
        <f>+AVERAGE(B3:AU3)</f>
        <v>0.63330259712852321</v>
      </c>
      <c r="D10" s="14">
        <f>+AVERAGE(AV3:CO3)</f>
        <v>0.82231289073186542</v>
      </c>
      <c r="E10" s="14"/>
      <c r="F10" s="14"/>
    </row>
    <row r="11" spans="1:93" x14ac:dyDescent="0.2">
      <c r="B11" s="14" t="s">
        <v>196</v>
      </c>
      <c r="C11" s="141">
        <f>+AVERAGE(B5:AU5)</f>
        <v>0.72701827024598376</v>
      </c>
      <c r="D11" s="141"/>
      <c r="E11" s="141"/>
      <c r="F11" s="141"/>
    </row>
    <row r="12" spans="1:93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7D5A-2B79-BE43-B44E-7BFEE18858B8}">
  <dimension ref="A1:CO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93" x14ac:dyDescent="0.2">
      <c r="B1" s="64" t="s">
        <v>59</v>
      </c>
      <c r="C1" s="64" t="s">
        <v>56</v>
      </c>
      <c r="D1" s="64" t="s">
        <v>61</v>
      </c>
      <c r="E1" s="64" t="s">
        <v>90</v>
      </c>
      <c r="F1" s="64" t="s">
        <v>65</v>
      </c>
      <c r="G1" s="64" t="s">
        <v>42</v>
      </c>
      <c r="H1" s="64" t="s">
        <v>91</v>
      </c>
      <c r="I1" s="64" t="s">
        <v>92</v>
      </c>
      <c r="J1" s="64" t="s">
        <v>93</v>
      </c>
      <c r="K1" s="64" t="s">
        <v>43</v>
      </c>
      <c r="L1" s="64" t="s">
        <v>94</v>
      </c>
      <c r="M1" s="64" t="s">
        <v>62</v>
      </c>
      <c r="N1" s="64" t="s">
        <v>45</v>
      </c>
      <c r="O1" s="64" t="s">
        <v>47</v>
      </c>
      <c r="P1" s="64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4" t="s">
        <v>46</v>
      </c>
      <c r="V1" s="64" t="s">
        <v>44</v>
      </c>
      <c r="W1" s="64" t="s">
        <v>151</v>
      </c>
      <c r="X1" s="64" t="s">
        <v>152</v>
      </c>
      <c r="Y1" s="64" t="s">
        <v>153</v>
      </c>
      <c r="Z1" s="64" t="s">
        <v>155</v>
      </c>
      <c r="AA1" s="64" t="s">
        <v>156</v>
      </c>
      <c r="AB1" s="64" t="s">
        <v>199</v>
      </c>
      <c r="AC1" s="64" t="s">
        <v>200</v>
      </c>
      <c r="AD1" s="64" t="s">
        <v>154</v>
      </c>
      <c r="AE1" s="64" t="s">
        <v>64</v>
      </c>
      <c r="AF1" s="64" t="s">
        <v>157</v>
      </c>
      <c r="AG1" s="64" t="s">
        <v>201</v>
      </c>
      <c r="AH1" s="64" t="s">
        <v>202</v>
      </c>
      <c r="AI1" s="64" t="s">
        <v>166</v>
      </c>
      <c r="AJ1" s="64" t="s">
        <v>203</v>
      </c>
      <c r="AK1" s="64" t="s">
        <v>204</v>
      </c>
      <c r="AL1" s="64" t="s">
        <v>159</v>
      </c>
      <c r="AM1" s="64" t="s">
        <v>66</v>
      </c>
      <c r="AN1" s="64" t="s">
        <v>160</v>
      </c>
      <c r="AO1" s="64" t="s">
        <v>126</v>
      </c>
      <c r="AP1" s="64" t="s">
        <v>162</v>
      </c>
      <c r="AQ1" s="64" t="s">
        <v>161</v>
      </c>
      <c r="AR1" s="64" t="s">
        <v>134</v>
      </c>
      <c r="AS1" s="64" t="s">
        <v>164</v>
      </c>
      <c r="AT1" s="64" t="s">
        <v>137</v>
      </c>
      <c r="AU1" s="64" t="s">
        <v>127</v>
      </c>
      <c r="AV1" s="64" t="s">
        <v>70</v>
      </c>
      <c r="AW1" s="64" t="s">
        <v>67</v>
      </c>
      <c r="AX1" s="64" t="s">
        <v>72</v>
      </c>
      <c r="AY1" s="64" t="s">
        <v>172</v>
      </c>
      <c r="AZ1" s="64" t="s">
        <v>76</v>
      </c>
      <c r="BA1" s="64" t="s">
        <v>95</v>
      </c>
      <c r="BB1" s="64" t="s">
        <v>205</v>
      </c>
      <c r="BC1" s="64" t="s">
        <v>206</v>
      </c>
      <c r="BD1" s="64" t="s">
        <v>207</v>
      </c>
      <c r="BE1" s="64" t="s">
        <v>96</v>
      </c>
      <c r="BF1" s="64" t="s">
        <v>208</v>
      </c>
      <c r="BG1" s="64" t="s">
        <v>73</v>
      </c>
      <c r="BH1" s="64" t="s">
        <v>98</v>
      </c>
      <c r="BI1" s="64" t="s">
        <v>100</v>
      </c>
      <c r="BJ1" s="64" t="s">
        <v>101</v>
      </c>
      <c r="BK1" s="64" t="s">
        <v>102</v>
      </c>
      <c r="BL1" s="64" t="s">
        <v>103</v>
      </c>
      <c r="BM1" s="64" t="s">
        <v>104</v>
      </c>
      <c r="BN1" s="64" t="s">
        <v>105</v>
      </c>
      <c r="BO1" s="64" t="s">
        <v>99</v>
      </c>
      <c r="BP1" s="64" t="s">
        <v>97</v>
      </c>
      <c r="BQ1" s="64" t="s">
        <v>169</v>
      </c>
      <c r="BR1" s="64" t="s">
        <v>170</v>
      </c>
      <c r="BS1" s="64" t="s">
        <v>171</v>
      </c>
      <c r="BT1" s="64" t="s">
        <v>174</v>
      </c>
      <c r="BU1" s="64" t="s">
        <v>175</v>
      </c>
      <c r="BV1" s="64" t="s">
        <v>209</v>
      </c>
      <c r="BW1" s="64" t="s">
        <v>210</v>
      </c>
      <c r="BX1" s="64" t="s">
        <v>173</v>
      </c>
      <c r="BY1" s="64" t="s">
        <v>75</v>
      </c>
      <c r="BZ1" s="64" t="s">
        <v>176</v>
      </c>
      <c r="CA1" s="64" t="s">
        <v>211</v>
      </c>
      <c r="CB1" s="64" t="s">
        <v>212</v>
      </c>
      <c r="CC1" s="64" t="s">
        <v>185</v>
      </c>
      <c r="CD1" s="64" t="s">
        <v>213</v>
      </c>
      <c r="CE1" s="64" t="s">
        <v>214</v>
      </c>
      <c r="CF1" s="64" t="s">
        <v>178</v>
      </c>
      <c r="CG1" s="64" t="s">
        <v>77</v>
      </c>
      <c r="CH1" s="64" t="s">
        <v>179</v>
      </c>
      <c r="CI1" s="64" t="s">
        <v>139</v>
      </c>
      <c r="CJ1" s="64" t="s">
        <v>181</v>
      </c>
      <c r="CK1" s="64" t="s">
        <v>180</v>
      </c>
      <c r="CL1" s="64" t="s">
        <v>147</v>
      </c>
      <c r="CM1" s="64" t="s">
        <v>183</v>
      </c>
      <c r="CN1" s="64" t="s">
        <v>150</v>
      </c>
      <c r="CO1" s="64" t="s">
        <v>140</v>
      </c>
    </row>
    <row r="2" spans="1:93" x14ac:dyDescent="0.2">
      <c r="A2" s="64" t="s">
        <v>16</v>
      </c>
      <c r="B2" s="4">
        <v>0.8</v>
      </c>
      <c r="C2" s="4">
        <v>0.4024707412223667</v>
      </c>
      <c r="D2" s="4">
        <v>5.991352686843731E-2</v>
      </c>
      <c r="E2" s="4">
        <v>4.027226318774816E-2</v>
      </c>
      <c r="F2" s="4">
        <v>7.6496234641300037E-2</v>
      </c>
      <c r="G2" s="4">
        <v>0.5322613894042465</v>
      </c>
      <c r="H2" s="4">
        <v>0.2482269503546099</v>
      </c>
      <c r="I2" s="4">
        <v>0.1905177791640674</v>
      </c>
      <c r="J2" s="4">
        <v>0.1993421052631579</v>
      </c>
      <c r="K2" s="4">
        <v>0.29678439641539273</v>
      </c>
      <c r="L2" s="4">
        <v>0.25348837209302327</v>
      </c>
      <c r="M2" s="4">
        <v>0.1105602379771938</v>
      </c>
      <c r="N2" s="4">
        <v>4.0035700624760931E-2</v>
      </c>
      <c r="O2" s="4">
        <v>3.3615601744932E-2</v>
      </c>
      <c r="P2" s="4">
        <v>0.1946194690265487</v>
      </c>
      <c r="Q2" s="4">
        <v>2.4873096446700511E-2</v>
      </c>
      <c r="R2" s="4">
        <v>1.8429027766401831E-2</v>
      </c>
      <c r="S2" s="4">
        <v>1.689634511683643E-2</v>
      </c>
      <c r="T2" s="4">
        <v>1.73974540311174E-2</v>
      </c>
      <c r="U2" s="4">
        <v>4.0119655111736763E-2</v>
      </c>
      <c r="V2" s="4">
        <v>5.8705970522108422E-2</v>
      </c>
      <c r="W2" s="4">
        <v>1.007086907870198E-2</v>
      </c>
      <c r="X2" s="4">
        <v>0</v>
      </c>
      <c r="Y2" s="4">
        <v>9.852216748768473E-3</v>
      </c>
      <c r="AA2" s="4">
        <v>5.2910052910052907E-3</v>
      </c>
      <c r="AB2" s="4">
        <v>2.7355623100303952E-2</v>
      </c>
      <c r="AC2" s="4">
        <v>1.171875E-2</v>
      </c>
      <c r="AE2" s="4">
        <v>5.4722979109900087E-2</v>
      </c>
      <c r="AG2" s="4" t="s">
        <v>262</v>
      </c>
      <c r="AH2" s="4">
        <v>0</v>
      </c>
      <c r="AI2" s="4" t="s">
        <v>262</v>
      </c>
      <c r="AJ2" s="4">
        <v>0</v>
      </c>
      <c r="AK2" s="4">
        <v>1.292554159839796E-2</v>
      </c>
      <c r="AL2" s="4">
        <v>0</v>
      </c>
      <c r="AM2" s="4">
        <v>1.1821974965229491E-2</v>
      </c>
      <c r="AN2" s="4" t="s">
        <v>262</v>
      </c>
      <c r="AP2" s="4" t="s">
        <v>262</v>
      </c>
      <c r="AQ2" s="4" t="s">
        <v>262</v>
      </c>
      <c r="AS2" s="4" t="s">
        <v>263</v>
      </c>
      <c r="AT2" s="4" t="s">
        <v>263</v>
      </c>
      <c r="AU2" s="4" t="s">
        <v>263</v>
      </c>
      <c r="AV2" s="4">
        <v>1</v>
      </c>
      <c r="AW2" s="4">
        <v>0.99955510076967569</v>
      </c>
      <c r="AX2" s="4">
        <v>0.99674048937310233</v>
      </c>
      <c r="AY2" s="4">
        <v>0.99959554197375522</v>
      </c>
      <c r="AZ2" s="4">
        <v>0.99836575465232746</v>
      </c>
      <c r="BA2" s="4">
        <v>0.99973909413483619</v>
      </c>
      <c r="BB2" s="4">
        <v>0.99531569243035833</v>
      </c>
      <c r="BC2" s="4">
        <v>0.99306249999999996</v>
      </c>
      <c r="BD2" s="4">
        <v>0.99330917201003621</v>
      </c>
      <c r="BE2" s="4">
        <v>0.99970327876959597</v>
      </c>
      <c r="BF2" s="4">
        <v>0.99194630872483225</v>
      </c>
      <c r="BG2" s="4">
        <v>0.99945449586326029</v>
      </c>
      <c r="BH2" s="4">
        <v>0.99053920356171155</v>
      </c>
      <c r="BI2" s="4">
        <v>0.99975146634854362</v>
      </c>
      <c r="BJ2" s="4">
        <v>0.96632962588473204</v>
      </c>
      <c r="BK2" s="4">
        <v>0.99970112079701123</v>
      </c>
      <c r="BL2" s="4">
        <v>0.99720481111299342</v>
      </c>
      <c r="BM2" s="4">
        <v>0.99980855137204849</v>
      </c>
      <c r="BN2" s="4">
        <v>0.99935084095603421</v>
      </c>
      <c r="BO2" s="4">
        <v>0.99890901156447742</v>
      </c>
      <c r="BP2" s="4">
        <v>0.99890065960423746</v>
      </c>
      <c r="BQ2" s="4">
        <v>0.99935667184903232</v>
      </c>
      <c r="BR2" s="4">
        <v>0.99923553894504369</v>
      </c>
      <c r="BS2" s="4">
        <v>1</v>
      </c>
      <c r="BT2" s="4">
        <v>0.99950031230480951</v>
      </c>
      <c r="BU2" s="4">
        <v>0.99894233616787242</v>
      </c>
      <c r="BV2" s="4">
        <v>0.9990711812885249</v>
      </c>
      <c r="BW2" s="4">
        <v>0.99931923584223292</v>
      </c>
      <c r="BX2" s="4">
        <v>0.99945867166354363</v>
      </c>
      <c r="BY2" s="4">
        <v>0.9992351231451736</v>
      </c>
      <c r="BZ2" s="4">
        <v>0.99950031230480951</v>
      </c>
      <c r="CB2" s="4">
        <v>0.99966624947851479</v>
      </c>
      <c r="CD2" s="4">
        <v>0.99939960545501327</v>
      </c>
      <c r="CE2" s="4">
        <v>0.9994601015009178</v>
      </c>
      <c r="CF2" s="4">
        <v>0.9997917794527964</v>
      </c>
      <c r="CG2" s="4">
        <v>0.99952694072567294</v>
      </c>
      <c r="CI2" s="4">
        <v>0.99916718717468245</v>
      </c>
      <c r="CL2" s="4">
        <v>0.9997501561524047</v>
      </c>
    </row>
    <row r="3" spans="1:93" x14ac:dyDescent="0.2">
      <c r="A3" s="64" t="s">
        <v>26</v>
      </c>
      <c r="B3" s="4">
        <v>1</v>
      </c>
      <c r="C3" s="4">
        <v>0.98410174880763113</v>
      </c>
      <c r="D3" s="4">
        <v>0.57058823529411762</v>
      </c>
      <c r="E3" s="4">
        <v>0.88749999999999996</v>
      </c>
      <c r="F3" s="4">
        <v>0.92565947242206237</v>
      </c>
      <c r="G3" s="4">
        <v>0.99806725937379204</v>
      </c>
      <c r="H3" s="4">
        <v>0.91247672253258849</v>
      </c>
      <c r="I3" s="4">
        <v>0.93223443223443225</v>
      </c>
      <c r="J3" s="4">
        <v>0.90990990990990994</v>
      </c>
      <c r="K3" s="4">
        <v>0.9946996466431095</v>
      </c>
      <c r="L3" s="4">
        <v>0.92667375132837404</v>
      </c>
      <c r="M3" s="4">
        <v>0.94893617021276599</v>
      </c>
      <c r="N3" s="4">
        <v>0.6723768736616702</v>
      </c>
      <c r="O3" s="4">
        <v>0.96323529411764708</v>
      </c>
      <c r="P3" s="4">
        <v>0.89195327709279693</v>
      </c>
      <c r="Q3" s="4">
        <v>0.94230769230769229</v>
      </c>
      <c r="R3" s="4">
        <v>0.87209302325581395</v>
      </c>
      <c r="S3" s="4">
        <v>0.97916666666666663</v>
      </c>
      <c r="T3" s="4">
        <v>0.91791044776119401</v>
      </c>
      <c r="U3" s="4">
        <v>0.91935483870967738</v>
      </c>
      <c r="V3" s="4">
        <v>0.91439688715953304</v>
      </c>
      <c r="W3" s="4">
        <v>0.81818181818181823</v>
      </c>
      <c r="X3" s="4">
        <v>0</v>
      </c>
      <c r="Y3" s="4">
        <v>1</v>
      </c>
      <c r="Z3" s="4">
        <v>0</v>
      </c>
      <c r="AA3" s="4">
        <v>7.407407407407407E-2</v>
      </c>
      <c r="AB3" s="4">
        <v>0.29032258064516131</v>
      </c>
      <c r="AC3" s="4">
        <v>0.27272727272727271</v>
      </c>
      <c r="AD3" s="4">
        <v>0</v>
      </c>
      <c r="AE3" s="4">
        <v>0.94140625</v>
      </c>
      <c r="AF3" s="4">
        <v>0</v>
      </c>
      <c r="AG3" s="4" t="s">
        <v>262</v>
      </c>
      <c r="AH3" s="4">
        <v>0</v>
      </c>
      <c r="AI3" s="4" t="s">
        <v>262</v>
      </c>
      <c r="AJ3" s="4">
        <v>0</v>
      </c>
      <c r="AK3" s="4">
        <v>0.87654320987654322</v>
      </c>
      <c r="AL3" s="4">
        <v>0</v>
      </c>
      <c r="AM3" s="4">
        <v>0.77272727272727271</v>
      </c>
      <c r="AN3" s="4" t="s">
        <v>262</v>
      </c>
      <c r="AO3" s="4">
        <v>0</v>
      </c>
      <c r="AP3" s="4" t="s">
        <v>262</v>
      </c>
      <c r="AQ3" s="4" t="s">
        <v>262</v>
      </c>
      <c r="AR3" s="4">
        <v>0</v>
      </c>
      <c r="AS3" s="4" t="s">
        <v>263</v>
      </c>
      <c r="AT3" s="4" t="s">
        <v>263</v>
      </c>
      <c r="AU3" s="4" t="s">
        <v>263</v>
      </c>
      <c r="AV3" s="4">
        <v>0.99987501562304715</v>
      </c>
      <c r="AW3" s="4">
        <v>0.9607029846916959</v>
      </c>
      <c r="AX3" s="4">
        <v>0.93617110505347034</v>
      </c>
      <c r="AY3" s="4">
        <v>0.9293085439732609</v>
      </c>
      <c r="AZ3" s="4">
        <v>0.80252563776591235</v>
      </c>
      <c r="BA3" s="4">
        <v>0.89411050961358973</v>
      </c>
      <c r="BB3" s="4">
        <v>0.87062464583060895</v>
      </c>
      <c r="BC3" s="4">
        <v>0.71005943602806454</v>
      </c>
      <c r="BD3" s="4">
        <v>0.78538993960234538</v>
      </c>
      <c r="BE3" s="4">
        <v>0.88340689594895772</v>
      </c>
      <c r="BF3" s="4">
        <v>0.7679483124745855</v>
      </c>
      <c r="BG3" s="4">
        <v>0.92455845248107649</v>
      </c>
      <c r="BH3" s="4">
        <v>0.68027008663156108</v>
      </c>
      <c r="BI3" s="4">
        <v>0.84228820302357721</v>
      </c>
      <c r="BJ3" s="4">
        <v>0.45655185592127262</v>
      </c>
      <c r="BK3" s="4">
        <v>0.83932081468780062</v>
      </c>
      <c r="BL3" s="4">
        <v>0.49555920360314848</v>
      </c>
      <c r="BM3" s="4">
        <v>0.65631938335218465</v>
      </c>
      <c r="BN3" s="4">
        <v>0.70909928394958333</v>
      </c>
      <c r="BO3" s="4">
        <v>0.77048007741826907</v>
      </c>
      <c r="BP3" s="4">
        <v>0.84140079131240009</v>
      </c>
      <c r="BQ3" s="4">
        <v>0.77836235333416848</v>
      </c>
      <c r="BR3" s="4">
        <v>0.98045589031962332</v>
      </c>
      <c r="BS3" s="4">
        <v>0.87856815435262736</v>
      </c>
      <c r="BT3" s="4">
        <v>1</v>
      </c>
      <c r="BU3" s="4">
        <v>0.98432549608137399</v>
      </c>
      <c r="BV3" s="4">
        <v>0.9866577718478986</v>
      </c>
      <c r="BW3" s="4">
        <v>0.97891051556704034</v>
      </c>
      <c r="BX3" s="4">
        <v>1</v>
      </c>
      <c r="BY3" s="4">
        <v>0.82478218780251689</v>
      </c>
      <c r="BZ3" s="4">
        <v>1</v>
      </c>
      <c r="CB3" s="4">
        <v>0.99812554671554132</v>
      </c>
      <c r="CD3" s="4">
        <v>0.97095954335236034</v>
      </c>
      <c r="CE3" s="4">
        <v>0.77346034929389151</v>
      </c>
      <c r="CF3" s="4">
        <v>0.99991670137442734</v>
      </c>
      <c r="CG3" s="4">
        <v>0.88144007342205166</v>
      </c>
      <c r="CI3" s="4">
        <v>1</v>
      </c>
      <c r="CL3" s="4">
        <v>1</v>
      </c>
    </row>
    <row r="4" spans="1:93" x14ac:dyDescent="0.2">
      <c r="A4" s="64" t="s">
        <v>27</v>
      </c>
      <c r="B4" s="4">
        <v>12</v>
      </c>
      <c r="C4" s="4">
        <v>629</v>
      </c>
      <c r="D4" s="4">
        <v>170</v>
      </c>
      <c r="E4" s="4">
        <v>80</v>
      </c>
      <c r="F4" s="4">
        <v>417</v>
      </c>
      <c r="G4" s="4">
        <v>2587</v>
      </c>
      <c r="H4" s="4">
        <v>1074</v>
      </c>
      <c r="I4" s="4">
        <v>1638</v>
      </c>
      <c r="J4" s="4">
        <v>1332</v>
      </c>
      <c r="K4" s="4">
        <v>1132</v>
      </c>
      <c r="L4" s="4">
        <v>1882</v>
      </c>
      <c r="M4" s="4">
        <v>235</v>
      </c>
      <c r="N4" s="4">
        <v>467</v>
      </c>
      <c r="O4" s="4">
        <v>136</v>
      </c>
      <c r="P4" s="4">
        <v>3082</v>
      </c>
      <c r="Q4" s="4">
        <v>104</v>
      </c>
      <c r="R4" s="4">
        <v>258</v>
      </c>
      <c r="S4" s="4">
        <v>144</v>
      </c>
      <c r="T4" s="4">
        <v>134</v>
      </c>
      <c r="U4" s="4">
        <v>248</v>
      </c>
      <c r="V4" s="4">
        <v>257</v>
      </c>
      <c r="W4" s="4">
        <v>66</v>
      </c>
      <c r="X4" s="4">
        <v>18</v>
      </c>
      <c r="Y4" s="4">
        <v>18</v>
      </c>
      <c r="Z4" s="4">
        <v>12</v>
      </c>
      <c r="AA4" s="4">
        <v>27</v>
      </c>
      <c r="AB4" s="4">
        <v>31</v>
      </c>
      <c r="AC4" s="4">
        <v>22</v>
      </c>
      <c r="AD4" s="4">
        <v>13</v>
      </c>
      <c r="AE4" s="4">
        <v>256</v>
      </c>
      <c r="AF4" s="4">
        <v>12</v>
      </c>
      <c r="AG4" s="4" t="s">
        <v>262</v>
      </c>
      <c r="AH4" s="4">
        <v>8</v>
      </c>
      <c r="AI4" s="4" t="s">
        <v>262</v>
      </c>
      <c r="AJ4" s="4">
        <v>14</v>
      </c>
      <c r="AK4" s="4">
        <v>81</v>
      </c>
      <c r="AL4" s="4">
        <v>5</v>
      </c>
      <c r="AM4" s="4">
        <v>44</v>
      </c>
      <c r="AN4" s="4" t="s">
        <v>262</v>
      </c>
      <c r="AO4" s="4">
        <v>20</v>
      </c>
      <c r="AP4" s="4" t="s">
        <v>262</v>
      </c>
      <c r="AQ4" s="4" t="s">
        <v>262</v>
      </c>
      <c r="AR4" s="4">
        <v>6</v>
      </c>
      <c r="AS4" s="4" t="s">
        <v>263</v>
      </c>
      <c r="AT4" s="4" t="s">
        <v>263</v>
      </c>
      <c r="AU4" s="4" t="s">
        <v>263</v>
      </c>
      <c r="AV4" s="4">
        <v>24003</v>
      </c>
      <c r="AW4" s="4">
        <v>23386</v>
      </c>
      <c r="AX4" s="4">
        <v>23845</v>
      </c>
      <c r="AY4" s="4">
        <v>23935</v>
      </c>
      <c r="AZ4" s="4">
        <v>23598</v>
      </c>
      <c r="BA4" s="4">
        <v>21428</v>
      </c>
      <c r="BB4" s="4">
        <v>22941</v>
      </c>
      <c r="BC4" s="4">
        <v>22377</v>
      </c>
      <c r="BD4" s="4">
        <v>22683</v>
      </c>
      <c r="BE4" s="4">
        <v>22883</v>
      </c>
      <c r="BF4" s="4">
        <v>22133</v>
      </c>
      <c r="BG4" s="4">
        <v>23780</v>
      </c>
      <c r="BH4" s="4">
        <v>23548</v>
      </c>
      <c r="BI4" s="4">
        <v>23879</v>
      </c>
      <c r="BJ4" s="4">
        <v>20933</v>
      </c>
      <c r="BK4" s="4">
        <v>23911</v>
      </c>
      <c r="BL4" s="4">
        <v>23757</v>
      </c>
      <c r="BM4" s="4">
        <v>23871</v>
      </c>
      <c r="BN4" s="4">
        <v>23881</v>
      </c>
      <c r="BO4" s="4">
        <v>23767</v>
      </c>
      <c r="BP4" s="4">
        <v>23758</v>
      </c>
      <c r="BQ4" s="4">
        <v>23949</v>
      </c>
      <c r="BR4" s="4">
        <v>23997</v>
      </c>
      <c r="BS4" s="4">
        <v>23997</v>
      </c>
      <c r="BT4" s="4">
        <v>24003</v>
      </c>
      <c r="BU4" s="4">
        <v>23988</v>
      </c>
      <c r="BV4" s="4">
        <v>23984</v>
      </c>
      <c r="BW4" s="4">
        <v>23993</v>
      </c>
      <c r="BX4" s="4">
        <v>24002</v>
      </c>
      <c r="BY4" s="4">
        <v>23759</v>
      </c>
      <c r="BZ4" s="4">
        <v>24003</v>
      </c>
      <c r="CB4" s="4">
        <v>24007</v>
      </c>
      <c r="CD4" s="4">
        <v>24001</v>
      </c>
      <c r="CE4" s="4">
        <v>23934</v>
      </c>
      <c r="CF4" s="4">
        <v>24010</v>
      </c>
      <c r="CG4" s="4">
        <v>23971</v>
      </c>
      <c r="CI4" s="4">
        <v>23995</v>
      </c>
      <c r="CL4" s="4">
        <v>24009</v>
      </c>
    </row>
    <row r="5" spans="1:93" x14ac:dyDescent="0.2">
      <c r="A5" s="64" t="s">
        <v>122</v>
      </c>
      <c r="B5" s="4">
        <v>0.99993750781152346</v>
      </c>
      <c r="C5" s="4">
        <v>0.97240236674966352</v>
      </c>
      <c r="D5" s="4">
        <v>0.75337967017379404</v>
      </c>
      <c r="E5" s="4">
        <v>0.90840427198663043</v>
      </c>
      <c r="F5" s="4">
        <v>0.86409255509398719</v>
      </c>
      <c r="G5" s="4">
        <v>0.94608888449369088</v>
      </c>
      <c r="H5" s="4">
        <v>0.89155068418159866</v>
      </c>
      <c r="I5" s="4">
        <v>0.82114693413124829</v>
      </c>
      <c r="J5" s="4">
        <v>0.84764992475612766</v>
      </c>
      <c r="K5" s="4">
        <v>0.93905327129603366</v>
      </c>
      <c r="L5" s="4">
        <v>0.84731103190147972</v>
      </c>
      <c r="M5" s="4">
        <v>0.93674731134692124</v>
      </c>
      <c r="N5" s="4">
        <v>0.6763234801466157</v>
      </c>
      <c r="O5" s="4">
        <v>0.9027617485706122</v>
      </c>
      <c r="P5" s="4">
        <v>0.67425256650703491</v>
      </c>
      <c r="Q5" s="4">
        <v>0.89081425349774657</v>
      </c>
      <c r="R5" s="4">
        <v>0.6838261134294813</v>
      </c>
      <c r="S5" s="4">
        <v>0.81774302500942553</v>
      </c>
      <c r="T5" s="4">
        <v>0.81350486585538873</v>
      </c>
      <c r="U5" s="4">
        <v>0.84491745806397311</v>
      </c>
      <c r="V5" s="4">
        <v>0.87789883923596668</v>
      </c>
      <c r="W5" s="4">
        <v>0.79827208575799347</v>
      </c>
      <c r="X5" s="4">
        <v>0.49022794515981172</v>
      </c>
      <c r="Y5" s="4">
        <v>0.96230778847355913</v>
      </c>
      <c r="Z5" s="4">
        <v>0.5</v>
      </c>
      <c r="AA5" s="4">
        <v>0.52919978507772392</v>
      </c>
      <c r="AB5" s="4">
        <v>0.63849017624652993</v>
      </c>
      <c r="AC5" s="4">
        <v>0.62581889414715652</v>
      </c>
      <c r="AD5" s="4">
        <v>0.5</v>
      </c>
      <c r="AE5" s="4">
        <v>0.8830942189012585</v>
      </c>
      <c r="AF5" s="4">
        <v>0.5</v>
      </c>
      <c r="AG5" s="4" t="s">
        <v>262</v>
      </c>
      <c r="AH5" s="4">
        <v>0.49906277335777072</v>
      </c>
      <c r="AI5" s="4" t="s">
        <v>262</v>
      </c>
      <c r="AJ5" s="4">
        <v>0.48547977167618023</v>
      </c>
      <c r="AK5" s="4">
        <v>0.82500177958521725</v>
      </c>
      <c r="AL5" s="4">
        <v>0.49995835068721373</v>
      </c>
      <c r="AM5" s="4">
        <v>0.82708367307466202</v>
      </c>
      <c r="AN5" s="4" t="s">
        <v>262</v>
      </c>
      <c r="AO5" s="4">
        <v>0.5</v>
      </c>
      <c r="AP5" s="4" t="s">
        <v>262</v>
      </c>
      <c r="AQ5" s="4" t="s">
        <v>262</v>
      </c>
      <c r="AR5" s="4">
        <v>0.5</v>
      </c>
      <c r="AS5" s="4" t="s">
        <v>263</v>
      </c>
      <c r="AT5" s="4" t="s">
        <v>263</v>
      </c>
      <c r="AU5" s="4" t="s">
        <v>263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B5" s="4">
        <v>0</v>
      </c>
      <c r="CD5" s="4">
        <v>0</v>
      </c>
      <c r="CE5" s="4">
        <v>0</v>
      </c>
      <c r="CF5" s="4">
        <v>0</v>
      </c>
      <c r="CG5" s="4">
        <v>0</v>
      </c>
      <c r="CI5" s="4">
        <v>0</v>
      </c>
      <c r="CL5" s="4">
        <v>0</v>
      </c>
    </row>
    <row r="7" spans="1:93" x14ac:dyDescent="0.2">
      <c r="B7" s="14"/>
      <c r="C7" s="141" t="s">
        <v>15</v>
      </c>
      <c r="D7" s="141"/>
      <c r="E7" s="141"/>
      <c r="F7" s="141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0.11511470535984827</v>
      </c>
      <c r="D9" s="14">
        <f>+AVERAGE(AV2:CO2)</f>
        <v>0.99757010850933192</v>
      </c>
      <c r="E9" s="14"/>
      <c r="F9" s="14"/>
    </row>
    <row r="10" spans="1:93" x14ac:dyDescent="0.2">
      <c r="B10" s="14" t="s">
        <v>26</v>
      </c>
      <c r="C10" s="14">
        <f>+AVERAGE(B3:AU3)</f>
        <v>0.63446381125588469</v>
      </c>
      <c r="D10" s="14">
        <f>+AVERAGE(AV3:CO3)</f>
        <v>0.86294567795920873</v>
      </c>
      <c r="E10" s="14"/>
      <c r="F10" s="14"/>
    </row>
    <row r="11" spans="1:93" x14ac:dyDescent="0.2">
      <c r="B11" s="14" t="s">
        <v>196</v>
      </c>
      <c r="C11" s="141">
        <f>+AVERAGE(B5:AU5)</f>
        <v>0.7493106317469479</v>
      </c>
      <c r="D11" s="141"/>
      <c r="E11" s="141"/>
      <c r="F11" s="141"/>
    </row>
    <row r="12" spans="1:93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B825-596E-7540-BBB4-8A3A841F2F83}">
  <dimension ref="A1:AU12"/>
  <sheetViews>
    <sheetView zoomScale="120" zoomScaleNormal="120" workbookViewId="0">
      <selection activeCell="B3" sqref="B3:F7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1.7437452615617889E-2</v>
      </c>
      <c r="C2">
        <v>1.644031451036455E-2</v>
      </c>
      <c r="D2">
        <v>1.0410958904109591E-2</v>
      </c>
      <c r="E2">
        <v>7.8442437923250563E-2</v>
      </c>
      <c r="F2">
        <v>0.15682967959527819</v>
      </c>
      <c r="G2">
        <v>0.1093418259023355</v>
      </c>
      <c r="H2">
        <v>5.7142857142857143E-3</v>
      </c>
      <c r="I2">
        <v>3.9176626826029223E-2</v>
      </c>
      <c r="J2">
        <v>4.1756659467242621E-2</v>
      </c>
      <c r="K2">
        <v>2.1650228530190039E-3</v>
      </c>
      <c r="L2">
        <v>1.241464928615767E-3</v>
      </c>
      <c r="M2">
        <v>9.813542688910696E-4</v>
      </c>
      <c r="N2">
        <v>4.2105263157894743E-2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0.99725098506368548</v>
      </c>
      <c r="Z2">
        <v>0.99926151573894584</v>
      </c>
      <c r="AA2">
        <v>0.99730950321898726</v>
      </c>
      <c r="AB2">
        <v>0.99827915869980877</v>
      </c>
      <c r="AC2">
        <v>0.9979497140390633</v>
      </c>
      <c r="AD2">
        <v>0.98862428237295341</v>
      </c>
      <c r="AE2">
        <v>0.99929558862375623</v>
      </c>
      <c r="AF2">
        <v>0.99757598359127353</v>
      </c>
      <c r="AG2">
        <v>0.99815549202250298</v>
      </c>
      <c r="AH2">
        <v>0.99913312693498457</v>
      </c>
      <c r="AI2">
        <v>0.99932019034670294</v>
      </c>
      <c r="AJ2">
        <v>1</v>
      </c>
      <c r="AK2">
        <v>1</v>
      </c>
    </row>
    <row r="3" spans="1:47" x14ac:dyDescent="0.2">
      <c r="A3" s="8" t="s">
        <v>26</v>
      </c>
      <c r="B3">
        <v>0.43396226415094341</v>
      </c>
      <c r="C3">
        <v>0.74193548387096775</v>
      </c>
      <c r="D3">
        <v>0.40425531914893609</v>
      </c>
      <c r="E3">
        <v>0.88535031847133761</v>
      </c>
      <c r="F3">
        <v>0.96074380165289253</v>
      </c>
      <c r="G3">
        <v>0.74278846153846156</v>
      </c>
      <c r="H3">
        <v>0.38461538461538458</v>
      </c>
      <c r="I3">
        <v>0.69411764705882351</v>
      </c>
      <c r="J3">
        <v>0.74358974358974361</v>
      </c>
      <c r="K3">
        <v>0.5625</v>
      </c>
      <c r="L3">
        <v>0.4</v>
      </c>
      <c r="M3">
        <v>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0.89358732244026606</v>
      </c>
      <c r="Z3">
        <v>0.88722235882304734</v>
      </c>
      <c r="AA3">
        <v>0.85178498153467375</v>
      </c>
      <c r="AB3">
        <v>0.86476190476190473</v>
      </c>
      <c r="AC3">
        <v>0.78719782090568602</v>
      </c>
      <c r="AD3">
        <v>0.78698375084631012</v>
      </c>
      <c r="AE3">
        <v>0.92879941075374417</v>
      </c>
      <c r="AF3">
        <v>0.88087593644521278</v>
      </c>
      <c r="AG3">
        <v>0.89048872799078493</v>
      </c>
      <c r="AH3">
        <v>0.66044531761624103</v>
      </c>
      <c r="AI3">
        <v>0.73267984715068946</v>
      </c>
      <c r="AJ3">
        <v>0.74645080946450815</v>
      </c>
      <c r="AK3">
        <v>0.94780399868895449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12038</v>
      </c>
      <c r="AJ4">
        <v>12045</v>
      </c>
      <c r="AK4">
        <v>12204</v>
      </c>
    </row>
    <row r="5" spans="1:47" x14ac:dyDescent="0.2">
      <c r="A5" s="8" t="s">
        <v>122</v>
      </c>
      <c r="B5">
        <v>0.66377479329560485</v>
      </c>
      <c r="C5">
        <v>0.81457892134700749</v>
      </c>
      <c r="D5">
        <v>0.62802015034180503</v>
      </c>
      <c r="E5">
        <v>0.87505611161662111</v>
      </c>
      <c r="F5">
        <v>0.87397081127928922</v>
      </c>
      <c r="G5">
        <v>0.76488610619238584</v>
      </c>
      <c r="H5">
        <v>0.65670739768456432</v>
      </c>
      <c r="I5">
        <v>0.78749679175201814</v>
      </c>
      <c r="J5">
        <v>0.81703923579026427</v>
      </c>
      <c r="K5">
        <v>0.61147265880812052</v>
      </c>
      <c r="L5">
        <v>0.56633992357534479</v>
      </c>
      <c r="M5">
        <v>0.87322540473225407</v>
      </c>
      <c r="N5">
        <v>0.97390199934447741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4.0157180512841111E-2</v>
      </c>
      <c r="D9" s="14">
        <f>+AVERAGE(Y2:AU2)</f>
        <v>0.99785811851174333</v>
      </c>
      <c r="E9" s="14"/>
      <c r="F9" s="14"/>
    </row>
    <row r="10" spans="1:47" x14ac:dyDescent="0.2">
      <c r="B10" s="14" t="s">
        <v>26</v>
      </c>
      <c r="C10" s="14">
        <f>+AVERAGE(B3:X3)</f>
        <v>0.68875834031519167</v>
      </c>
      <c r="D10" s="14">
        <f>+AVERAGE(Y3:AU3)</f>
        <v>0.83531401441707864</v>
      </c>
      <c r="E10" s="14"/>
      <c r="F10" s="14"/>
    </row>
    <row r="11" spans="1:47" x14ac:dyDescent="0.2">
      <c r="B11" s="14" t="s">
        <v>196</v>
      </c>
      <c r="C11" s="141">
        <f>+AVERAGE(B5:X5)</f>
        <v>0.76203617736613516</v>
      </c>
      <c r="D11" s="141"/>
      <c r="E11" s="141"/>
      <c r="F11" s="141"/>
    </row>
    <row r="12" spans="1:47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4878-E217-914E-9B9B-827A5685F5C6}">
  <dimension ref="A1:AU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4" t="s">
        <v>58</v>
      </c>
      <c r="C1" s="64" t="s">
        <v>78</v>
      </c>
      <c r="D1" s="64" t="s">
        <v>79</v>
      </c>
      <c r="E1" s="64" t="s">
        <v>60</v>
      </c>
      <c r="F1" s="64" t="s">
        <v>57</v>
      </c>
      <c r="G1" s="64" t="s">
        <v>63</v>
      </c>
      <c r="H1" s="64" t="s">
        <v>125</v>
      </c>
      <c r="I1" s="64" t="s">
        <v>80</v>
      </c>
      <c r="J1" s="64" t="s">
        <v>81</v>
      </c>
      <c r="K1" s="64" t="s">
        <v>126</v>
      </c>
      <c r="L1" s="64" t="s">
        <v>127</v>
      </c>
      <c r="M1" s="64" t="s">
        <v>82</v>
      </c>
      <c r="N1" s="64" t="s">
        <v>83</v>
      </c>
      <c r="O1" s="64" t="s">
        <v>128</v>
      </c>
      <c r="P1" s="64" t="s">
        <v>129</v>
      </c>
      <c r="Q1" s="64" t="s">
        <v>130</v>
      </c>
      <c r="R1" s="64" t="s">
        <v>131</v>
      </c>
      <c r="S1" s="64" t="s">
        <v>132</v>
      </c>
      <c r="T1" s="64" t="s">
        <v>133</v>
      </c>
      <c r="U1" s="64" t="s">
        <v>134</v>
      </c>
      <c r="V1" s="64" t="s">
        <v>135</v>
      </c>
      <c r="W1" s="64" t="s">
        <v>136</v>
      </c>
      <c r="X1" s="64" t="s">
        <v>137</v>
      </c>
      <c r="Y1" s="64" t="s">
        <v>69</v>
      </c>
      <c r="Z1" s="64" t="s">
        <v>84</v>
      </c>
      <c r="AA1" s="64" t="s">
        <v>85</v>
      </c>
      <c r="AB1" s="64" t="s">
        <v>71</v>
      </c>
      <c r="AC1" s="64" t="s">
        <v>68</v>
      </c>
      <c r="AD1" s="64" t="s">
        <v>74</v>
      </c>
      <c r="AE1" s="64" t="s">
        <v>138</v>
      </c>
      <c r="AF1" s="64" t="s">
        <v>86</v>
      </c>
      <c r="AG1" s="64" t="s">
        <v>87</v>
      </c>
      <c r="AH1" s="64" t="s">
        <v>139</v>
      </c>
      <c r="AI1" s="64" t="s">
        <v>140</v>
      </c>
      <c r="AJ1" s="64" t="s">
        <v>88</v>
      </c>
      <c r="AK1" s="64" t="s">
        <v>89</v>
      </c>
      <c r="AL1" s="64" t="s">
        <v>141</v>
      </c>
      <c r="AM1" s="64" t="s">
        <v>142</v>
      </c>
      <c r="AN1" s="64" t="s">
        <v>143</v>
      </c>
      <c r="AO1" s="64" t="s">
        <v>144</v>
      </c>
      <c r="AP1" s="64" t="s">
        <v>145</v>
      </c>
      <c r="AQ1" s="64" t="s">
        <v>146</v>
      </c>
      <c r="AR1" s="64" t="s">
        <v>147</v>
      </c>
      <c r="AS1" s="64" t="s">
        <v>148</v>
      </c>
      <c r="AT1" s="64" t="s">
        <v>149</v>
      </c>
      <c r="AU1" s="64" t="s">
        <v>150</v>
      </c>
    </row>
    <row r="2" spans="1:47" x14ac:dyDescent="0.2">
      <c r="A2" s="64" t="s">
        <v>16</v>
      </c>
      <c r="B2" s="4">
        <v>0.36799999999999999</v>
      </c>
      <c r="C2" s="4">
        <v>0.19047619047619049</v>
      </c>
      <c r="D2" s="4">
        <v>0.18007662835249039</v>
      </c>
      <c r="E2" s="4">
        <v>7.6005961251862889E-2</v>
      </c>
      <c r="F2" s="4">
        <v>7.4695121951219509E-2</v>
      </c>
      <c r="G2" s="4">
        <v>0.1140840929138489</v>
      </c>
      <c r="H2" s="4">
        <v>1.241619071268935E-3</v>
      </c>
      <c r="I2" s="4">
        <v>0.15209125475285171</v>
      </c>
      <c r="J2" s="4">
        <v>0.94871794871794868</v>
      </c>
      <c r="K2" s="4">
        <v>0</v>
      </c>
      <c r="L2" s="4">
        <v>0</v>
      </c>
      <c r="M2" s="4">
        <v>0</v>
      </c>
      <c r="N2" s="4">
        <v>3.4708044099632501E-3</v>
      </c>
      <c r="O2" s="4" t="s">
        <v>262</v>
      </c>
      <c r="P2" s="4" t="s">
        <v>262</v>
      </c>
      <c r="Q2" s="4" t="s">
        <v>263</v>
      </c>
      <c r="R2" s="4" t="s">
        <v>263</v>
      </c>
      <c r="S2" s="4" t="s">
        <v>262</v>
      </c>
      <c r="T2" s="4" t="s">
        <v>262</v>
      </c>
      <c r="U2" s="4" t="s">
        <v>262</v>
      </c>
      <c r="V2" s="4" t="s">
        <v>263</v>
      </c>
      <c r="W2" s="4" t="s">
        <v>263</v>
      </c>
      <c r="X2" s="4" t="s">
        <v>262</v>
      </c>
      <c r="Y2" s="65">
        <v>0.99942200000000003</v>
      </c>
      <c r="Z2" s="65">
        <v>0.99909300000000001</v>
      </c>
      <c r="AA2" s="65">
        <v>1</v>
      </c>
      <c r="AB2" s="4">
        <v>0.99960857226734512</v>
      </c>
      <c r="AC2" s="4">
        <v>0.99320480404551204</v>
      </c>
      <c r="AD2" s="4">
        <v>0.99877567677866952</v>
      </c>
      <c r="AE2" s="4">
        <v>0.99902498476538693</v>
      </c>
      <c r="AF2" s="4">
        <v>0.99957286861438577</v>
      </c>
      <c r="AG2" s="4">
        <v>0.9996708902418957</v>
      </c>
      <c r="AH2" s="4">
        <v>0.99861639571082672</v>
      </c>
      <c r="AI2" s="4">
        <v>0.99917810470946</v>
      </c>
      <c r="AJ2" s="4">
        <v>0.99975470155355683</v>
      </c>
      <c r="AK2" s="4">
        <v>0.9985001363512408</v>
      </c>
    </row>
    <row r="3" spans="1:47" x14ac:dyDescent="0.2">
      <c r="A3" s="64" t="s">
        <v>26</v>
      </c>
      <c r="B3" s="4">
        <v>0.86792452830188682</v>
      </c>
      <c r="C3" s="4">
        <v>0.64516129032258063</v>
      </c>
      <c r="D3" s="4">
        <v>1</v>
      </c>
      <c r="E3" s="4">
        <v>0.97452229299363058</v>
      </c>
      <c r="F3" s="4">
        <v>0.91115702479338845</v>
      </c>
      <c r="G3" s="4">
        <v>0.93269230769230771</v>
      </c>
      <c r="H3" s="4">
        <v>0.38461538461538458</v>
      </c>
      <c r="I3" s="4">
        <v>0.94117647058823528</v>
      </c>
      <c r="J3" s="4">
        <v>0.94871794871794868</v>
      </c>
      <c r="K3" s="4">
        <v>0</v>
      </c>
      <c r="L3" s="4">
        <v>0</v>
      </c>
      <c r="M3" s="4">
        <v>0</v>
      </c>
      <c r="N3" s="4">
        <v>0.6071428571428571</v>
      </c>
      <c r="O3" s="4" t="s">
        <v>262</v>
      </c>
      <c r="P3" s="4" t="s">
        <v>262</v>
      </c>
      <c r="Q3" s="4" t="s">
        <v>263</v>
      </c>
      <c r="R3" s="4" t="s">
        <v>263</v>
      </c>
      <c r="S3" s="4" t="s">
        <v>262</v>
      </c>
      <c r="T3" s="4" t="s">
        <v>262</v>
      </c>
      <c r="U3" s="4" t="s">
        <v>262</v>
      </c>
      <c r="V3" s="4" t="s">
        <v>263</v>
      </c>
      <c r="W3" s="4" t="s">
        <v>263</v>
      </c>
      <c r="X3" s="4" t="s">
        <v>262</v>
      </c>
      <c r="Y3" s="65">
        <v>0.99351299999999998</v>
      </c>
      <c r="Z3" s="65">
        <v>0.99303300000000005</v>
      </c>
      <c r="AA3" s="65">
        <v>0.982437</v>
      </c>
      <c r="AB3" s="4">
        <v>0.84596273291925461</v>
      </c>
      <c r="AC3" s="4">
        <v>0.53498467824310525</v>
      </c>
      <c r="AD3" s="4">
        <v>0.62136086662153012</v>
      </c>
      <c r="AE3" s="4">
        <v>0.67084049431213688</v>
      </c>
      <c r="AF3" s="4">
        <v>0.96328311517247056</v>
      </c>
      <c r="AG3" s="4">
        <v>0.9996708902418957</v>
      </c>
      <c r="AH3" s="4">
        <v>0.94531761624099542</v>
      </c>
      <c r="AI3" s="4">
        <v>0.99468172148584522</v>
      </c>
      <c r="AJ3" s="4">
        <v>0.99983645432987167</v>
      </c>
      <c r="AK3" s="4">
        <v>0.60004916420845622</v>
      </c>
    </row>
    <row r="4" spans="1:47" x14ac:dyDescent="0.2">
      <c r="A4" s="64" t="s">
        <v>27</v>
      </c>
      <c r="B4" s="4">
        <v>53</v>
      </c>
      <c r="C4" s="4">
        <v>31</v>
      </c>
      <c r="D4" s="4">
        <v>47</v>
      </c>
      <c r="E4" s="4">
        <v>157</v>
      </c>
      <c r="F4" s="4">
        <v>484</v>
      </c>
      <c r="G4" s="4">
        <v>416</v>
      </c>
      <c r="H4" s="4">
        <v>13</v>
      </c>
      <c r="I4" s="4">
        <v>85</v>
      </c>
      <c r="J4" s="4">
        <v>78</v>
      </c>
      <c r="K4" s="4">
        <v>16</v>
      </c>
      <c r="L4" s="4">
        <v>10</v>
      </c>
      <c r="M4" s="4">
        <v>3</v>
      </c>
      <c r="N4" s="4">
        <v>28</v>
      </c>
      <c r="O4" s="4" t="s">
        <v>262</v>
      </c>
      <c r="P4" s="4" t="s">
        <v>262</v>
      </c>
      <c r="Q4" s="4" t="s">
        <v>263</v>
      </c>
      <c r="R4" s="4" t="s">
        <v>263</v>
      </c>
      <c r="S4" s="4" t="s">
        <v>262</v>
      </c>
      <c r="T4" s="4" t="s">
        <v>262</v>
      </c>
      <c r="U4" s="4" t="s">
        <v>262</v>
      </c>
      <c r="V4" s="4" t="s">
        <v>263</v>
      </c>
      <c r="W4" s="4" t="s">
        <v>263</v>
      </c>
      <c r="X4" s="4" t="s">
        <v>262</v>
      </c>
      <c r="Y4" s="65">
        <v>12179</v>
      </c>
      <c r="Z4" s="65">
        <v>12201</v>
      </c>
      <c r="AA4" s="65">
        <v>12185</v>
      </c>
      <c r="AB4" s="4">
        <v>12075</v>
      </c>
      <c r="AC4" s="4">
        <v>11748</v>
      </c>
      <c r="AD4" s="4">
        <v>11816</v>
      </c>
      <c r="AE4" s="4">
        <v>12219</v>
      </c>
      <c r="AF4" s="4">
        <v>12147</v>
      </c>
      <c r="AG4" s="4">
        <v>12154</v>
      </c>
      <c r="AH4" s="4">
        <v>12216</v>
      </c>
      <c r="AI4" s="4">
        <v>12222</v>
      </c>
      <c r="AJ4" s="4">
        <v>12229</v>
      </c>
      <c r="AK4" s="4">
        <v>12204</v>
      </c>
    </row>
    <row r="5" spans="1:47" x14ac:dyDescent="0.2">
      <c r="A5" s="64" t="s">
        <v>122</v>
      </c>
      <c r="B5" s="4">
        <v>0.93071897652470159</v>
      </c>
      <c r="C5" s="4">
        <v>0.81909732412203129</v>
      </c>
      <c r="D5" s="4">
        <v>0.9912187115305704</v>
      </c>
      <c r="E5" s="4">
        <v>0.91024251295644265</v>
      </c>
      <c r="F5" s="4">
        <v>0.7230708515182469</v>
      </c>
      <c r="G5" s="4">
        <v>0.83884953908650584</v>
      </c>
      <c r="H5" s="4">
        <v>0.52772793946376073</v>
      </c>
      <c r="I5" s="4">
        <v>0.95222979288035281</v>
      </c>
      <c r="J5" s="4">
        <v>0.97419441947992225</v>
      </c>
      <c r="K5" s="4">
        <v>0.47265880812049771</v>
      </c>
      <c r="L5" s="4">
        <v>0.49734086074292261</v>
      </c>
      <c r="M5" s="4">
        <v>0.49991822716493578</v>
      </c>
      <c r="N5" s="4">
        <v>0.60359601067565671</v>
      </c>
      <c r="O5" s="4" t="s">
        <v>262</v>
      </c>
      <c r="P5" s="4" t="s">
        <v>262</v>
      </c>
      <c r="Q5" s="4" t="s">
        <v>263</v>
      </c>
      <c r="R5" s="4" t="s">
        <v>263</v>
      </c>
      <c r="S5" s="4" t="s">
        <v>262</v>
      </c>
      <c r="T5" s="4" t="s">
        <v>262</v>
      </c>
      <c r="U5" s="4" t="s">
        <v>262</v>
      </c>
      <c r="V5" s="4" t="s">
        <v>263</v>
      </c>
      <c r="W5" s="4" t="s">
        <v>263</v>
      </c>
      <c r="X5" s="4" t="s">
        <v>262</v>
      </c>
      <c r="Y5" s="65">
        <v>0</v>
      </c>
      <c r="Z5" s="65">
        <v>0</v>
      </c>
      <c r="AA5" s="65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0.16221997091520343</v>
      </c>
      <c r="D9" s="14">
        <f>+AVERAGE(Y2:AU2)</f>
        <v>0.99880170269525215</v>
      </c>
      <c r="E9" s="14"/>
      <c r="F9" s="14"/>
    </row>
    <row r="10" spans="1:47" x14ac:dyDescent="0.2">
      <c r="B10" s="14" t="s">
        <v>26</v>
      </c>
      <c r="C10" s="14">
        <f>+AVERAGE(B3:X3)</f>
        <v>0.63177770039755543</v>
      </c>
      <c r="D10" s="14">
        <f>+AVERAGE(Y3:AU3)</f>
        <v>0.85730544105965856</v>
      </c>
      <c r="E10" s="14"/>
      <c r="F10" s="14"/>
    </row>
    <row r="11" spans="1:47" x14ac:dyDescent="0.2">
      <c r="B11" s="14" t="s">
        <v>196</v>
      </c>
      <c r="C11" s="141">
        <f>+AVERAGE(B5:X5)</f>
        <v>0.74929722878973426</v>
      </c>
      <c r="D11" s="141"/>
      <c r="E11" s="141"/>
      <c r="F11" s="141"/>
    </row>
    <row r="12" spans="1:4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6B59-AC86-3F4E-8FDB-21F56642AFD6}">
  <dimension ref="A1:CE12"/>
  <sheetViews>
    <sheetView workbookViewId="0">
      <selection activeCell="B3" sqref="B3:F7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0.21447721179624671</v>
      </c>
      <c r="C2">
        <v>4.3668122270742356E-3</v>
      </c>
      <c r="D2">
        <v>6.4516129032258056E-3</v>
      </c>
      <c r="E2">
        <v>6.2001771479185119E-3</v>
      </c>
      <c r="F2">
        <v>3.3138401559454189E-2</v>
      </c>
      <c r="G2">
        <v>1.785714285714286E-2</v>
      </c>
      <c r="H2">
        <v>0.26448362720403018</v>
      </c>
      <c r="I2">
        <v>3.8461538461538457E-2</v>
      </c>
      <c r="J2">
        <v>7.0175438596491224E-2</v>
      </c>
      <c r="K2">
        <v>2.0408163265306121E-2</v>
      </c>
      <c r="L2">
        <v>2.4958402662229619E-2</v>
      </c>
      <c r="M2">
        <v>0.1609033168666196</v>
      </c>
      <c r="N2">
        <v>9.2550790067720087E-2</v>
      </c>
      <c r="O2">
        <v>8.3941605839416053E-2</v>
      </c>
      <c r="P2">
        <v>2.6984126984126989E-2</v>
      </c>
      <c r="Q2">
        <v>9.0206896551724133E-2</v>
      </c>
      <c r="R2">
        <v>2.873563218390805E-3</v>
      </c>
      <c r="S2">
        <v>1.1461318051575929E-2</v>
      </c>
      <c r="T2">
        <v>1.7421602787456449E-2</v>
      </c>
      <c r="U2">
        <v>4.878048780487805E-2</v>
      </c>
      <c r="V2">
        <v>6.9686411149825784E-3</v>
      </c>
      <c r="W2">
        <v>1.5873015873015869E-2</v>
      </c>
      <c r="X2">
        <v>0</v>
      </c>
      <c r="Y2">
        <v>3.1184407796101949E-2</v>
      </c>
      <c r="Z2">
        <v>2.2485207100591719E-2</v>
      </c>
      <c r="AA2">
        <v>0</v>
      </c>
      <c r="AB2">
        <v>8.4893048128342252E-2</v>
      </c>
      <c r="AC2">
        <v>5.3941908713692949E-2</v>
      </c>
      <c r="AD2">
        <v>1.886792452830189E-2</v>
      </c>
      <c r="AE2" t="s">
        <v>262</v>
      </c>
      <c r="AF2" t="s">
        <v>263</v>
      </c>
      <c r="AG2">
        <v>1.408450704225352E-2</v>
      </c>
      <c r="AH2" t="s">
        <v>262</v>
      </c>
      <c r="AI2">
        <v>0</v>
      </c>
      <c r="AJ2">
        <v>5.5045871559633031E-3</v>
      </c>
      <c r="AK2">
        <v>2.358490566037736E-2</v>
      </c>
      <c r="AL2">
        <v>6.25E-2</v>
      </c>
      <c r="AM2" t="s">
        <v>262</v>
      </c>
      <c r="AN2" t="s">
        <v>262</v>
      </c>
      <c r="AO2" t="s">
        <v>262</v>
      </c>
      <c r="AP2">
        <v>2.489626556016597E-2</v>
      </c>
      <c r="AQ2">
        <v>0.99693192713326939</v>
      </c>
      <c r="AR2">
        <v>0.99808094905792044</v>
      </c>
      <c r="AS2">
        <v>0.99903586579251835</v>
      </c>
      <c r="AT2">
        <v>0.99689569536423839</v>
      </c>
      <c r="AU2">
        <v>0.99853157121879588</v>
      </c>
      <c r="AV2">
        <v>0.9977984758679086</v>
      </c>
      <c r="AW2">
        <v>0.99062428538760572</v>
      </c>
      <c r="AX2">
        <v>0.99785453765286414</v>
      </c>
      <c r="AY2">
        <v>0.99898373983739841</v>
      </c>
      <c r="AZ2">
        <v>0.99843885516045094</v>
      </c>
      <c r="BA2">
        <v>0.99626865671641796</v>
      </c>
      <c r="BB2">
        <v>0.995818661971831</v>
      </c>
      <c r="BC2">
        <v>0.9926597582037997</v>
      </c>
      <c r="BD2">
        <v>0.99980540961276509</v>
      </c>
      <c r="BE2">
        <v>0.99887450759707375</v>
      </c>
      <c r="BF2">
        <v>0.99529109589041098</v>
      </c>
      <c r="BG2">
        <v>0.9990503323836657</v>
      </c>
      <c r="BH2">
        <v>0.99796499796499794</v>
      </c>
      <c r="BI2">
        <v>0.99982375749030661</v>
      </c>
      <c r="BJ2">
        <v>0.99766355140186913</v>
      </c>
      <c r="BK2">
        <v>0.99488896721889319</v>
      </c>
      <c r="BL2">
        <v>0.99507777121480612</v>
      </c>
      <c r="BM2">
        <v>0.99716613531703857</v>
      </c>
      <c r="BN2">
        <v>0.99238385376999239</v>
      </c>
      <c r="BO2">
        <v>0.99438070709435733</v>
      </c>
      <c r="BP2">
        <v>0.99947889525794686</v>
      </c>
      <c r="BQ2">
        <v>0.98214887167396425</v>
      </c>
      <c r="BR2">
        <v>0.99578848853532986</v>
      </c>
      <c r="BS2">
        <v>0.99758274451468942</v>
      </c>
      <c r="BV2">
        <v>0.9989431037519817</v>
      </c>
      <c r="BX2">
        <v>0.99982644914960084</v>
      </c>
      <c r="BY2">
        <v>0.99907680945347122</v>
      </c>
      <c r="BZ2">
        <v>0.99947817011654205</v>
      </c>
      <c r="CA2">
        <v>0.99913569576490924</v>
      </c>
      <c r="CE2">
        <v>1</v>
      </c>
    </row>
    <row r="3" spans="1:83" x14ac:dyDescent="0.2">
      <c r="A3" s="8" t="s">
        <v>26</v>
      </c>
      <c r="B3">
        <v>0.90909090909090906</v>
      </c>
      <c r="C3">
        <v>8.3333333333333329E-2</v>
      </c>
      <c r="D3">
        <v>0.5</v>
      </c>
      <c r="E3">
        <v>0.31818181818181818</v>
      </c>
      <c r="F3">
        <v>0.68</v>
      </c>
      <c r="G3">
        <v>7.1428571428571425E-2</v>
      </c>
      <c r="H3">
        <v>0.91106290672451196</v>
      </c>
      <c r="I3">
        <v>0.83333333333333337</v>
      </c>
      <c r="J3">
        <v>0.4</v>
      </c>
      <c r="K3">
        <v>0.30769230769230771</v>
      </c>
      <c r="L3">
        <v>0.42857142857142849</v>
      </c>
      <c r="M3">
        <v>0.92307692307692313</v>
      </c>
      <c r="N3">
        <v>0.78343949044585992</v>
      </c>
      <c r="O3">
        <v>0.98571428571428577</v>
      </c>
      <c r="P3">
        <v>0.73913043478260865</v>
      </c>
      <c r="Q3">
        <v>0.96745562130177509</v>
      </c>
      <c r="R3">
        <v>0.2857142857142857</v>
      </c>
      <c r="S3">
        <v>0.54545454545454541</v>
      </c>
      <c r="T3">
        <v>0.83333333333333337</v>
      </c>
      <c r="U3">
        <v>0.89130434782608692</v>
      </c>
      <c r="V3">
        <v>6.4516129032258063E-2</v>
      </c>
      <c r="W3">
        <v>0.35897435897435898</v>
      </c>
      <c r="X3">
        <v>0</v>
      </c>
      <c r="Y3">
        <v>0.83870967741935487</v>
      </c>
      <c r="Z3">
        <v>0.61290322580645162</v>
      </c>
      <c r="AA3">
        <v>0</v>
      </c>
      <c r="AB3">
        <v>0.82736156351791534</v>
      </c>
      <c r="AC3">
        <v>0.83486238532110091</v>
      </c>
      <c r="AD3">
        <v>0.45833333333333331</v>
      </c>
      <c r="AE3" t="s">
        <v>262</v>
      </c>
      <c r="AF3" t="s">
        <v>263</v>
      </c>
      <c r="AG3">
        <v>0.4</v>
      </c>
      <c r="AH3" t="s">
        <v>262</v>
      </c>
      <c r="AI3">
        <v>0</v>
      </c>
      <c r="AJ3">
        <v>0.375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1</v>
      </c>
      <c r="AQ3">
        <v>0.89870354364736382</v>
      </c>
      <c r="AR3">
        <v>0.96167423096318705</v>
      </c>
      <c r="AS3">
        <v>0.87060998151571167</v>
      </c>
      <c r="AT3">
        <v>0.81107930628051861</v>
      </c>
      <c r="AU3">
        <v>0.9164420485175202</v>
      </c>
      <c r="AV3">
        <v>0.99075163948209177</v>
      </c>
      <c r="AW3">
        <v>0.78763636363636369</v>
      </c>
      <c r="AX3">
        <v>0.78817149635654971</v>
      </c>
      <c r="AY3">
        <v>0.99109393379263988</v>
      </c>
      <c r="AZ3">
        <v>0.9677202420981843</v>
      </c>
      <c r="BA3">
        <v>0.90111373607829903</v>
      </c>
      <c r="BB3">
        <v>0.79191459572978651</v>
      </c>
      <c r="BC3">
        <v>0.79221226740179185</v>
      </c>
      <c r="BD3">
        <v>0.87217789848922089</v>
      </c>
      <c r="BE3">
        <v>0.89676658807679355</v>
      </c>
      <c r="BF3">
        <v>0.41348034856837979</v>
      </c>
      <c r="BG3">
        <v>0.88343970440040309</v>
      </c>
      <c r="BH3">
        <v>0.82572823707694898</v>
      </c>
      <c r="BI3">
        <v>0.95264483627204033</v>
      </c>
      <c r="BJ3">
        <v>0.72755154200034078</v>
      </c>
      <c r="BK3">
        <v>0.95193929173693081</v>
      </c>
      <c r="BL3">
        <v>0.85342789598108748</v>
      </c>
      <c r="BM3">
        <v>0.94701429772918422</v>
      </c>
      <c r="BN3">
        <v>0.44646222374507449</v>
      </c>
      <c r="BO3">
        <v>0.71995253432785222</v>
      </c>
      <c r="BP3">
        <v>0.96576032225579056</v>
      </c>
      <c r="BQ3">
        <v>0.51574106827025112</v>
      </c>
      <c r="BR3">
        <v>0.72727272727272729</v>
      </c>
      <c r="BS3">
        <v>0.90365504463533775</v>
      </c>
      <c r="BV3">
        <v>0.95294908418753155</v>
      </c>
      <c r="BX3">
        <v>0.96661073825503352</v>
      </c>
      <c r="BY3">
        <v>0.90895346883924066</v>
      </c>
      <c r="BZ3">
        <v>0.96522761632790188</v>
      </c>
      <c r="CA3">
        <v>0.9722455845248108</v>
      </c>
      <c r="CE3">
        <v>0.96053736356003361</v>
      </c>
    </row>
    <row r="4" spans="1:83" x14ac:dyDescent="0.2">
      <c r="A4" s="8" t="s">
        <v>27</v>
      </c>
      <c r="B4">
        <v>176</v>
      </c>
      <c r="C4">
        <v>12</v>
      </c>
      <c r="D4">
        <v>10</v>
      </c>
      <c r="E4">
        <v>22</v>
      </c>
      <c r="F4">
        <v>25</v>
      </c>
      <c r="G4">
        <v>14</v>
      </c>
      <c r="H4">
        <v>461</v>
      </c>
      <c r="I4">
        <v>60</v>
      </c>
      <c r="J4">
        <v>10</v>
      </c>
      <c r="K4">
        <v>13</v>
      </c>
      <c r="L4">
        <v>35</v>
      </c>
      <c r="M4">
        <v>247</v>
      </c>
      <c r="N4">
        <v>157</v>
      </c>
      <c r="O4">
        <v>70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5785</v>
      </c>
      <c r="AR4">
        <v>5949</v>
      </c>
      <c r="AS4">
        <v>5951</v>
      </c>
      <c r="AT4">
        <v>5939</v>
      </c>
      <c r="AU4">
        <v>5936</v>
      </c>
      <c r="AV4">
        <v>5947</v>
      </c>
      <c r="AW4">
        <v>5500</v>
      </c>
      <c r="AX4">
        <v>5901</v>
      </c>
      <c r="AY4">
        <v>5951</v>
      </c>
      <c r="AZ4">
        <v>5948</v>
      </c>
      <c r="BA4">
        <v>5926</v>
      </c>
      <c r="BB4">
        <v>5714</v>
      </c>
      <c r="BC4">
        <v>5804</v>
      </c>
      <c r="BD4">
        <v>5891</v>
      </c>
      <c r="BE4">
        <v>5938</v>
      </c>
      <c r="BF4">
        <v>5623</v>
      </c>
      <c r="BG4">
        <v>5954</v>
      </c>
      <c r="BH4">
        <v>5939</v>
      </c>
      <c r="BI4">
        <v>5955</v>
      </c>
      <c r="BJ4">
        <v>5869</v>
      </c>
      <c r="BK4">
        <v>5930</v>
      </c>
      <c r="BL4">
        <v>5922</v>
      </c>
      <c r="BM4">
        <v>5945</v>
      </c>
      <c r="BN4">
        <v>5837</v>
      </c>
      <c r="BO4">
        <v>5899</v>
      </c>
      <c r="BP4">
        <v>5958</v>
      </c>
      <c r="BQ4">
        <v>5654</v>
      </c>
      <c r="BR4">
        <v>5852</v>
      </c>
      <c r="BS4">
        <v>5937</v>
      </c>
      <c r="BV4">
        <v>5951</v>
      </c>
      <c r="BX4">
        <v>5960</v>
      </c>
      <c r="BY4">
        <v>5953</v>
      </c>
      <c r="BZ4">
        <v>5953</v>
      </c>
      <c r="CA4">
        <v>5945</v>
      </c>
      <c r="CE4">
        <v>5955</v>
      </c>
    </row>
    <row r="5" spans="1:83" x14ac:dyDescent="0.2">
      <c r="A5" s="8" t="s">
        <v>122</v>
      </c>
      <c r="B5">
        <v>0.90389722636913639</v>
      </c>
      <c r="C5">
        <v>0.52250378214826021</v>
      </c>
      <c r="D5">
        <v>0.68530499075785589</v>
      </c>
      <c r="E5">
        <v>0.56463056223116848</v>
      </c>
      <c r="F5">
        <v>0.79822102425875985</v>
      </c>
      <c r="G5">
        <v>0.53109010545533153</v>
      </c>
      <c r="H5">
        <v>0.84934963518043782</v>
      </c>
      <c r="I5">
        <v>0.81075241484494165</v>
      </c>
      <c r="J5">
        <v>0.6955469668963199</v>
      </c>
      <c r="K5">
        <v>0.63770627489524601</v>
      </c>
      <c r="L5">
        <v>0.66484258232486382</v>
      </c>
      <c r="M5">
        <v>0.85749575940335476</v>
      </c>
      <c r="N5">
        <v>0.78782587892382594</v>
      </c>
      <c r="O5">
        <v>0.9289460921017535</v>
      </c>
      <c r="P5">
        <v>0.81794851142970115</v>
      </c>
      <c r="Q5">
        <v>0.69046798493507744</v>
      </c>
      <c r="R5">
        <v>0.58457699505734428</v>
      </c>
      <c r="S5">
        <v>0.6855913912657472</v>
      </c>
      <c r="T5">
        <v>0.89298908480268702</v>
      </c>
      <c r="U5">
        <v>0.8094279449132139</v>
      </c>
      <c r="V5">
        <v>0.50822771038459447</v>
      </c>
      <c r="W5">
        <v>0.60620112747772326</v>
      </c>
      <c r="X5">
        <v>0.47350714886459211</v>
      </c>
      <c r="Y5">
        <v>0.64258595058221468</v>
      </c>
      <c r="Z5">
        <v>0.66642788006715192</v>
      </c>
      <c r="AA5">
        <v>0.48288016112789528</v>
      </c>
      <c r="AB5">
        <v>0.67155131589408323</v>
      </c>
      <c r="AC5">
        <v>0.78106755629691416</v>
      </c>
      <c r="AD5">
        <v>0.68099418898433561</v>
      </c>
      <c r="AE5" t="s">
        <v>262</v>
      </c>
      <c r="AF5" t="s">
        <v>263</v>
      </c>
      <c r="AG5">
        <v>0.67647454209376578</v>
      </c>
      <c r="AH5" t="s">
        <v>262</v>
      </c>
      <c r="AI5">
        <v>0.48330536912751682</v>
      </c>
      <c r="AJ5">
        <v>0.64197673441962044</v>
      </c>
      <c r="AK5">
        <v>0.79511380816395094</v>
      </c>
      <c r="AL5">
        <v>0.8298727922624054</v>
      </c>
      <c r="AM5" t="s">
        <v>262</v>
      </c>
      <c r="AN5" t="s">
        <v>262</v>
      </c>
      <c r="AO5" t="s">
        <v>262</v>
      </c>
      <c r="AP5">
        <v>0.9802686817800168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141" t="s">
        <v>15</v>
      </c>
      <c r="D7" s="141"/>
      <c r="E7" s="141"/>
      <c r="F7" s="141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4.5739618729324437E-2</v>
      </c>
      <c r="D9" s="14">
        <f>+AVERAGE(AQ2:CE2)</f>
        <v>0.99690723698684647</v>
      </c>
      <c r="E9" s="14"/>
      <c r="F9" s="14"/>
    </row>
    <row r="10" spans="1:83" x14ac:dyDescent="0.2">
      <c r="B10" s="14" t="s">
        <v>26</v>
      </c>
      <c r="C10" s="14">
        <f>+AVERAGE(B3:AP3)</f>
        <v>0.55658510141173401</v>
      </c>
      <c r="D10" s="14">
        <f>+AVERAGE(AQ3:CE3)</f>
        <v>0.85139033720094059</v>
      </c>
      <c r="E10" s="14"/>
      <c r="F10" s="14"/>
    </row>
    <row r="11" spans="1:83" x14ac:dyDescent="0.2">
      <c r="B11" s="14" t="s">
        <v>196</v>
      </c>
      <c r="C11" s="141">
        <f>+AVERAGE(B5:AP5)</f>
        <v>0.70398771930633741</v>
      </c>
      <c r="D11" s="141"/>
      <c r="E11" s="141"/>
      <c r="F11" s="141"/>
    </row>
    <row r="12" spans="1:83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7D95-B8B1-0743-B7EE-C49A8205C647}">
  <dimension ref="A1:CE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83" x14ac:dyDescent="0.2">
      <c r="B1" s="64" t="s">
        <v>56</v>
      </c>
      <c r="C1" s="64" t="s">
        <v>78</v>
      </c>
      <c r="D1" s="64" t="s">
        <v>80</v>
      </c>
      <c r="E1" s="64" t="s">
        <v>79</v>
      </c>
      <c r="F1" s="64" t="s">
        <v>151</v>
      </c>
      <c r="G1" s="64" t="s">
        <v>81</v>
      </c>
      <c r="H1" s="64" t="s">
        <v>57</v>
      </c>
      <c r="I1" s="64" t="s">
        <v>58</v>
      </c>
      <c r="J1" s="64" t="s">
        <v>59</v>
      </c>
      <c r="K1" s="64" t="s">
        <v>152</v>
      </c>
      <c r="L1" s="64" t="s">
        <v>153</v>
      </c>
      <c r="M1" s="64" t="s">
        <v>60</v>
      </c>
      <c r="N1" s="64" t="s">
        <v>61</v>
      </c>
      <c r="O1" s="64" t="s">
        <v>62</v>
      </c>
      <c r="P1" s="64" t="s">
        <v>125</v>
      </c>
      <c r="Q1" s="64" t="s">
        <v>63</v>
      </c>
      <c r="R1" s="64" t="s">
        <v>127</v>
      </c>
      <c r="S1" s="64" t="s">
        <v>90</v>
      </c>
      <c r="T1" s="64" t="s">
        <v>154</v>
      </c>
      <c r="U1" s="64" t="s">
        <v>64</v>
      </c>
      <c r="V1" s="64" t="s">
        <v>82</v>
      </c>
      <c r="W1" s="64" t="s">
        <v>83</v>
      </c>
      <c r="X1" s="64" t="s">
        <v>155</v>
      </c>
      <c r="Y1" s="64" t="s">
        <v>156</v>
      </c>
      <c r="Z1" s="64" t="s">
        <v>157</v>
      </c>
      <c r="AA1" s="64" t="s">
        <v>126</v>
      </c>
      <c r="AB1" s="64" t="s">
        <v>65</v>
      </c>
      <c r="AC1" s="64" t="s">
        <v>66</v>
      </c>
      <c r="AD1" s="64" t="s">
        <v>158</v>
      </c>
      <c r="AE1" s="64" t="s">
        <v>159</v>
      </c>
      <c r="AF1" s="64" t="s">
        <v>160</v>
      </c>
      <c r="AG1" s="64" t="s">
        <v>161</v>
      </c>
      <c r="AH1" s="64" t="s">
        <v>162</v>
      </c>
      <c r="AI1" s="64" t="s">
        <v>163</v>
      </c>
      <c r="AJ1" s="64" t="s">
        <v>164</v>
      </c>
      <c r="AK1" s="64" t="s">
        <v>135</v>
      </c>
      <c r="AL1" s="64" t="s">
        <v>165</v>
      </c>
      <c r="AM1" s="64" t="s">
        <v>166</v>
      </c>
      <c r="AN1" s="64" t="s">
        <v>167</v>
      </c>
      <c r="AO1" s="64" t="s">
        <v>137</v>
      </c>
      <c r="AP1" s="64" t="s">
        <v>168</v>
      </c>
      <c r="AQ1" s="64" t="s">
        <v>67</v>
      </c>
      <c r="AR1" s="64" t="s">
        <v>84</v>
      </c>
      <c r="AS1" s="64" t="s">
        <v>86</v>
      </c>
      <c r="AT1" s="64" t="s">
        <v>85</v>
      </c>
      <c r="AU1" s="64" t="s">
        <v>169</v>
      </c>
      <c r="AV1" s="64" t="s">
        <v>87</v>
      </c>
      <c r="AW1" s="64" t="s">
        <v>68</v>
      </c>
      <c r="AX1" s="64" t="s">
        <v>69</v>
      </c>
      <c r="AY1" s="64" t="s">
        <v>70</v>
      </c>
      <c r="AZ1" s="64" t="s">
        <v>170</v>
      </c>
      <c r="BA1" s="64" t="s">
        <v>171</v>
      </c>
      <c r="BB1" s="64" t="s">
        <v>71</v>
      </c>
      <c r="BC1" s="64" t="s">
        <v>72</v>
      </c>
      <c r="BD1" s="64" t="s">
        <v>73</v>
      </c>
      <c r="BE1" s="64" t="s">
        <v>138</v>
      </c>
      <c r="BF1" s="64" t="s">
        <v>74</v>
      </c>
      <c r="BG1" s="64" t="s">
        <v>140</v>
      </c>
      <c r="BH1" s="64" t="s">
        <v>172</v>
      </c>
      <c r="BI1" s="64" t="s">
        <v>173</v>
      </c>
      <c r="BJ1" s="64" t="s">
        <v>75</v>
      </c>
      <c r="BK1" s="64" t="s">
        <v>88</v>
      </c>
      <c r="BL1" s="64" t="s">
        <v>89</v>
      </c>
      <c r="BM1" s="64" t="s">
        <v>174</v>
      </c>
      <c r="BN1" s="64" t="s">
        <v>175</v>
      </c>
      <c r="BO1" s="64" t="s">
        <v>176</v>
      </c>
      <c r="BP1" s="64" t="s">
        <v>139</v>
      </c>
      <c r="BQ1" s="64" t="s">
        <v>76</v>
      </c>
      <c r="BR1" s="64" t="s">
        <v>77</v>
      </c>
      <c r="BS1" s="64" t="s">
        <v>177</v>
      </c>
      <c r="BT1" s="64" t="s">
        <v>178</v>
      </c>
      <c r="BU1" s="64" t="s">
        <v>179</v>
      </c>
      <c r="BV1" s="64" t="s">
        <v>180</v>
      </c>
      <c r="BW1" s="64" t="s">
        <v>181</v>
      </c>
      <c r="BX1" s="64" t="s">
        <v>182</v>
      </c>
      <c r="BY1" s="64" t="s">
        <v>183</v>
      </c>
      <c r="BZ1" s="64" t="s">
        <v>148</v>
      </c>
      <c r="CA1" s="64" t="s">
        <v>184</v>
      </c>
      <c r="CB1" s="64" t="s">
        <v>185</v>
      </c>
      <c r="CC1" s="64" t="s">
        <v>186</v>
      </c>
      <c r="CD1" s="64" t="s">
        <v>150</v>
      </c>
      <c r="CE1" s="64" t="s">
        <v>187</v>
      </c>
    </row>
    <row r="2" spans="1:83" x14ac:dyDescent="0.2">
      <c r="A2" s="64" t="s">
        <v>16</v>
      </c>
      <c r="B2" s="4">
        <v>4.352850539291217E-2</v>
      </c>
      <c r="C2" s="4">
        <v>0</v>
      </c>
      <c r="D2" s="4">
        <v>7.7881619937694704E-3</v>
      </c>
      <c r="E2" s="4">
        <v>0</v>
      </c>
      <c r="F2" s="4">
        <v>2.5289778714436249E-2</v>
      </c>
      <c r="G2" s="4">
        <v>0</v>
      </c>
      <c r="H2" s="4">
        <v>0.38071895424836599</v>
      </c>
      <c r="I2" s="4">
        <v>2.7463651050080772E-2</v>
      </c>
      <c r="K2" s="4">
        <v>0</v>
      </c>
      <c r="L2" s="4">
        <v>1.1862396204033209E-2</v>
      </c>
      <c r="M2" s="4">
        <v>0.28983833718244811</v>
      </c>
      <c r="N2" s="4">
        <v>6.070287539936102E-2</v>
      </c>
      <c r="O2" s="4">
        <v>1.4566929133858269E-2</v>
      </c>
      <c r="P2" s="4">
        <v>3.512014787430684E-2</v>
      </c>
      <c r="Q2" s="4">
        <v>9.2533871432689541E-2</v>
      </c>
      <c r="R2" s="4">
        <v>0</v>
      </c>
      <c r="S2" s="4">
        <v>9.2961487383798145E-3</v>
      </c>
      <c r="U2" s="4">
        <v>4.737442922374429E-2</v>
      </c>
      <c r="V2" s="4">
        <v>1.984126984126984E-2</v>
      </c>
      <c r="W2" s="4">
        <v>2.3201856148491878E-2</v>
      </c>
      <c r="X2" s="4">
        <v>0</v>
      </c>
      <c r="Y2" s="4">
        <v>3.870967741935484E-2</v>
      </c>
      <c r="Z2" s="4">
        <v>4.0627227369921602E-2</v>
      </c>
      <c r="AA2" s="4">
        <v>0</v>
      </c>
      <c r="AB2" s="4">
        <v>0.14950853595447491</v>
      </c>
      <c r="AC2" s="4">
        <v>5.4254711593375207E-2</v>
      </c>
      <c r="AD2" s="4">
        <v>1.433389544688027E-2</v>
      </c>
      <c r="AE2" s="4" t="s">
        <v>262</v>
      </c>
      <c r="AF2" s="4" t="s">
        <v>263</v>
      </c>
      <c r="AG2" s="4">
        <v>6.5789473684210523E-3</v>
      </c>
      <c r="AH2" s="4" t="s">
        <v>262</v>
      </c>
      <c r="AI2" s="4">
        <v>0</v>
      </c>
      <c r="AJ2" s="4">
        <v>0</v>
      </c>
      <c r="AL2" s="65">
        <v>0.1</v>
      </c>
      <c r="AM2" s="65" t="s">
        <v>262</v>
      </c>
      <c r="AN2" s="65" t="s">
        <v>262</v>
      </c>
      <c r="AO2" s="65" t="s">
        <v>262</v>
      </c>
      <c r="AP2" s="65">
        <v>0.45454499999999998</v>
      </c>
      <c r="AQ2" s="4">
        <v>0.98060781476121561</v>
      </c>
      <c r="AR2" s="4">
        <v>0.99801685671789786</v>
      </c>
      <c r="AS2" s="4">
        <v>0.99907561471621376</v>
      </c>
      <c r="AT2" s="4">
        <v>0.99630438434402824</v>
      </c>
      <c r="AU2" s="4">
        <v>0.99980399843198742</v>
      </c>
      <c r="AV2" s="4">
        <v>0.9975669099756691</v>
      </c>
      <c r="AW2" s="4">
        <v>1</v>
      </c>
      <c r="AX2" s="4">
        <v>0.99459796384791188</v>
      </c>
      <c r="AY2" s="4">
        <v>0.99834738059824824</v>
      </c>
      <c r="AZ2" s="4">
        <v>0.99784946236559136</v>
      </c>
      <c r="BA2" s="4">
        <v>0.99519969278033793</v>
      </c>
      <c r="BB2" s="4">
        <v>1</v>
      </c>
      <c r="BC2" s="4">
        <v>0.97806451612903222</v>
      </c>
      <c r="BD2" s="4">
        <v>0.99003133010538313</v>
      </c>
      <c r="BE2" s="4">
        <v>0.9992740471869328</v>
      </c>
      <c r="BF2" s="4">
        <v>0.99341595662277304</v>
      </c>
      <c r="BG2" s="4">
        <v>0.99883216549883214</v>
      </c>
      <c r="BH2" s="4">
        <v>0.99823982398239819</v>
      </c>
      <c r="BI2" s="4">
        <v>0.99900842835894899</v>
      </c>
      <c r="BJ2" s="4">
        <v>0.9983124397299904</v>
      </c>
      <c r="BK2" s="4">
        <v>0.99551646835661323</v>
      </c>
      <c r="BL2" s="4">
        <v>0.99483985765124561</v>
      </c>
      <c r="BM2" s="4">
        <v>0.99734571997345722</v>
      </c>
      <c r="BN2" s="4">
        <v>0.99355971896955508</v>
      </c>
      <c r="BO2" s="4">
        <v>0.99892426850258176</v>
      </c>
      <c r="BP2" s="4">
        <v>0.99950331125827818</v>
      </c>
      <c r="BQ2" s="4">
        <v>0.99562894609033514</v>
      </c>
      <c r="BR2" s="4">
        <v>0.9967441860465116</v>
      </c>
      <c r="BS2" s="4">
        <v>0.99856115107913668</v>
      </c>
      <c r="BV2" s="4">
        <v>0.99874888293118858</v>
      </c>
      <c r="BX2" s="4">
        <v>0.9998343822457767</v>
      </c>
      <c r="BY2" s="4">
        <v>0.99862353750860289</v>
      </c>
      <c r="BZ2" s="4">
        <v>0.99867790447859861</v>
      </c>
      <c r="CA2" s="4">
        <v>0.99915839084329239</v>
      </c>
      <c r="CE2" s="4">
        <v>0.99983443708609276</v>
      </c>
    </row>
    <row r="3" spans="1:83" x14ac:dyDescent="0.2">
      <c r="A3" s="64" t="s">
        <v>26</v>
      </c>
      <c r="B3" s="4">
        <v>0.62777777777777777</v>
      </c>
      <c r="C3" s="4">
        <v>0</v>
      </c>
      <c r="D3" s="4">
        <v>0.5</v>
      </c>
      <c r="E3" s="4">
        <v>0</v>
      </c>
      <c r="F3" s="4">
        <v>0.96</v>
      </c>
      <c r="G3" s="4">
        <v>0</v>
      </c>
      <c r="H3" s="4">
        <v>1</v>
      </c>
      <c r="I3" s="4">
        <v>0.56666666666666665</v>
      </c>
      <c r="J3" s="4">
        <v>0</v>
      </c>
      <c r="K3" s="4">
        <v>0</v>
      </c>
      <c r="L3" s="4">
        <v>0.2857142857142857</v>
      </c>
      <c r="M3" s="4">
        <v>1</v>
      </c>
      <c r="N3" s="4">
        <v>0.24203821656050961</v>
      </c>
      <c r="O3" s="4">
        <v>0.51388888888888884</v>
      </c>
      <c r="P3" s="4">
        <v>0.82608695652173914</v>
      </c>
      <c r="Q3" s="4">
        <v>0.94970414201183428</v>
      </c>
      <c r="R3" s="4">
        <v>0</v>
      </c>
      <c r="S3" s="4">
        <v>0.63636363636363635</v>
      </c>
      <c r="T3" s="4">
        <v>0</v>
      </c>
      <c r="U3" s="4">
        <v>0.92391304347826086</v>
      </c>
      <c r="V3" s="4">
        <v>0.16129032258064521</v>
      </c>
      <c r="W3" s="4">
        <v>0.25641025641025639</v>
      </c>
      <c r="X3" s="4">
        <v>0</v>
      </c>
      <c r="Y3" s="4">
        <v>0.82258064516129037</v>
      </c>
      <c r="Z3" s="4">
        <v>0.91935483870967738</v>
      </c>
      <c r="AA3" s="4">
        <v>0</v>
      </c>
      <c r="AB3" s="4">
        <v>0.94136807817589574</v>
      </c>
      <c r="AC3" s="4">
        <v>0.87155963302752293</v>
      </c>
      <c r="AD3" s="4">
        <v>0.70833333333333337</v>
      </c>
      <c r="AE3" s="4" t="s">
        <v>262</v>
      </c>
      <c r="AF3" s="4" t="s">
        <v>263</v>
      </c>
      <c r="AG3" s="4">
        <v>0.3</v>
      </c>
      <c r="AH3" s="4" t="s">
        <v>262</v>
      </c>
      <c r="AI3" s="4">
        <v>0</v>
      </c>
      <c r="AJ3" s="4">
        <v>0</v>
      </c>
      <c r="AK3" s="4">
        <v>0</v>
      </c>
      <c r="AL3" s="65">
        <v>0.6875</v>
      </c>
      <c r="AM3" s="65" t="s">
        <v>262</v>
      </c>
      <c r="AN3" s="65" t="s">
        <v>262</v>
      </c>
      <c r="AO3" s="65" t="s">
        <v>262</v>
      </c>
      <c r="AP3" s="65">
        <v>0.83333299999999999</v>
      </c>
      <c r="AQ3" s="4">
        <v>0.57707375234202007</v>
      </c>
      <c r="AR3" s="4">
        <v>1</v>
      </c>
      <c r="AS3" s="4">
        <v>0.89455388180764772</v>
      </c>
      <c r="AT3" s="4">
        <v>0.98374523138165537</v>
      </c>
      <c r="AU3" s="4">
        <v>0.8464985064719549</v>
      </c>
      <c r="AV3" s="4">
        <v>0.95080337916183533</v>
      </c>
      <c r="AW3" s="4">
        <v>0.85461056401074309</v>
      </c>
      <c r="AX3" s="4">
        <v>0.79903188115506596</v>
      </c>
      <c r="AY3" s="4">
        <v>1</v>
      </c>
      <c r="AZ3" s="4">
        <v>0.99900629347466052</v>
      </c>
      <c r="BA3" s="4">
        <v>0.86153590425531912</v>
      </c>
      <c r="BB3" s="4">
        <v>0.89396551724137929</v>
      </c>
      <c r="BC3" s="4">
        <v>0.9002375296912114</v>
      </c>
      <c r="BD3" s="4">
        <v>0.5813681217594916</v>
      </c>
      <c r="BE3" s="4">
        <v>0.9134041141340411</v>
      </c>
      <c r="BF3" s="4">
        <v>0.44897601960441103</v>
      </c>
      <c r="BG3" s="4">
        <v>0.99056915949702184</v>
      </c>
      <c r="BH3" s="4">
        <v>0.75252944103499753</v>
      </c>
      <c r="BI3" s="4">
        <v>1</v>
      </c>
      <c r="BJ3" s="4">
        <v>0.69491525423728817</v>
      </c>
      <c r="BK3" s="4">
        <v>0.95897009966777413</v>
      </c>
      <c r="BL3" s="4">
        <v>0.92997338656021289</v>
      </c>
      <c r="BM3" s="4">
        <v>0.99618889809444899</v>
      </c>
      <c r="BN3" s="4">
        <v>0.57263371014003717</v>
      </c>
      <c r="BO3" s="4">
        <v>0.77525463349474033</v>
      </c>
      <c r="BP3" s="4">
        <v>0.99818121693121697</v>
      </c>
      <c r="BQ3" s="4">
        <v>0.71378830083565459</v>
      </c>
      <c r="BR3" s="4">
        <v>0.72130595759003702</v>
      </c>
      <c r="BS3" s="4">
        <v>0.80603948896631827</v>
      </c>
      <c r="BV3" s="4">
        <v>0.92501241516305244</v>
      </c>
      <c r="BX3" s="4">
        <v>0.99785123966942146</v>
      </c>
      <c r="BY3" s="4">
        <v>0.96045010756246896</v>
      </c>
      <c r="BZ3" s="4">
        <v>1</v>
      </c>
      <c r="CA3" s="4">
        <v>0.98359569179784589</v>
      </c>
      <c r="CE3" s="4">
        <v>0.99900744416873444</v>
      </c>
    </row>
    <row r="4" spans="1:83" x14ac:dyDescent="0.2">
      <c r="A4" s="64" t="s">
        <v>27</v>
      </c>
      <c r="B4" s="4">
        <v>180</v>
      </c>
      <c r="C4" s="4">
        <v>12</v>
      </c>
      <c r="D4" s="4">
        <v>10</v>
      </c>
      <c r="E4" s="4">
        <v>22</v>
      </c>
      <c r="F4" s="4">
        <v>25</v>
      </c>
      <c r="G4" s="4">
        <v>14</v>
      </c>
      <c r="H4" s="4">
        <v>466</v>
      </c>
      <c r="I4" s="4">
        <v>60</v>
      </c>
      <c r="J4" s="4">
        <v>10</v>
      </c>
      <c r="K4" s="4">
        <v>13</v>
      </c>
      <c r="L4" s="4">
        <v>35</v>
      </c>
      <c r="M4" s="4">
        <v>251</v>
      </c>
      <c r="N4" s="4">
        <v>157</v>
      </c>
      <c r="O4" s="4">
        <v>72</v>
      </c>
      <c r="P4" s="4">
        <v>23</v>
      </c>
      <c r="Q4" s="4">
        <v>338</v>
      </c>
      <c r="R4" s="4">
        <v>7</v>
      </c>
      <c r="S4" s="4">
        <v>22</v>
      </c>
      <c r="T4" s="4">
        <v>6</v>
      </c>
      <c r="U4" s="4">
        <v>92</v>
      </c>
      <c r="V4" s="4">
        <v>31</v>
      </c>
      <c r="W4" s="4">
        <v>39</v>
      </c>
      <c r="X4" s="4">
        <v>16</v>
      </c>
      <c r="Y4" s="4">
        <v>124</v>
      </c>
      <c r="Z4" s="4">
        <v>62</v>
      </c>
      <c r="AA4" s="4">
        <v>3</v>
      </c>
      <c r="AB4" s="4">
        <v>307</v>
      </c>
      <c r="AC4" s="4">
        <v>109</v>
      </c>
      <c r="AD4" s="4">
        <v>24</v>
      </c>
      <c r="AE4" s="4" t="s">
        <v>262</v>
      </c>
      <c r="AF4" s="4" t="s">
        <v>263</v>
      </c>
      <c r="AG4" s="4">
        <v>10</v>
      </c>
      <c r="AH4" s="4" t="s">
        <v>262</v>
      </c>
      <c r="AI4" s="4">
        <v>1</v>
      </c>
      <c r="AJ4" s="4">
        <v>8</v>
      </c>
      <c r="AK4" s="4">
        <v>8</v>
      </c>
      <c r="AL4" s="65">
        <v>16</v>
      </c>
      <c r="AM4" s="65" t="s">
        <v>262</v>
      </c>
      <c r="AN4" s="65" t="s">
        <v>262</v>
      </c>
      <c r="AO4" s="65" t="s">
        <v>262</v>
      </c>
      <c r="AP4" s="65">
        <v>6</v>
      </c>
      <c r="AQ4" s="4">
        <v>5871</v>
      </c>
      <c r="AR4" s="4">
        <v>6039</v>
      </c>
      <c r="AS4" s="4">
        <v>6041</v>
      </c>
      <c r="AT4" s="4">
        <v>6029</v>
      </c>
      <c r="AU4" s="4">
        <v>6026</v>
      </c>
      <c r="AV4" s="4">
        <v>6037</v>
      </c>
      <c r="AW4" s="4">
        <v>5585</v>
      </c>
      <c r="AX4" s="4">
        <v>5991</v>
      </c>
      <c r="AY4" s="4">
        <v>6041</v>
      </c>
      <c r="AZ4" s="4">
        <v>6038</v>
      </c>
      <c r="BA4" s="4">
        <v>6016</v>
      </c>
      <c r="BB4" s="4">
        <v>5800</v>
      </c>
      <c r="BC4" s="4">
        <v>5894</v>
      </c>
      <c r="BD4" s="4">
        <v>5979</v>
      </c>
      <c r="BE4" s="4">
        <v>6028</v>
      </c>
      <c r="BF4" s="4">
        <v>5713</v>
      </c>
      <c r="BG4" s="4">
        <v>6044</v>
      </c>
      <c r="BH4" s="4">
        <v>6029</v>
      </c>
      <c r="BI4" s="4">
        <v>6045</v>
      </c>
      <c r="BJ4" s="4">
        <v>5959</v>
      </c>
      <c r="BK4" s="4">
        <v>6020</v>
      </c>
      <c r="BL4" s="4">
        <v>6012</v>
      </c>
      <c r="BM4" s="4">
        <v>6035</v>
      </c>
      <c r="BN4" s="4">
        <v>5927</v>
      </c>
      <c r="BO4" s="4">
        <v>5989</v>
      </c>
      <c r="BP4" s="4">
        <v>6048</v>
      </c>
      <c r="BQ4" s="4">
        <v>5744</v>
      </c>
      <c r="BR4" s="4">
        <v>5942</v>
      </c>
      <c r="BS4" s="4">
        <v>6027</v>
      </c>
      <c r="BV4" s="4">
        <v>6041</v>
      </c>
      <c r="BX4" s="4">
        <v>6050</v>
      </c>
      <c r="BY4" s="4">
        <v>6043</v>
      </c>
      <c r="BZ4" s="4">
        <v>6043</v>
      </c>
      <c r="CA4" s="4">
        <v>6035</v>
      </c>
      <c r="CE4" s="4">
        <v>6045</v>
      </c>
    </row>
    <row r="5" spans="1:83" x14ac:dyDescent="0.2">
      <c r="A5" s="64" t="s">
        <v>122</v>
      </c>
      <c r="B5" s="4">
        <v>0.60242576505989898</v>
      </c>
      <c r="C5" s="4">
        <v>0.5</v>
      </c>
      <c r="D5" s="4">
        <v>0.69727694090382386</v>
      </c>
      <c r="E5" s="4">
        <v>0.49187261569082769</v>
      </c>
      <c r="F5" s="4">
        <v>0.9032492532359776</v>
      </c>
      <c r="G5" s="4">
        <v>0.47540168958091772</v>
      </c>
      <c r="H5" s="4">
        <v>0.93213965980304392</v>
      </c>
      <c r="I5" s="4">
        <v>0.68284927391086625</v>
      </c>
      <c r="J5" s="4">
        <v>0.5</v>
      </c>
      <c r="K5" s="4">
        <v>0.49950314673733021</v>
      </c>
      <c r="L5" s="4">
        <v>0.57362509498480241</v>
      </c>
      <c r="M5" s="4">
        <v>0.94698275862068959</v>
      </c>
      <c r="N5" s="4">
        <v>0.57113787312586051</v>
      </c>
      <c r="O5" s="4">
        <v>0.54762850532419016</v>
      </c>
      <c r="P5" s="4">
        <v>0.86974553532789012</v>
      </c>
      <c r="Q5" s="4">
        <v>0.6993400808081226</v>
      </c>
      <c r="R5" s="4">
        <v>0.49528457974851092</v>
      </c>
      <c r="S5" s="4">
        <v>0.69444653869931694</v>
      </c>
      <c r="T5" s="4">
        <v>0.5</v>
      </c>
      <c r="U5" s="4">
        <v>0.81104668130777713</v>
      </c>
      <c r="V5" s="4">
        <v>0.56013021112420958</v>
      </c>
      <c r="W5" s="4">
        <v>0.59319182148523464</v>
      </c>
      <c r="X5" s="4">
        <v>0.4995028997514499</v>
      </c>
      <c r="Y5" s="4">
        <v>0.69760717765066371</v>
      </c>
      <c r="Z5" s="4">
        <v>0.8473047361022088</v>
      </c>
      <c r="AA5" s="4">
        <v>0.49909060846560838</v>
      </c>
      <c r="AB5" s="4">
        <v>0.82757818950577533</v>
      </c>
      <c r="AC5" s="4">
        <v>0.79643279530877986</v>
      </c>
      <c r="AD5" s="4">
        <v>0.75718641114982577</v>
      </c>
      <c r="AE5" s="4" t="s">
        <v>262</v>
      </c>
      <c r="AF5" s="4" t="s">
        <v>263</v>
      </c>
      <c r="AG5" s="4">
        <v>0.61250620758152619</v>
      </c>
      <c r="AH5" s="4" t="s">
        <v>262</v>
      </c>
      <c r="AI5" s="4">
        <v>0.49892561983471068</v>
      </c>
      <c r="AJ5" s="4">
        <v>0.48022505378123448</v>
      </c>
      <c r="AK5" s="4">
        <v>0.5</v>
      </c>
      <c r="AL5" s="65">
        <v>0.83554799999999996</v>
      </c>
      <c r="AM5" s="65" t="s">
        <v>262</v>
      </c>
      <c r="AN5" s="65" t="s">
        <v>262</v>
      </c>
      <c r="AO5" s="65" t="s">
        <v>262</v>
      </c>
      <c r="AP5" s="65">
        <v>0.91617000000000004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V5" s="4">
        <v>0</v>
      </c>
      <c r="BX5" s="4">
        <v>0</v>
      </c>
      <c r="BY5" s="4">
        <v>0</v>
      </c>
      <c r="BZ5" s="4">
        <v>0</v>
      </c>
      <c r="CA5" s="4">
        <v>0</v>
      </c>
      <c r="CE5" s="4">
        <v>0</v>
      </c>
    </row>
    <row r="7" spans="1:83" x14ac:dyDescent="0.2">
      <c r="B7" s="14"/>
      <c r="C7" s="141" t="s">
        <v>15</v>
      </c>
      <c r="D7" s="141"/>
      <c r="E7" s="141"/>
      <c r="F7" s="141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6.086516586658048E-2</v>
      </c>
      <c r="D9" s="14">
        <f>+AVERAGE(AQ2:CE2)</f>
        <v>0.99651571283356155</v>
      </c>
      <c r="E9" s="14"/>
      <c r="F9" s="14"/>
    </row>
    <row r="10" spans="1:83" x14ac:dyDescent="0.2">
      <c r="B10" s="14" t="s">
        <v>26</v>
      </c>
      <c r="C10" s="14">
        <f>+AVERAGE(B3:AP3)</f>
        <v>0.44382524918234922</v>
      </c>
      <c r="D10" s="14">
        <f>+AVERAGE(AQ3:CE3)</f>
        <v>0.86517363262579161</v>
      </c>
      <c r="E10" s="14"/>
      <c r="F10" s="14"/>
    </row>
    <row r="11" spans="1:83" x14ac:dyDescent="0.2">
      <c r="B11" s="14" t="s">
        <v>196</v>
      </c>
      <c r="C11" s="141">
        <f>+AVERAGE(B5:AP5)</f>
        <v>0.65472444927460205</v>
      </c>
      <c r="D11" s="141"/>
      <c r="E11" s="141"/>
      <c r="F11" s="141"/>
    </row>
    <row r="12" spans="1:83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C0EA-8259-794D-A1A2-DD60A730B541}">
  <dimension ref="B2:I27"/>
  <sheetViews>
    <sheetView zoomScale="180" zoomScaleNormal="180" workbookViewId="0">
      <pane xSplit="3" ySplit="3" topLeftCell="D4" activePane="bottomRight" state="frozen"/>
      <selection activeCell="G7" sqref="G7"/>
      <selection pane="topRight" activeCell="G7" sqref="G7"/>
      <selection pane="bottomLeft" activeCell="G7" sqref="G7"/>
      <selection pane="bottomRight" activeCell="D6" sqref="D6"/>
    </sheetView>
  </sheetViews>
  <sheetFormatPr baseColWidth="10" defaultRowHeight="16" x14ac:dyDescent="0.2"/>
  <cols>
    <col min="6" max="7" width="10.83203125" customWidth="1"/>
    <col min="8" max="9" width="13.5" customWidth="1"/>
  </cols>
  <sheetData>
    <row r="2" spans="2:9" ht="17" thickBot="1" x14ac:dyDescent="0.25"/>
    <row r="3" spans="2:9" ht="36" customHeight="1" thickBot="1" x14ac:dyDescent="0.25">
      <c r="B3" s="96" t="s">
        <v>13</v>
      </c>
      <c r="C3" s="122"/>
      <c r="D3" s="125" t="s">
        <v>310</v>
      </c>
      <c r="E3" s="125"/>
      <c r="F3" s="125"/>
      <c r="G3" s="125"/>
      <c r="H3" s="125"/>
      <c r="I3" s="106"/>
    </row>
    <row r="4" spans="2:9" ht="36" customHeight="1" thickBot="1" x14ac:dyDescent="0.25">
      <c r="B4" s="98"/>
      <c r="C4" s="123"/>
      <c r="D4" s="103" t="s">
        <v>336</v>
      </c>
      <c r="E4" s="103"/>
      <c r="F4" s="102" t="s">
        <v>334</v>
      </c>
      <c r="G4" s="103"/>
      <c r="H4" s="103"/>
      <c r="I4" s="104"/>
    </row>
    <row r="5" spans="2:9" ht="36" customHeight="1" x14ac:dyDescent="0.2">
      <c r="B5" s="98"/>
      <c r="C5" s="123"/>
      <c r="D5" s="126" t="s">
        <v>353</v>
      </c>
      <c r="E5" s="127"/>
      <c r="F5" s="128" t="s">
        <v>353</v>
      </c>
      <c r="G5" s="127"/>
      <c r="H5" s="93" t="s">
        <v>354</v>
      </c>
      <c r="I5" s="127"/>
    </row>
    <row r="6" spans="2:9" ht="43" customHeight="1" thickBot="1" x14ac:dyDescent="0.25">
      <c r="B6" s="100"/>
      <c r="C6" s="124"/>
      <c r="D6" s="6" t="s">
        <v>260</v>
      </c>
      <c r="E6" s="7" t="s">
        <v>261</v>
      </c>
      <c r="F6" s="9" t="s">
        <v>260</v>
      </c>
      <c r="G6" s="7" t="s">
        <v>261</v>
      </c>
      <c r="H6" s="6" t="s">
        <v>260</v>
      </c>
      <c r="I6" s="7" t="s">
        <v>261</v>
      </c>
    </row>
    <row r="7" spans="2:9" ht="17" thickTop="1" x14ac:dyDescent="0.2">
      <c r="B7" s="92" t="s">
        <v>14</v>
      </c>
      <c r="C7" s="66" t="s">
        <v>16</v>
      </c>
      <c r="D7" s="67">
        <f>+ROUND('12A BPDP (2)'!C9,4)</f>
        <v>0.16200000000000001</v>
      </c>
      <c r="E7" s="26">
        <f>+ROUND('12A BPDP (2)'!D9,4)</f>
        <v>0.96689999999999998</v>
      </c>
      <c r="F7" s="28">
        <f>+'12A BPDP LSTM'!C9</f>
        <v>0.19583204951808544</v>
      </c>
      <c r="G7" s="26">
        <f>+'12A BPDP LSTM'!D9</f>
        <v>0.96907190625713591</v>
      </c>
      <c r="H7" s="28">
        <f>+'12A SC LSTM'!C9</f>
        <v>7.7889207340189837E-2</v>
      </c>
      <c r="I7" s="26">
        <f>+'12A SC LSTM'!D9</f>
        <v>0.94323951185621213</v>
      </c>
    </row>
    <row r="8" spans="2:9" x14ac:dyDescent="0.2">
      <c r="B8" s="93"/>
      <c r="C8" s="66" t="s">
        <v>17</v>
      </c>
      <c r="D8" s="68">
        <f>+ROUND('12A BPDP (2)'!C10,4)</f>
        <v>0.80840000000000001</v>
      </c>
      <c r="E8" s="27">
        <f>+ROUND('12A BPDP (2)'!D10,4)</f>
        <v>0.65629999999999999</v>
      </c>
      <c r="F8" s="29">
        <f>+'12A BPDP LSTM'!C10</f>
        <v>0.79802749382716043</v>
      </c>
      <c r="G8" s="27">
        <f>+'12A BPDP LSTM'!D10</f>
        <v>0.72508010949371349</v>
      </c>
      <c r="H8" s="29">
        <f>+'12A SC LSTM'!C10</f>
        <v>0.63768127465574076</v>
      </c>
      <c r="I8" s="27">
        <f>+'12A SC LSTM'!D10</f>
        <v>0.36014657611107292</v>
      </c>
    </row>
    <row r="9" spans="2:9" ht="17" thickBot="1" x14ac:dyDescent="0.25">
      <c r="B9" s="93"/>
      <c r="C9" s="66" t="s">
        <v>197</v>
      </c>
      <c r="D9" s="129">
        <f>+ROUND('12A BPDP (2)'!C11,4)</f>
        <v>0.73240000000000005</v>
      </c>
      <c r="E9" s="95" t="e">
        <f>+ROUND('12A BPDP (2)'!#REF!,4) &amp;" ("&amp;ROUND('12A BPDP (2)'!D11,4)&amp;")"</f>
        <v>#REF!</v>
      </c>
      <c r="F9" s="94">
        <f>+'12A BPDP LSTM'!C11</f>
        <v>0.76155380166043685</v>
      </c>
      <c r="G9" s="95"/>
      <c r="H9" s="94">
        <f>+'12A SC LSTM'!C11</f>
        <v>0.4989139253834069</v>
      </c>
      <c r="I9" s="95"/>
    </row>
    <row r="10" spans="2:9" ht="16" customHeight="1" x14ac:dyDescent="0.2">
      <c r="B10" s="105" t="s">
        <v>18</v>
      </c>
      <c r="C10" s="69" t="s">
        <v>16</v>
      </c>
      <c r="D10" s="70">
        <f>+ROUND('12O BPDP (2)'!C9,4)</f>
        <v>0.2019</v>
      </c>
      <c r="E10" s="30">
        <f>+ROUND('12O BPDP (2)'!D9,4)</f>
        <v>0.96250000000000002</v>
      </c>
      <c r="F10" s="31">
        <f>+'12O BPDP LSTM'!C9</f>
        <v>0.19423032371449411</v>
      </c>
      <c r="G10" s="30">
        <f>+'12O BPDP LSTM'!D9</f>
        <v>0.94937254624920586</v>
      </c>
      <c r="H10" s="31">
        <f>+'12O SC LSTM'!C9</f>
        <v>0.14329511713123483</v>
      </c>
      <c r="I10" s="30">
        <f>+'12O SC LSTM'!D9</f>
        <v>0.98170188989962714</v>
      </c>
    </row>
    <row r="11" spans="2:9" ht="16" customHeight="1" x14ac:dyDescent="0.2">
      <c r="B11" s="93"/>
      <c r="C11" s="66" t="s">
        <v>17</v>
      </c>
      <c r="D11" s="68">
        <f>+ROUND('12O BPDP (2)'!C10,4)</f>
        <v>0.79810000000000003</v>
      </c>
      <c r="E11" s="27">
        <f>+ROUND('12O BPDP (2)'!D10,4)</f>
        <v>0.53480000000000005</v>
      </c>
      <c r="F11" s="29">
        <f>+'12O BPDP LSTM'!C10</f>
        <v>0.64370843478832906</v>
      </c>
      <c r="G11" s="27">
        <f>+'12O BPDP LSTM'!D10</f>
        <v>0.61948008043594394</v>
      </c>
      <c r="H11" s="29">
        <f>+'12O SC LSTM'!C10</f>
        <v>0.68743790537334926</v>
      </c>
      <c r="I11" s="27">
        <f>+'12O SC LSTM'!D10</f>
        <v>0.43078644511089603</v>
      </c>
    </row>
    <row r="12" spans="2:9" ht="17" customHeight="1" thickBot="1" x14ac:dyDescent="0.25">
      <c r="B12" s="93"/>
      <c r="C12" s="66" t="s">
        <v>197</v>
      </c>
      <c r="D12" s="130">
        <f>+ROUND('12O BPDP (2)'!C11,4)</f>
        <v>0.66649999999999998</v>
      </c>
      <c r="E12" s="112" t="e">
        <f>+ROUND('12O BPDP (2)'!#REF!,4) &amp;" ("&amp;ROUND('12O BPDP (2)'!D11,4)&amp;")"</f>
        <v>#REF!</v>
      </c>
      <c r="F12" s="111">
        <f>+'12O BPDP LSTM'!C11</f>
        <v>0.6315942576121365</v>
      </c>
      <c r="G12" s="112"/>
      <c r="H12" s="111">
        <f>+'12O SC LSTM'!C11</f>
        <v>0.55911217524212264</v>
      </c>
      <c r="I12" s="112"/>
    </row>
    <row r="13" spans="2:9" ht="16" customHeight="1" x14ac:dyDescent="0.2">
      <c r="B13" s="105" t="s">
        <v>53</v>
      </c>
      <c r="C13" s="69" t="s">
        <v>16</v>
      </c>
      <c r="D13" s="70">
        <f>+ROUND('Dom BPDP (2)'!C9,4)</f>
        <v>0.1401</v>
      </c>
      <c r="E13" s="30">
        <f>+ROUND('Dom BPDP (2)'!D9,4)</f>
        <v>0.99819999999999998</v>
      </c>
      <c r="F13" s="31">
        <f>+'Dom BPDP LSTM'!C9</f>
        <v>0.13858285261008865</v>
      </c>
      <c r="G13" s="30">
        <f>+'Dom BPDP LSTM'!D9</f>
        <v>0.99870770501772199</v>
      </c>
      <c r="H13" s="31">
        <f>+'Dom SC LSTM'!C9</f>
        <v>9.0645354216954618E-3</v>
      </c>
      <c r="I13" s="30">
        <f>+'Dom SC LSTM'!D9</f>
        <v>0.99533010126054999</v>
      </c>
    </row>
    <row r="14" spans="2:9" ht="16" customHeight="1" x14ac:dyDescent="0.2">
      <c r="B14" s="93"/>
      <c r="C14" s="66" t="s">
        <v>17</v>
      </c>
      <c r="D14" s="68">
        <f>+ROUND('Dom BPDP (2)'!C10,4)</f>
        <v>0.76190000000000002</v>
      </c>
      <c r="E14" s="27">
        <f>+ROUND('Dom BPDP (2)'!D10,4)</f>
        <v>0.88970000000000005</v>
      </c>
      <c r="F14" s="29">
        <f>+'Dom BPDP LSTM'!C10</f>
        <v>0.79746459595927843</v>
      </c>
      <c r="G14" s="27">
        <f>+'Dom BPDP LSTM'!D10</f>
        <v>0.87839821057905454</v>
      </c>
      <c r="H14" s="29">
        <f>+'Dom SC LSTM'!C10</f>
        <v>0.29039976131179063</v>
      </c>
      <c r="I14" s="27">
        <f>+'Dom SC LSTM'!D10</f>
        <v>0.79639910200891029</v>
      </c>
    </row>
    <row r="15" spans="2:9" ht="17" customHeight="1" thickBot="1" x14ac:dyDescent="0.25">
      <c r="B15" s="93"/>
      <c r="C15" s="66" t="s">
        <v>197</v>
      </c>
      <c r="D15" s="130">
        <f>+ROUND('Dom BPDP (2)'!C11,4)</f>
        <v>0.82579999999999998</v>
      </c>
      <c r="E15" s="112">
        <f>+ROUND('Dom BPDP (2)'!D11,4)</f>
        <v>0</v>
      </c>
      <c r="F15" s="111">
        <f>+'Dom BPDP LSTM'!C11</f>
        <v>0.83187078294783456</v>
      </c>
      <c r="G15" s="112"/>
      <c r="H15" s="111">
        <f>+'Dom SC LSTM'!C11</f>
        <v>0.49788232542771937</v>
      </c>
      <c r="I15" s="112"/>
    </row>
    <row r="16" spans="2:9" ht="16" customHeight="1" x14ac:dyDescent="0.2">
      <c r="B16" s="105" t="s">
        <v>54</v>
      </c>
      <c r="C16" s="69" t="s">
        <v>16</v>
      </c>
      <c r="D16" s="70">
        <f>+ROUND('Int BPDP (2)'!C9,4)</f>
        <v>7.1999999999999995E-2</v>
      </c>
      <c r="E16" s="30">
        <f>+ROUND('Int BPDP (2)'!D9,4)</f>
        <v>0.99380000000000002</v>
      </c>
      <c r="F16" s="31">
        <f>+'Int BPDP LSTM'!C9</f>
        <v>0.11511470535984827</v>
      </c>
      <c r="G16" s="30">
        <f>+'Int BPDP LSTM'!D9</f>
        <v>0.99757010850933192</v>
      </c>
      <c r="H16" s="31">
        <f>+'Int SC LSTM'!C9</f>
        <v>4.3771440545967016E-2</v>
      </c>
      <c r="I16" s="30">
        <f>+'Int SC LSTM'!D9</f>
        <v>0.99450315803900824</v>
      </c>
    </row>
    <row r="17" spans="2:9" ht="16" customHeight="1" x14ac:dyDescent="0.2">
      <c r="B17" s="93"/>
      <c r="C17" s="66" t="s">
        <v>17</v>
      </c>
      <c r="D17" s="68">
        <f>+ROUND('Int BPDP (2)'!C10,4)</f>
        <v>0.63329999999999997</v>
      </c>
      <c r="E17" s="27">
        <f>+ROUND('Int BPDP (2)'!D10,4)</f>
        <v>0.82230000000000003</v>
      </c>
      <c r="F17" s="29">
        <f>+'Int BPDP LSTM'!C10</f>
        <v>0.63446381125588469</v>
      </c>
      <c r="G17" s="27">
        <f>+'Int BPDP LSTM'!D10</f>
        <v>0.86294567795920873</v>
      </c>
      <c r="H17" s="29">
        <f>+'Int SC LSTM'!C10</f>
        <v>0.31306816371419049</v>
      </c>
      <c r="I17" s="27">
        <f>+'Int SC LSTM'!D10</f>
        <v>0.84382304987987944</v>
      </c>
    </row>
    <row r="18" spans="2:9" ht="17" customHeight="1" thickBot="1" x14ac:dyDescent="0.25">
      <c r="B18" s="93"/>
      <c r="C18" s="66" t="s">
        <v>197</v>
      </c>
      <c r="D18" s="130">
        <f>+ROUND('Int BPDP (2)'!C11,4)</f>
        <v>0.72699999999999998</v>
      </c>
      <c r="E18" s="112">
        <f>+ROUND('Int BPDP (2)'!D11,4)</f>
        <v>0</v>
      </c>
      <c r="F18" s="111">
        <f>+'Int BPDP LSTM'!C11</f>
        <v>0.7493106317469479</v>
      </c>
      <c r="G18" s="112"/>
      <c r="H18" s="111">
        <f>+'Int SC LSTM'!C11</f>
        <v>0.56892922359869158</v>
      </c>
      <c r="I18" s="112"/>
    </row>
    <row r="19" spans="2:9" x14ac:dyDescent="0.2">
      <c r="B19" s="105" t="s">
        <v>55</v>
      </c>
      <c r="C19" s="69" t="s">
        <v>16</v>
      </c>
      <c r="D19" s="70">
        <f>+ROUND('RfP BPDP (2)'!C9,4)</f>
        <v>4.02E-2</v>
      </c>
      <c r="E19" s="30">
        <f>+ROUND('RfP BPDP (2)'!D9,4)</f>
        <v>0.99790000000000001</v>
      </c>
      <c r="F19" s="31">
        <f>+'RfP BPDP LSTM'!C9</f>
        <v>0.16221997091520343</v>
      </c>
      <c r="G19" s="30">
        <f>+'RfP BPDP LSTM'!D9</f>
        <v>0.99880170269525215</v>
      </c>
      <c r="H19" s="31">
        <f>+'Mobis SC LSTM'!C9</f>
        <v>7.4064925119865593E-2</v>
      </c>
      <c r="I19" s="30">
        <f>+'Mobis SC LSTM'!D9</f>
        <v>0.99716324035068371</v>
      </c>
    </row>
    <row r="20" spans="2:9" x14ac:dyDescent="0.2">
      <c r="B20" s="93"/>
      <c r="C20" s="66" t="s">
        <v>17</v>
      </c>
      <c r="D20" s="68">
        <f>+ROUND('RfP BPDP (2)'!C10,4)</f>
        <v>0.68879999999999997</v>
      </c>
      <c r="E20" s="27">
        <f>+ROUND('RfP BPDP (2)'!D10,4)</f>
        <v>0.83530000000000004</v>
      </c>
      <c r="F20" s="29">
        <f>+'RfP BPDP LSTM'!C10</f>
        <v>0.63177770039755543</v>
      </c>
      <c r="G20" s="27">
        <f>+'RfP BPDP LSTM'!D10</f>
        <v>0.85730544105965856</v>
      </c>
      <c r="H20" s="29">
        <f>+'Mobis SC LSTM'!C10</f>
        <v>0.37451991238515864</v>
      </c>
      <c r="I20" s="27">
        <f>+'Mobis SC LSTM'!D10</f>
        <v>0.77356708787577477</v>
      </c>
    </row>
    <row r="21" spans="2:9" ht="17" thickBot="1" x14ac:dyDescent="0.25">
      <c r="B21" s="93"/>
      <c r="C21" s="66" t="s">
        <v>197</v>
      </c>
      <c r="D21" s="130">
        <f>+ROUND('RfP BPDP (2)'!C11,4)</f>
        <v>0.76200000000000001</v>
      </c>
      <c r="E21" s="112">
        <f>+ROUND('RfP BPDP (2)'!D11,4)</f>
        <v>0</v>
      </c>
      <c r="F21" s="111">
        <f>+'RfP BPDP LSTM'!C11</f>
        <v>0.74929722878973426</v>
      </c>
      <c r="G21" s="112"/>
      <c r="H21" s="111">
        <f>+'RfP SC LSTM'!C11</f>
        <v>0.55722281136750729</v>
      </c>
      <c r="I21" s="112"/>
    </row>
    <row r="22" spans="2:9" ht="16" customHeight="1" x14ac:dyDescent="0.2">
      <c r="B22" s="105" t="s">
        <v>198</v>
      </c>
      <c r="C22" s="69" t="s">
        <v>16</v>
      </c>
      <c r="D22" s="70">
        <f>+ROUND('Prep BPDP (2)'!C9,4)</f>
        <v>4.5699999999999998E-2</v>
      </c>
      <c r="E22" s="30">
        <f>+ROUND('Prep BPDP (2)'!D9,4)</f>
        <v>0.99690000000000001</v>
      </c>
      <c r="F22" s="31">
        <f>+'Prep BPDP LSTM'!C9</f>
        <v>6.086516586658048E-2</v>
      </c>
      <c r="G22" s="30">
        <f>+'Prep BPDP LSTM'!D9</f>
        <v>0.99651571283356155</v>
      </c>
      <c r="H22" s="31">
        <f>+'Prep SC LSTM'!C9</f>
        <v>1.7442522836982575E-2</v>
      </c>
      <c r="I22" s="30">
        <f>+'Prep SC LSTM'!D9</f>
        <v>0.99715709432575161</v>
      </c>
    </row>
    <row r="23" spans="2:9" ht="16" customHeight="1" x14ac:dyDescent="0.2">
      <c r="B23" s="93"/>
      <c r="C23" s="66" t="s">
        <v>17</v>
      </c>
      <c r="D23" s="68">
        <f>+ROUND('Prep BPDP (2)'!C10,4)</f>
        <v>0.55659999999999998</v>
      </c>
      <c r="E23" s="27">
        <f>+ROUND('Prep BPDP (2)'!D10,4)</f>
        <v>0.85140000000000005</v>
      </c>
      <c r="F23" s="29">
        <f>+'Prep BPDP LSTM'!C10</f>
        <v>0.44382524918234922</v>
      </c>
      <c r="G23" s="27">
        <f>+'Prep BPDP LSTM'!D10</f>
        <v>0.86517363262579161</v>
      </c>
      <c r="H23" s="29">
        <f>+'Prep SC LSTM'!C10</f>
        <v>0.35387994565746861</v>
      </c>
      <c r="I23" s="27">
        <f>+'Prep SC LSTM'!D10</f>
        <v>0.74860646264373976</v>
      </c>
    </row>
    <row r="24" spans="2:9" ht="17" customHeight="1" thickBot="1" x14ac:dyDescent="0.25">
      <c r="B24" s="93"/>
      <c r="C24" s="66" t="s">
        <v>197</v>
      </c>
      <c r="D24" s="130">
        <f>+ROUND('Prep BPDP (2)'!C11,4)</f>
        <v>0.70399999999999996</v>
      </c>
      <c r="E24" s="112">
        <f>+ROUND('Prep BPDP (2)'!D11,4)</f>
        <v>0</v>
      </c>
      <c r="F24" s="109">
        <f>+'Prep BPDP LSTM'!C11</f>
        <v>0.65472444927460205</v>
      </c>
      <c r="G24" s="110"/>
      <c r="H24" s="111">
        <f>+'Prep SC LSTM'!C11</f>
        <v>0.53387942710568581</v>
      </c>
      <c r="I24" s="112"/>
    </row>
    <row r="25" spans="2:9" ht="16" customHeight="1" x14ac:dyDescent="0.2">
      <c r="B25" s="90" t="s">
        <v>11</v>
      </c>
      <c r="C25" s="69" t="s">
        <v>16</v>
      </c>
      <c r="D25" s="70">
        <f>+ROUND('Mobis BPDP (2)'!C9,4)</f>
        <v>9.9299999999999999E-2</v>
      </c>
      <c r="E25" s="30">
        <f>+ROUND('Mobis BPDP (2)'!D9,4)</f>
        <v>0.9748</v>
      </c>
      <c r="F25" s="31">
        <f>+'Mobis BPDP LSTM'!C9</f>
        <v>0.11765036459586223</v>
      </c>
      <c r="G25" s="30">
        <f>+'Mobis BPDP LSTM'!D9</f>
        <v>0.99349178813744965</v>
      </c>
      <c r="H25" s="31">
        <f>+'Mobis SC LSTM'!C9</f>
        <v>7.4064925119865593E-2</v>
      </c>
      <c r="I25" s="30">
        <f>+'Mobis SC LSTM'!D9</f>
        <v>0.99716324035068371</v>
      </c>
    </row>
    <row r="26" spans="2:9" x14ac:dyDescent="0.2">
      <c r="B26" s="114"/>
      <c r="C26" s="66" t="s">
        <v>17</v>
      </c>
      <c r="D26" s="68">
        <f>+ROUND('Mobis BPDP (2)'!C10,4)</f>
        <v>0.71619999999999995</v>
      </c>
      <c r="E26" s="27">
        <f>+ROUND('Mobis BPDP (2)'!D10,4)</f>
        <v>0.59060000000000001</v>
      </c>
      <c r="F26" s="29">
        <f>+'Mobis BPDP LSTM'!C10</f>
        <v>0.54554373406804979</v>
      </c>
      <c r="G26" s="27">
        <f>+'Mobis BPDP LSTM'!D10</f>
        <v>0.703957919374539</v>
      </c>
      <c r="H26" s="29">
        <f>+'Mobis SC LSTM'!C10</f>
        <v>0.37451991238515864</v>
      </c>
      <c r="I26" s="27">
        <f>+'Mobis SC LSTM'!D10</f>
        <v>0.77356708787577477</v>
      </c>
    </row>
    <row r="27" spans="2:9" ht="17" thickBot="1" x14ac:dyDescent="0.25">
      <c r="B27" s="115"/>
      <c r="C27" s="71" t="s">
        <v>197</v>
      </c>
      <c r="D27" s="130">
        <f>+ROUND('Mobis BPDP (2)'!C11,4)</f>
        <v>0.65339999999999998</v>
      </c>
      <c r="E27" s="112"/>
      <c r="F27" s="111">
        <f>+'Mobis BPDP LSTM'!C11</f>
        <v>0.62588991227460566</v>
      </c>
      <c r="G27" s="112"/>
      <c r="H27" s="111">
        <f>+'Mobis SC LSTM'!C11</f>
        <v>0.55706509566046181</v>
      </c>
      <c r="I27" s="112"/>
    </row>
  </sheetData>
  <mergeCells count="35">
    <mergeCell ref="B25:B27"/>
    <mergeCell ref="D27:E27"/>
    <mergeCell ref="F27:G27"/>
    <mergeCell ref="H27:I27"/>
    <mergeCell ref="B19:B21"/>
    <mergeCell ref="D21:E21"/>
    <mergeCell ref="F21:G21"/>
    <mergeCell ref="H21:I21"/>
    <mergeCell ref="B22:B24"/>
    <mergeCell ref="D24:E24"/>
    <mergeCell ref="F24:G24"/>
    <mergeCell ref="H24:I24"/>
    <mergeCell ref="B13:B15"/>
    <mergeCell ref="D15:E15"/>
    <mergeCell ref="F15:G15"/>
    <mergeCell ref="H15:I15"/>
    <mergeCell ref="B16:B18"/>
    <mergeCell ref="D18:E18"/>
    <mergeCell ref="F18:G18"/>
    <mergeCell ref="H18:I18"/>
    <mergeCell ref="B7:B9"/>
    <mergeCell ref="D9:E9"/>
    <mergeCell ref="F9:G9"/>
    <mergeCell ref="H9:I9"/>
    <mergeCell ref="B10:B12"/>
    <mergeCell ref="D12:E12"/>
    <mergeCell ref="F12:G12"/>
    <mergeCell ref="H12:I12"/>
    <mergeCell ref="B3:C6"/>
    <mergeCell ref="D3:I3"/>
    <mergeCell ref="D4:E4"/>
    <mergeCell ref="F4:I4"/>
    <mergeCell ref="D5:E5"/>
    <mergeCell ref="F5:G5"/>
    <mergeCell ref="H5:I5"/>
  </mergeCells>
  <pageMargins left="0.7" right="0.7" top="0.75" bottom="0.75" header="0.3" footer="0.3"/>
  <pageSetup paperSize="9" orientation="portrait" horizontalDpi="0" verticalDpi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4798-E83D-B44C-831F-84E002FA7457}">
  <dimension ref="A1:AU12"/>
  <sheetViews>
    <sheetView zoomScaleNormal="100" workbookViewId="0">
      <selection activeCell="H25" sqref="H2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0.41387283236994221</v>
      </c>
      <c r="C2">
        <v>0.49275914634146339</v>
      </c>
      <c r="D2">
        <v>0.31648105119782072</v>
      </c>
      <c r="E2">
        <v>0.25108468584284099</v>
      </c>
      <c r="F2">
        <v>0.1066700938182753</v>
      </c>
      <c r="G2">
        <v>0.1149483879189499</v>
      </c>
      <c r="H2">
        <v>0.1141420298689424</v>
      </c>
      <c r="I2">
        <v>1.3157894736842099E-2</v>
      </c>
      <c r="J2">
        <v>2.0179752416482961E-2</v>
      </c>
      <c r="K2">
        <v>5.5955235811350921E-3</v>
      </c>
      <c r="L2">
        <v>2.804262478968032E-3</v>
      </c>
      <c r="M2" t="s">
        <v>263</v>
      </c>
      <c r="N2">
        <v>1.5786278081360049E-3</v>
      </c>
      <c r="O2">
        <v>1.9351717464925009E-3</v>
      </c>
      <c r="P2" t="s">
        <v>262</v>
      </c>
      <c r="Q2">
        <v>1.0458427749694961E-3</v>
      </c>
      <c r="R2">
        <v>1.083188908145581E-3</v>
      </c>
      <c r="S2">
        <v>8.7285423334303169E-4</v>
      </c>
      <c r="T2">
        <v>1.3196309704542801E-2</v>
      </c>
      <c r="U2">
        <v>1.5015688032272521E-2</v>
      </c>
      <c r="V2">
        <v>8.0996253923256052E-4</v>
      </c>
      <c r="W2" t="s">
        <v>262</v>
      </c>
      <c r="X2" t="s">
        <v>262</v>
      </c>
      <c r="Y2">
        <v>0.98915510718789412</v>
      </c>
      <c r="Z2">
        <v>0.99027225064746383</v>
      </c>
      <c r="AA2">
        <v>0.85018413123535319</v>
      </c>
      <c r="AB2">
        <v>0.83641204859377605</v>
      </c>
      <c r="AC2">
        <v>0.98201236649803259</v>
      </c>
      <c r="AD2">
        <v>0.97860105580693812</v>
      </c>
      <c r="AE2">
        <v>0.92129824266375182</v>
      </c>
      <c r="AF2">
        <v>0.99387064312505713</v>
      </c>
      <c r="AG2">
        <v>0.99562032170727821</v>
      </c>
      <c r="AH2">
        <v>0.99287606174079823</v>
      </c>
      <c r="AI2">
        <v>0.99979035639412994</v>
      </c>
      <c r="AK2">
        <v>0.99990215264187865</v>
      </c>
      <c r="AL2">
        <v>0.99986034494797849</v>
      </c>
      <c r="AN2">
        <v>0.99899727832688723</v>
      </c>
      <c r="AO2">
        <v>0.99877158754245254</v>
      </c>
      <c r="AP2">
        <v>0.99963163064833005</v>
      </c>
      <c r="AQ2">
        <v>0.99818034775576225</v>
      </c>
      <c r="AR2">
        <v>0.99643269331654605</v>
      </c>
      <c r="AS2">
        <v>0.99953369083702492</v>
      </c>
    </row>
    <row r="3" spans="1:47" x14ac:dyDescent="0.2">
      <c r="A3" s="8" t="s">
        <v>26</v>
      </c>
      <c r="B3">
        <v>0.8619582664526485</v>
      </c>
      <c r="C3">
        <v>0.8935729094678645</v>
      </c>
      <c r="D3">
        <v>0.81527347781217752</v>
      </c>
      <c r="E3">
        <v>0.76071080817916259</v>
      </c>
      <c r="F3">
        <v>0.81213307240704502</v>
      </c>
      <c r="G3">
        <v>0.79893711248892829</v>
      </c>
      <c r="H3">
        <v>0.44451038575667662</v>
      </c>
      <c r="I3">
        <v>0.59638554216867468</v>
      </c>
      <c r="J3">
        <v>0.68390804597701149</v>
      </c>
      <c r="K3">
        <v>0.35</v>
      </c>
      <c r="L3">
        <v>0.92592592592592593</v>
      </c>
      <c r="M3" t="s">
        <v>263</v>
      </c>
      <c r="N3">
        <v>0.9285714285714286</v>
      </c>
      <c r="O3">
        <v>0.8</v>
      </c>
      <c r="P3" t="s">
        <v>262</v>
      </c>
      <c r="Q3">
        <v>0.63157894736842102</v>
      </c>
      <c r="R3">
        <v>0.22727272727272729</v>
      </c>
      <c r="S3">
        <v>0.75</v>
      </c>
      <c r="T3">
        <v>0.86259541984732824</v>
      </c>
      <c r="U3">
        <v>0.79761904761904767</v>
      </c>
      <c r="V3">
        <v>0.66666666666666663</v>
      </c>
      <c r="W3" t="s">
        <v>262</v>
      </c>
      <c r="X3" t="s">
        <v>262</v>
      </c>
      <c r="Y3">
        <v>0.91161601487593702</v>
      </c>
      <c r="Z3">
        <v>0.9217427093132643</v>
      </c>
      <c r="AA3">
        <v>0.37318148420279212</v>
      </c>
      <c r="AB3">
        <v>0.35031713947166648</v>
      </c>
      <c r="AC3">
        <v>0.6012734469110308</v>
      </c>
      <c r="AD3">
        <v>0.59915733579591368</v>
      </c>
      <c r="AE3">
        <v>0.65336911150864641</v>
      </c>
      <c r="AF3">
        <v>0.5940182623434852</v>
      </c>
      <c r="AG3">
        <v>0.68393413927028057</v>
      </c>
      <c r="AH3">
        <v>0.59290973547859283</v>
      </c>
      <c r="AI3">
        <v>0.51758194052528761</v>
      </c>
      <c r="AK3">
        <v>0.55414565370641511</v>
      </c>
      <c r="AL3">
        <v>0.77630794253185142</v>
      </c>
      <c r="AN3">
        <v>0.37828162291169448</v>
      </c>
      <c r="AO3">
        <v>0.74985081104540774</v>
      </c>
      <c r="AP3">
        <v>0.44141408664533971</v>
      </c>
      <c r="AQ3">
        <v>0.53885614494651823</v>
      </c>
      <c r="AR3">
        <v>0.51933067206212058</v>
      </c>
      <c r="AS3">
        <v>0.46489182887816521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17209</v>
      </c>
      <c r="Z4">
        <v>17008</v>
      </c>
      <c r="AA4">
        <v>13610</v>
      </c>
      <c r="AB4">
        <v>14347</v>
      </c>
      <c r="AC4">
        <v>17433</v>
      </c>
      <c r="AD4">
        <v>17326</v>
      </c>
      <c r="AE4">
        <v>16770</v>
      </c>
      <c r="AF4">
        <v>18289</v>
      </c>
      <c r="AG4">
        <v>18281</v>
      </c>
      <c r="AH4">
        <v>18335</v>
      </c>
      <c r="AI4">
        <v>18428</v>
      </c>
      <c r="AK4">
        <v>18441</v>
      </c>
      <c r="AL4">
        <v>18445</v>
      </c>
      <c r="AN4">
        <v>18436</v>
      </c>
      <c r="AO4">
        <v>18433</v>
      </c>
      <c r="AP4">
        <v>18443</v>
      </c>
      <c r="AQ4">
        <v>18324</v>
      </c>
      <c r="AR4">
        <v>18287</v>
      </c>
      <c r="AS4">
        <v>18443</v>
      </c>
    </row>
    <row r="5" spans="1:47" x14ac:dyDescent="0.2">
      <c r="A5" s="8" t="s">
        <v>122</v>
      </c>
      <c r="B5">
        <v>0.88678714066429265</v>
      </c>
      <c r="C5">
        <v>0.90765780939056462</v>
      </c>
      <c r="D5">
        <v>0.59422748100748479</v>
      </c>
      <c r="E5">
        <v>0.55551397382541456</v>
      </c>
      <c r="F5">
        <v>0.70670325965903791</v>
      </c>
      <c r="G5">
        <v>0.69904722414242104</v>
      </c>
      <c r="H5">
        <v>0.54893974863266148</v>
      </c>
      <c r="I5">
        <v>0.59520190225607994</v>
      </c>
      <c r="J5">
        <v>0.68392109262364609</v>
      </c>
      <c r="K5">
        <v>0.4714548677392964</v>
      </c>
      <c r="L5">
        <v>0.72175393322560677</v>
      </c>
      <c r="M5" t="s">
        <v>263</v>
      </c>
      <c r="N5">
        <v>0.74135854113892186</v>
      </c>
      <c r="O5">
        <v>0.7881539712659259</v>
      </c>
      <c r="P5" t="s">
        <v>262</v>
      </c>
      <c r="Q5">
        <v>0.50493028514005778</v>
      </c>
      <c r="R5">
        <v>0.48856176915906752</v>
      </c>
      <c r="S5">
        <v>0.59570704332266988</v>
      </c>
      <c r="T5">
        <v>0.70072578239692329</v>
      </c>
      <c r="U5">
        <v>0.65847485984058418</v>
      </c>
      <c r="V5">
        <v>0.56577924777241595</v>
      </c>
      <c r="W5" t="s">
        <v>262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9.9328068753620935E-2</v>
      </c>
      <c r="D9" s="14">
        <f>+AVERAGE(Y2:AU2)</f>
        <v>0.97481064797985983</v>
      </c>
      <c r="E9" s="14"/>
      <c r="F9" s="14"/>
    </row>
    <row r="10" spans="1:47" x14ac:dyDescent="0.2">
      <c r="B10" s="14" t="s">
        <v>26</v>
      </c>
      <c r="C10" s="14">
        <f>+AVERAGE(B3:X3)</f>
        <v>0.71619051494640706</v>
      </c>
      <c r="D10" s="14">
        <f>+AVERAGE(Y3:AU3)</f>
        <v>0.5906410569697057</v>
      </c>
      <c r="E10" s="14"/>
      <c r="F10" s="14"/>
    </row>
    <row r="11" spans="1:47" x14ac:dyDescent="0.2">
      <c r="B11" s="14" t="s">
        <v>196</v>
      </c>
      <c r="C11" s="141">
        <f>+AVERAGE(B5:X5)</f>
        <v>0.65341578595805638</v>
      </c>
      <c r="D11" s="141"/>
      <c r="E11" s="141"/>
      <c r="F11" s="141"/>
    </row>
    <row r="12" spans="1:47" x14ac:dyDescent="0.2"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B04B-07E6-0E4C-8AE4-F17D5AC59C86}">
  <dimension ref="A1:AU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4" t="s">
        <v>115</v>
      </c>
      <c r="C1" s="64" t="s">
        <v>117</v>
      </c>
      <c r="D1" s="64" t="s">
        <v>110</v>
      </c>
      <c r="E1" s="64" t="s">
        <v>111</v>
      </c>
      <c r="F1" s="64" t="s">
        <v>114</v>
      </c>
      <c r="G1" s="64" t="s">
        <v>116</v>
      </c>
      <c r="H1" s="64" t="s">
        <v>112</v>
      </c>
      <c r="I1" s="64" t="s">
        <v>118</v>
      </c>
      <c r="J1" s="64" t="s">
        <v>107</v>
      </c>
      <c r="K1" s="64" t="s">
        <v>113</v>
      </c>
      <c r="L1" s="64" t="s">
        <v>108</v>
      </c>
      <c r="M1" s="64" t="s">
        <v>216</v>
      </c>
      <c r="N1" s="64" t="s">
        <v>106</v>
      </c>
      <c r="O1" s="64" t="s">
        <v>258</v>
      </c>
      <c r="P1" s="64" t="s">
        <v>119</v>
      </c>
      <c r="Q1" s="64" t="s">
        <v>219</v>
      </c>
      <c r="R1" s="64" t="s">
        <v>217</v>
      </c>
      <c r="S1" s="64" t="s">
        <v>218</v>
      </c>
      <c r="T1" s="64" t="s">
        <v>109</v>
      </c>
      <c r="U1" s="64" t="s">
        <v>120</v>
      </c>
      <c r="V1" s="64" t="s">
        <v>220</v>
      </c>
      <c r="W1" s="64" t="s">
        <v>221</v>
      </c>
      <c r="X1" s="64" t="s">
        <v>215</v>
      </c>
      <c r="Y1" s="64" t="s">
        <v>232</v>
      </c>
      <c r="Z1" s="64" t="s">
        <v>235</v>
      </c>
      <c r="AA1" s="64" t="s">
        <v>226</v>
      </c>
      <c r="AB1" s="64" t="s">
        <v>227</v>
      </c>
      <c r="AC1" s="64" t="s">
        <v>231</v>
      </c>
      <c r="AD1" s="64" t="s">
        <v>233</v>
      </c>
      <c r="AE1" s="64" t="s">
        <v>228</v>
      </c>
      <c r="AF1" s="64" t="s">
        <v>239</v>
      </c>
      <c r="AG1" s="64" t="s">
        <v>223</v>
      </c>
      <c r="AH1" s="64" t="s">
        <v>230</v>
      </c>
      <c r="AI1" s="64" t="s">
        <v>224</v>
      </c>
      <c r="AJ1" s="64" t="s">
        <v>234</v>
      </c>
      <c r="AK1" s="64" t="s">
        <v>222</v>
      </c>
      <c r="AL1" s="64" t="s">
        <v>259</v>
      </c>
      <c r="AM1" s="64"/>
      <c r="AN1" s="64" t="s">
        <v>238</v>
      </c>
      <c r="AO1" s="64" t="s">
        <v>236</v>
      </c>
      <c r="AP1" s="64" t="s">
        <v>237</v>
      </c>
      <c r="AQ1" s="64" t="s">
        <v>225</v>
      </c>
      <c r="AR1" s="64" t="s">
        <v>241</v>
      </c>
      <c r="AS1" s="64" t="s">
        <v>242</v>
      </c>
      <c r="AT1" s="64" t="s">
        <v>243</v>
      </c>
      <c r="AU1" s="64" t="s">
        <v>229</v>
      </c>
    </row>
    <row r="2" spans="1:47" x14ac:dyDescent="0.2">
      <c r="A2" s="64" t="s">
        <v>16</v>
      </c>
      <c r="B2" s="4">
        <v>0.37458596808190298</v>
      </c>
      <c r="C2" s="4">
        <v>0.41779832418376189</v>
      </c>
      <c r="D2" s="4">
        <v>0.2842864746584659</v>
      </c>
      <c r="E2" s="4">
        <v>0.23324319659398191</v>
      </c>
      <c r="F2" s="4">
        <v>0.12827372571106729</v>
      </c>
      <c r="G2" s="4">
        <v>0.13935096809380959</v>
      </c>
      <c r="H2" s="4">
        <v>9.1548911560914395E-2</v>
      </c>
      <c r="I2" s="4">
        <v>1.1531690140845071E-2</v>
      </c>
      <c r="J2" s="4">
        <v>3.9314218149571388E-2</v>
      </c>
      <c r="K2" s="4">
        <v>1.1303049690765621E-2</v>
      </c>
      <c r="M2" s="4" t="s">
        <v>263</v>
      </c>
      <c r="P2" s="4" t="s">
        <v>262</v>
      </c>
      <c r="Q2" s="4">
        <v>0</v>
      </c>
      <c r="R2" s="4">
        <v>0</v>
      </c>
      <c r="T2" s="4">
        <v>1.4638474049977821E-2</v>
      </c>
      <c r="U2" s="4">
        <v>1.8880468022869301E-2</v>
      </c>
      <c r="V2" s="4">
        <v>0</v>
      </c>
      <c r="W2" s="4" t="s">
        <v>262</v>
      </c>
      <c r="X2" s="4" t="s">
        <v>262</v>
      </c>
      <c r="Y2" s="4">
        <v>0.99986784723139954</v>
      </c>
      <c r="Z2" s="4">
        <v>0.99993330665599578</v>
      </c>
      <c r="AA2" s="4">
        <v>0.97542043984476068</v>
      </c>
      <c r="AB2" s="4">
        <v>1</v>
      </c>
      <c r="AC2" s="4">
        <v>0.99022284858627674</v>
      </c>
      <c r="AD2" s="4">
        <v>0.99037856307885985</v>
      </c>
      <c r="AE2" s="4">
        <v>0.94444444444444442</v>
      </c>
      <c r="AF2" s="4">
        <v>0.99506694855532063</v>
      </c>
      <c r="AG2" s="4">
        <v>0.99727972399150744</v>
      </c>
      <c r="AH2" s="4">
        <v>0.99513293621967169</v>
      </c>
      <c r="AI2" s="4">
        <v>0.99853698184773776</v>
      </c>
      <c r="AK2" s="4">
        <v>0.99923888224421009</v>
      </c>
      <c r="AL2" s="4">
        <v>0.99945814142508804</v>
      </c>
      <c r="AN2" s="4">
        <v>0.99897041291860844</v>
      </c>
      <c r="AO2" s="4">
        <v>0.99880784653733612</v>
      </c>
      <c r="AP2" s="4">
        <v>0.9993497697101057</v>
      </c>
      <c r="AQ2" s="4">
        <v>0.9972630858706808</v>
      </c>
      <c r="AR2" s="4">
        <v>0.9976220962136455</v>
      </c>
      <c r="AS2" s="4">
        <v>0.99934969923589656</v>
      </c>
    </row>
    <row r="3" spans="1:47" x14ac:dyDescent="0.2">
      <c r="A3" s="64" t="s">
        <v>26</v>
      </c>
      <c r="B3" s="4">
        <v>0.9983948635634029</v>
      </c>
      <c r="C3" s="4">
        <v>0.99930891499654462</v>
      </c>
      <c r="D3" s="4">
        <v>0.99215686274509807</v>
      </c>
      <c r="E3" s="4">
        <v>0.98685491723466412</v>
      </c>
      <c r="F3" s="4">
        <v>0.89138943248532287</v>
      </c>
      <c r="G3" s="4">
        <v>0.9052258635961028</v>
      </c>
      <c r="H3" s="4">
        <v>0.99584569732937689</v>
      </c>
      <c r="I3" s="4">
        <v>0.78915662650602414</v>
      </c>
      <c r="J3" s="4">
        <v>0.76436781609195403</v>
      </c>
      <c r="K3" s="4">
        <v>0.44166666666666671</v>
      </c>
      <c r="L3" s="4">
        <v>0</v>
      </c>
      <c r="M3" s="4" t="s">
        <v>263</v>
      </c>
      <c r="N3" s="4">
        <v>0</v>
      </c>
      <c r="O3" s="4">
        <v>0</v>
      </c>
      <c r="P3" s="4" t="s">
        <v>262</v>
      </c>
      <c r="Q3" s="4">
        <v>0</v>
      </c>
      <c r="R3" s="4">
        <v>0</v>
      </c>
      <c r="S3" s="4">
        <v>0</v>
      </c>
      <c r="T3" s="4">
        <v>0.75572519083969469</v>
      </c>
      <c r="U3" s="4">
        <v>0.84523809523809523</v>
      </c>
      <c r="V3" s="4">
        <v>0</v>
      </c>
      <c r="W3" s="4" t="s">
        <v>262</v>
      </c>
      <c r="X3" s="4" t="s">
        <v>262</v>
      </c>
      <c r="Y3" s="4">
        <v>0.87930733918298565</v>
      </c>
      <c r="Z3" s="4">
        <v>0.88152634054562562</v>
      </c>
      <c r="AA3" s="4">
        <v>0.1108008817046289</v>
      </c>
      <c r="AB3" s="4">
        <v>3.122604028716805E-2</v>
      </c>
      <c r="AC3" s="4">
        <v>0.64486892674812135</v>
      </c>
      <c r="AD3" s="4">
        <v>0.63569202354842436</v>
      </c>
      <c r="AE3" s="4">
        <v>7.0960047704233748E-3</v>
      </c>
      <c r="AF3" s="4">
        <v>0.38602438624309687</v>
      </c>
      <c r="AG3" s="4">
        <v>0.82221979103987752</v>
      </c>
      <c r="AH3" s="4">
        <v>0.74715025906735755</v>
      </c>
      <c r="AI3" s="4">
        <v>1</v>
      </c>
      <c r="AK3" s="4">
        <v>0.99669215335393957</v>
      </c>
      <c r="AL3" s="4">
        <v>1</v>
      </c>
      <c r="AN3" s="4">
        <v>0.99994575829898025</v>
      </c>
      <c r="AO3" s="4">
        <v>0.9999457494710573</v>
      </c>
      <c r="AP3" s="4">
        <v>1</v>
      </c>
      <c r="AQ3" s="4">
        <v>0.63632394673652037</v>
      </c>
      <c r="AR3" s="4">
        <v>0.59648930934543665</v>
      </c>
      <c r="AS3" s="4">
        <v>0.99989155777259664</v>
      </c>
    </row>
    <row r="4" spans="1:47" x14ac:dyDescent="0.2">
      <c r="A4" s="64" t="s">
        <v>27</v>
      </c>
      <c r="B4" s="4">
        <v>1246</v>
      </c>
      <c r="C4" s="4">
        <v>1447</v>
      </c>
      <c r="D4" s="4">
        <v>4845</v>
      </c>
      <c r="E4" s="4">
        <v>4108</v>
      </c>
      <c r="F4" s="4">
        <v>1022</v>
      </c>
      <c r="G4" s="4">
        <v>1129</v>
      </c>
      <c r="H4" s="4">
        <v>1685</v>
      </c>
      <c r="I4" s="4">
        <v>166</v>
      </c>
      <c r="J4" s="4">
        <v>174</v>
      </c>
      <c r="K4" s="4">
        <v>120</v>
      </c>
      <c r="L4" s="4">
        <v>27</v>
      </c>
      <c r="M4" s="4" t="s">
        <v>263</v>
      </c>
      <c r="N4" s="4">
        <v>14</v>
      </c>
      <c r="O4" s="4">
        <v>10</v>
      </c>
      <c r="P4" s="4" t="s">
        <v>262</v>
      </c>
      <c r="Q4" s="4">
        <v>19</v>
      </c>
      <c r="R4" s="4">
        <v>22</v>
      </c>
      <c r="S4" s="4">
        <v>12</v>
      </c>
      <c r="T4" s="4">
        <v>131</v>
      </c>
      <c r="U4" s="4">
        <v>168</v>
      </c>
      <c r="V4" s="4">
        <v>12</v>
      </c>
      <c r="W4" s="4" t="s">
        <v>262</v>
      </c>
      <c r="X4" s="4" t="s">
        <v>262</v>
      </c>
      <c r="Y4" s="4">
        <v>17209</v>
      </c>
      <c r="Z4" s="4">
        <v>17008</v>
      </c>
      <c r="AA4" s="4">
        <v>13610</v>
      </c>
      <c r="AB4" s="4">
        <v>14347</v>
      </c>
      <c r="AC4" s="4">
        <v>17433</v>
      </c>
      <c r="AD4" s="4">
        <v>17326</v>
      </c>
      <c r="AE4" s="4">
        <v>16770</v>
      </c>
      <c r="AF4" s="4">
        <v>18289</v>
      </c>
      <c r="AG4" s="4">
        <v>18281</v>
      </c>
      <c r="AH4" s="4">
        <v>18335</v>
      </c>
      <c r="AI4" s="4">
        <v>18428</v>
      </c>
      <c r="AK4" s="4">
        <v>18441</v>
      </c>
      <c r="AL4" s="4">
        <v>18445</v>
      </c>
      <c r="AN4" s="4">
        <v>18436</v>
      </c>
      <c r="AO4" s="4">
        <v>18433</v>
      </c>
      <c r="AP4" s="4">
        <v>18443</v>
      </c>
      <c r="AQ4" s="4">
        <v>18324</v>
      </c>
      <c r="AR4" s="4">
        <v>18287</v>
      </c>
      <c r="AS4" s="4">
        <v>18443</v>
      </c>
    </row>
    <row r="5" spans="1:47" x14ac:dyDescent="0.2">
      <c r="A5" s="64" t="s">
        <v>122</v>
      </c>
      <c r="B5" s="4">
        <v>0.93885110137319427</v>
      </c>
      <c r="C5" s="4">
        <v>0.94041762777108517</v>
      </c>
      <c r="D5" s="4">
        <v>0.55147887222486347</v>
      </c>
      <c r="E5" s="4">
        <v>0.5289749598370993</v>
      </c>
      <c r="F5" s="4">
        <v>0.76812917961672211</v>
      </c>
      <c r="G5" s="4">
        <v>0.77045894357226352</v>
      </c>
      <c r="H5" s="4">
        <v>0.50147085104990008</v>
      </c>
      <c r="I5" s="4">
        <v>0.58759050637456045</v>
      </c>
      <c r="J5" s="4">
        <v>0.79329380356591594</v>
      </c>
      <c r="K5" s="4">
        <v>0.59440846286701199</v>
      </c>
      <c r="L5" s="4">
        <v>0.5</v>
      </c>
      <c r="M5" s="4" t="s">
        <v>263</v>
      </c>
      <c r="N5" s="4">
        <v>0.5</v>
      </c>
      <c r="O5" s="4">
        <v>0.5</v>
      </c>
      <c r="P5" s="4" t="s">
        <v>262</v>
      </c>
      <c r="Q5" s="4">
        <v>0.49997287914949012</v>
      </c>
      <c r="R5" s="4">
        <v>0.49997287473552859</v>
      </c>
      <c r="S5" s="4">
        <v>0.5</v>
      </c>
      <c r="T5" s="4">
        <v>0.69602456878810759</v>
      </c>
      <c r="U5" s="4">
        <v>0.720863702291766</v>
      </c>
      <c r="V5" s="4">
        <v>0.5</v>
      </c>
      <c r="W5" s="4" t="s">
        <v>262</v>
      </c>
      <c r="X5" s="4" t="s">
        <v>262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K5" s="4">
        <v>0</v>
      </c>
      <c r="AL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0.11765036459586223</v>
      </c>
      <c r="D9" s="14">
        <f>+AVERAGE(Y2:AU2)</f>
        <v>0.99349178813744965</v>
      </c>
      <c r="E9" s="14"/>
      <c r="F9" s="14"/>
    </row>
    <row r="10" spans="1:47" x14ac:dyDescent="0.2">
      <c r="B10" s="14" t="s">
        <v>26</v>
      </c>
      <c r="C10" s="14">
        <f>+AVERAGE(B3:X3)</f>
        <v>0.54554373406804979</v>
      </c>
      <c r="D10" s="14">
        <f>+AVERAGE(Y3:AU3)</f>
        <v>0.703957919374539</v>
      </c>
      <c r="E10" s="14"/>
      <c r="F10" s="14"/>
    </row>
    <row r="11" spans="1:47" x14ac:dyDescent="0.2">
      <c r="B11" s="14" t="s">
        <v>196</v>
      </c>
      <c r="C11" s="141">
        <f>+AVERAGE(B5:X5)</f>
        <v>0.62588991227460566</v>
      </c>
      <c r="D11" s="141"/>
      <c r="E11" s="141"/>
      <c r="F11" s="141"/>
    </row>
    <row r="12" spans="1:4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01C5-AF7F-AC48-A5C2-9EDCA95DDB57}">
  <dimension ref="A1:G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7" x14ac:dyDescent="0.2">
      <c r="B1" s="64" t="s">
        <v>20</v>
      </c>
      <c r="C1" s="64" t="s">
        <v>21</v>
      </c>
      <c r="D1" s="64" t="s">
        <v>22</v>
      </c>
      <c r="E1" s="64" t="s">
        <v>23</v>
      </c>
      <c r="F1" s="64" t="s">
        <v>24</v>
      </c>
      <c r="G1" s="64" t="s">
        <v>25</v>
      </c>
    </row>
    <row r="2" spans="1:7" x14ac:dyDescent="0.2">
      <c r="A2" s="64" t="s">
        <v>16</v>
      </c>
      <c r="B2" s="4">
        <v>0.1021731045109187</v>
      </c>
      <c r="C2" s="4">
        <v>0.12687291150156299</v>
      </c>
      <c r="D2" s="4">
        <v>4.6216060080878103E-3</v>
      </c>
      <c r="E2" s="4">
        <v>0.94852941176470584</v>
      </c>
      <c r="F2" s="4">
        <v>0.90981281905842315</v>
      </c>
      <c r="G2" s="4">
        <v>0.9713763047455074</v>
      </c>
    </row>
    <row r="3" spans="1:7" x14ac:dyDescent="0.2">
      <c r="A3" s="64" t="s">
        <v>26</v>
      </c>
      <c r="B3" s="4">
        <v>0.96150000000000002</v>
      </c>
      <c r="C3" s="4">
        <v>0.93672900915240753</v>
      </c>
      <c r="D3" s="4">
        <v>1.4814814814814821E-2</v>
      </c>
      <c r="E3" s="4">
        <v>7.7469017852268382E-2</v>
      </c>
      <c r="F3" s="4">
        <v>9.0092114131655812E-2</v>
      </c>
      <c r="G3" s="4">
        <v>0.91287859634929458</v>
      </c>
    </row>
    <row r="4" spans="1:7" x14ac:dyDescent="0.2">
      <c r="A4" s="64" t="s">
        <v>27</v>
      </c>
      <c r="B4" s="4">
        <v>2000</v>
      </c>
      <c r="C4" s="4">
        <v>2513</v>
      </c>
      <c r="D4" s="4">
        <v>540</v>
      </c>
      <c r="E4" s="4">
        <v>18317</v>
      </c>
      <c r="F4" s="4">
        <v>17804</v>
      </c>
      <c r="G4" s="4">
        <v>19777</v>
      </c>
    </row>
    <row r="5" spans="1:7" x14ac:dyDescent="0.2">
      <c r="A5" s="64" t="s">
        <v>122</v>
      </c>
      <c r="B5" s="4">
        <v>0.51948450892613418</v>
      </c>
      <c r="C5" s="4">
        <v>0.51341056164203169</v>
      </c>
      <c r="D5" s="4">
        <v>0.46384670558205482</v>
      </c>
      <c r="E5" s="4">
        <v>0</v>
      </c>
      <c r="F5" s="4">
        <v>0</v>
      </c>
      <c r="G5" s="4">
        <v>0</v>
      </c>
    </row>
    <row r="7" spans="1:7" x14ac:dyDescent="0.2">
      <c r="B7" s="14"/>
      <c r="C7" s="141" t="s">
        <v>15</v>
      </c>
      <c r="D7" s="141"/>
      <c r="E7" s="141"/>
      <c r="F7" s="141"/>
    </row>
    <row r="8" spans="1:7" x14ac:dyDescent="0.2">
      <c r="B8" s="14"/>
      <c r="C8" s="14" t="s">
        <v>260</v>
      </c>
      <c r="D8" s="14" t="s">
        <v>261</v>
      </c>
      <c r="E8" s="14"/>
      <c r="F8" s="14"/>
    </row>
    <row r="9" spans="1:7" x14ac:dyDescent="0.2">
      <c r="B9" s="15" t="s">
        <v>16</v>
      </c>
      <c r="C9" s="15">
        <f>+AVERAGE(B2:D2)</f>
        <v>7.7889207340189837E-2</v>
      </c>
      <c r="D9" s="15">
        <f>+AVERAGE(E2:G2)</f>
        <v>0.94323951185621213</v>
      </c>
      <c r="E9" s="15"/>
      <c r="F9" s="15"/>
    </row>
    <row r="10" spans="1:7" x14ac:dyDescent="0.2">
      <c r="B10" s="15" t="s">
        <v>26</v>
      </c>
      <c r="C10" s="15">
        <f>+AVERAGE(B3:D3)</f>
        <v>0.63768127465574076</v>
      </c>
      <c r="D10" s="15">
        <f>+AVERAGE(E3:G3)</f>
        <v>0.36014657611107292</v>
      </c>
      <c r="E10" s="15"/>
      <c r="F10" s="15"/>
    </row>
    <row r="11" spans="1:7" x14ac:dyDescent="0.2">
      <c r="B11" s="15" t="s">
        <v>196</v>
      </c>
      <c r="C11" s="142">
        <f>+AVERAGE(B5:D5)</f>
        <v>0.4989139253834069</v>
      </c>
      <c r="D11" s="142"/>
      <c r="E11" s="142"/>
      <c r="F11" s="142"/>
    </row>
    <row r="12" spans="1: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3D5E-3F6D-5E44-B235-40955AEF97FF}">
  <dimension ref="A1:Q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17" x14ac:dyDescent="0.2">
      <c r="B1" s="64" t="s">
        <v>28</v>
      </c>
      <c r="C1" s="64" t="s">
        <v>29</v>
      </c>
      <c r="D1" s="64" t="s">
        <v>30</v>
      </c>
      <c r="E1" s="64" t="s">
        <v>31</v>
      </c>
      <c r="F1" s="64" t="s">
        <v>32</v>
      </c>
      <c r="G1" s="64" t="s">
        <v>33</v>
      </c>
      <c r="H1" s="64" t="s">
        <v>123</v>
      </c>
      <c r="I1" s="64" t="s">
        <v>34</v>
      </c>
      <c r="J1" s="64" t="s">
        <v>35</v>
      </c>
      <c r="K1" s="64" t="s">
        <v>36</v>
      </c>
      <c r="L1" s="64" t="s">
        <v>37</v>
      </c>
      <c r="M1" s="64" t="s">
        <v>38</v>
      </c>
      <c r="N1" s="64" t="s">
        <v>39</v>
      </c>
      <c r="O1" s="64" t="s">
        <v>40</v>
      </c>
      <c r="P1" s="64" t="s">
        <v>124</v>
      </c>
      <c r="Q1" s="64" t="s">
        <v>41</v>
      </c>
    </row>
    <row r="2" spans="1:17" x14ac:dyDescent="0.2">
      <c r="A2" s="64" t="s">
        <v>16</v>
      </c>
      <c r="B2" s="4">
        <v>0.22706766917293231</v>
      </c>
      <c r="C2" s="4">
        <v>0.1983543609434997</v>
      </c>
      <c r="D2" s="4">
        <v>0.1975106136626785</v>
      </c>
      <c r="E2" s="4">
        <v>0.20984081041968161</v>
      </c>
      <c r="F2" s="4">
        <v>6.0662190321833759E-2</v>
      </c>
      <c r="G2" s="4">
        <v>0.25292529252925289</v>
      </c>
      <c r="H2" s="4">
        <v>0</v>
      </c>
      <c r="I2" s="4">
        <v>0</v>
      </c>
      <c r="J2" s="4">
        <v>0.99327052489905787</v>
      </c>
      <c r="K2" s="4">
        <v>0.98</v>
      </c>
      <c r="L2" s="4">
        <v>1</v>
      </c>
      <c r="N2" s="4">
        <v>0.96857426397618263</v>
      </c>
      <c r="O2" s="4">
        <v>0.95981452859350846</v>
      </c>
      <c r="P2" s="4">
        <v>0.99411424160555772</v>
      </c>
      <c r="Q2" s="4">
        <v>0.97613967022308434</v>
      </c>
    </row>
    <row r="3" spans="1:17" x14ac:dyDescent="0.2">
      <c r="A3" s="64" t="s">
        <v>26</v>
      </c>
      <c r="B3" s="4">
        <v>0.98371335504885993</v>
      </c>
      <c r="C3" s="4">
        <v>0.98636115657392254</v>
      </c>
      <c r="D3" s="4">
        <v>1</v>
      </c>
      <c r="E3" s="4">
        <v>1</v>
      </c>
      <c r="F3" s="4">
        <v>0.57964601769911506</v>
      </c>
      <c r="G3" s="4">
        <v>0.94978271366489619</v>
      </c>
      <c r="H3" s="4">
        <v>0</v>
      </c>
      <c r="I3" s="4">
        <v>0</v>
      </c>
      <c r="J3" s="4">
        <v>0.41789354473386181</v>
      </c>
      <c r="K3" s="4">
        <v>0.14357712142522269</v>
      </c>
      <c r="L3" s="4">
        <v>1.202212070209185E-4</v>
      </c>
      <c r="M3" s="4">
        <v>0</v>
      </c>
      <c r="N3" s="4">
        <v>0.59073943306768895</v>
      </c>
      <c r="O3" s="4">
        <v>0.29949360983843742</v>
      </c>
      <c r="P3" s="4">
        <v>0.99990295031055898</v>
      </c>
      <c r="Q3" s="4">
        <v>0.99456468030437795</v>
      </c>
    </row>
    <row r="4" spans="1:17" x14ac:dyDescent="0.2">
      <c r="A4" s="64" t="s">
        <v>27</v>
      </c>
      <c r="B4" s="4">
        <v>1535</v>
      </c>
      <c r="C4" s="4">
        <v>1833</v>
      </c>
      <c r="D4" s="4">
        <v>2047</v>
      </c>
      <c r="E4" s="4">
        <v>2175</v>
      </c>
      <c r="F4" s="4">
        <v>452</v>
      </c>
      <c r="G4" s="4">
        <v>2071</v>
      </c>
      <c r="H4" s="4">
        <v>61</v>
      </c>
      <c r="I4" s="4">
        <v>246</v>
      </c>
      <c r="J4" s="4">
        <v>8830</v>
      </c>
      <c r="K4" s="4">
        <v>8532</v>
      </c>
      <c r="L4" s="4">
        <v>8318</v>
      </c>
      <c r="M4" s="4">
        <v>8190</v>
      </c>
      <c r="N4" s="4">
        <v>9913</v>
      </c>
      <c r="O4" s="4">
        <v>8294</v>
      </c>
      <c r="P4" s="4">
        <v>10304</v>
      </c>
      <c r="Q4" s="4">
        <v>10119</v>
      </c>
    </row>
    <row r="5" spans="1:17" x14ac:dyDescent="0.2">
      <c r="A5" s="64" t="s">
        <v>122</v>
      </c>
      <c r="B5" s="4">
        <v>0.7008034498913609</v>
      </c>
      <c r="C5" s="4">
        <v>0.56496913899957257</v>
      </c>
      <c r="D5" s="4">
        <v>0.50006011060351052</v>
      </c>
      <c r="E5" s="4">
        <v>0.5</v>
      </c>
      <c r="F5" s="4">
        <v>0.58519272538340195</v>
      </c>
      <c r="G5" s="4">
        <v>0.62463816175166675</v>
      </c>
      <c r="H5" s="4">
        <v>0.49995147515527949</v>
      </c>
      <c r="I5" s="4">
        <v>0.49728234015218897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7" spans="1:17" x14ac:dyDescent="0.2">
      <c r="B7" s="14"/>
      <c r="C7" s="141" t="s">
        <v>15</v>
      </c>
      <c r="D7" s="141"/>
      <c r="E7" s="141"/>
      <c r="F7" s="141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0.14329511713123483</v>
      </c>
      <c r="D9" s="14">
        <f>+AVERAGE(J2:Q2)</f>
        <v>0.98170188989962714</v>
      </c>
      <c r="E9" s="14"/>
      <c r="F9" s="14"/>
    </row>
    <row r="10" spans="1:17" x14ac:dyDescent="0.2">
      <c r="B10" s="14" t="s">
        <v>26</v>
      </c>
      <c r="C10" s="14">
        <f>+AVERAGE(B3:I3)</f>
        <v>0.68743790537334926</v>
      </c>
      <c r="D10" s="14">
        <f>+AVERAGE(J3:Q3)</f>
        <v>0.43078644511089603</v>
      </c>
      <c r="E10" s="14"/>
      <c r="F10" s="14"/>
    </row>
    <row r="11" spans="1:17" x14ac:dyDescent="0.2">
      <c r="B11" s="14" t="s">
        <v>196</v>
      </c>
      <c r="C11" s="141">
        <f>+AVERAGE(B5:I5)</f>
        <v>0.55911217524212264</v>
      </c>
      <c r="D11" s="141"/>
      <c r="E11" s="141"/>
      <c r="F11" s="141"/>
    </row>
    <row r="12" spans="1:1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F699-C1FC-A34A-9B93-B056ACE7EB0E}">
  <dimension ref="A1:AM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39" x14ac:dyDescent="0.2">
      <c r="B1" s="64" t="s">
        <v>42</v>
      </c>
      <c r="C1" s="64" t="s">
        <v>43</v>
      </c>
      <c r="D1" s="64" t="s">
        <v>44</v>
      </c>
      <c r="E1" s="64" t="s">
        <v>45</v>
      </c>
      <c r="F1" s="64" t="s">
        <v>46</v>
      </c>
      <c r="G1" s="64" t="s">
        <v>47</v>
      </c>
      <c r="H1" s="64" t="s">
        <v>48</v>
      </c>
      <c r="I1" s="64" t="s">
        <v>49</v>
      </c>
      <c r="J1" s="64" t="s">
        <v>50</v>
      </c>
      <c r="K1" s="64" t="s">
        <v>51</v>
      </c>
      <c r="L1" s="64" t="s">
        <v>52</v>
      </c>
      <c r="M1" s="64" t="s">
        <v>188</v>
      </c>
      <c r="N1" s="64" t="s">
        <v>189</v>
      </c>
      <c r="O1" s="64" t="s">
        <v>127</v>
      </c>
      <c r="P1" s="64" t="s">
        <v>190</v>
      </c>
      <c r="Q1" s="64" t="s">
        <v>134</v>
      </c>
      <c r="R1" s="64" t="s">
        <v>137</v>
      </c>
      <c r="S1" s="64" t="s">
        <v>191</v>
      </c>
      <c r="T1" s="64" t="s">
        <v>126</v>
      </c>
      <c r="U1" s="64" t="s">
        <v>95</v>
      </c>
      <c r="V1" s="64" t="s">
        <v>96</v>
      </c>
      <c r="W1" s="64" t="s">
        <v>97</v>
      </c>
      <c r="X1" s="64" t="s">
        <v>98</v>
      </c>
      <c r="Y1" s="64" t="s">
        <v>99</v>
      </c>
      <c r="Z1" s="64" t="s">
        <v>100</v>
      </c>
      <c r="AA1" s="64" t="s">
        <v>101</v>
      </c>
      <c r="AB1" s="64" t="s">
        <v>102</v>
      </c>
      <c r="AC1" s="64" t="s">
        <v>103</v>
      </c>
      <c r="AD1" s="64" t="s">
        <v>104</v>
      </c>
      <c r="AE1" s="64" t="s">
        <v>105</v>
      </c>
      <c r="AF1" s="64" t="s">
        <v>192</v>
      </c>
      <c r="AG1" s="64" t="s">
        <v>193</v>
      </c>
      <c r="AH1" s="64" t="s">
        <v>140</v>
      </c>
      <c r="AI1" s="64" t="s">
        <v>194</v>
      </c>
      <c r="AJ1" s="64" t="s">
        <v>147</v>
      </c>
      <c r="AK1" s="64" t="s">
        <v>150</v>
      </c>
      <c r="AL1" s="64" t="s">
        <v>195</v>
      </c>
      <c r="AM1" s="64" t="s">
        <v>139</v>
      </c>
    </row>
    <row r="2" spans="1:39" x14ac:dyDescent="0.2">
      <c r="A2" s="64" t="s">
        <v>16</v>
      </c>
      <c r="B2" s="4">
        <v>5.1998425993591543E-2</v>
      </c>
      <c r="C2" s="4">
        <v>1.394432912874554E-2</v>
      </c>
      <c r="D2" s="4">
        <v>0</v>
      </c>
      <c r="E2" s="4">
        <v>5.0996754751970333E-3</v>
      </c>
      <c r="F2" s="4">
        <v>0</v>
      </c>
      <c r="G2" s="4">
        <v>0</v>
      </c>
      <c r="H2" s="4">
        <v>4.0129863217840227E-2</v>
      </c>
      <c r="J2" s="4">
        <v>0</v>
      </c>
      <c r="K2" s="4">
        <v>0</v>
      </c>
      <c r="L2" s="4">
        <v>6.6666666666666671E-3</v>
      </c>
      <c r="M2" s="4">
        <v>0</v>
      </c>
      <c r="N2" s="4">
        <v>0</v>
      </c>
      <c r="T2" s="4">
        <v>0</v>
      </c>
      <c r="U2" s="4">
        <v>0.94799999999999995</v>
      </c>
      <c r="W2" s="4">
        <v>0.99638086114215763</v>
      </c>
      <c r="X2" s="4">
        <v>0.99418505216350261</v>
      </c>
      <c r="Y2" s="4">
        <v>0.99574218957900895</v>
      </c>
      <c r="Z2" s="4">
        <v>0.99886688609507368</v>
      </c>
      <c r="AB2" s="4">
        <v>1</v>
      </c>
      <c r="AC2" s="4">
        <v>0.99679043771789055</v>
      </c>
      <c r="AD2" s="4">
        <v>0.99573272835304916</v>
      </c>
      <c r="AE2" s="4">
        <v>0.99517969369699188</v>
      </c>
      <c r="AF2" s="4">
        <v>0.99994676320272569</v>
      </c>
      <c r="AG2" s="4">
        <v>0.99994677736973758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0.99984033210921286</v>
      </c>
    </row>
    <row r="3" spans="1:39" x14ac:dyDescent="0.2">
      <c r="A3" s="64" t="s">
        <v>26</v>
      </c>
      <c r="B3" s="4">
        <v>0.94677584442169904</v>
      </c>
      <c r="C3" s="4">
        <v>1</v>
      </c>
      <c r="D3" s="4">
        <v>0</v>
      </c>
      <c r="E3" s="4">
        <v>0.66</v>
      </c>
      <c r="F3" s="4">
        <v>0</v>
      </c>
      <c r="G3" s="4">
        <v>0</v>
      </c>
      <c r="H3" s="4">
        <v>1</v>
      </c>
      <c r="J3" s="4">
        <v>0</v>
      </c>
      <c r="K3" s="4">
        <v>0</v>
      </c>
      <c r="L3" s="4">
        <v>0.16842105263157889</v>
      </c>
      <c r="M3" s="4">
        <v>0</v>
      </c>
      <c r="N3" s="4">
        <v>0</v>
      </c>
      <c r="T3" s="4">
        <v>0</v>
      </c>
      <c r="U3" s="4">
        <v>5.3222546597799243E-2</v>
      </c>
      <c r="V3" s="4">
        <v>0</v>
      </c>
      <c r="W3" s="4">
        <v>1</v>
      </c>
      <c r="X3" s="4">
        <v>0.31103857884316982</v>
      </c>
      <c r="Y3" s="4">
        <v>1</v>
      </c>
      <c r="Z3" s="4">
        <v>0.9863597612958227</v>
      </c>
      <c r="AA3" s="4">
        <v>0</v>
      </c>
      <c r="AB3" s="4">
        <v>0.99600830273032093</v>
      </c>
      <c r="AC3" s="4">
        <v>0.96166782339437296</v>
      </c>
      <c r="AD3" s="4">
        <v>0.98524853019775516</v>
      </c>
      <c r="AE3" s="4">
        <v>0.8724724510538141</v>
      </c>
      <c r="AF3" s="4">
        <v>0.99973387268469238</v>
      </c>
      <c r="AG3" s="4">
        <v>1</v>
      </c>
      <c r="AH3" s="4">
        <v>0.98344776198839745</v>
      </c>
      <c r="AI3" s="4">
        <v>0.98738623662781411</v>
      </c>
      <c r="AJ3" s="4">
        <v>1</v>
      </c>
      <c r="AK3" s="4">
        <v>0.99499707275533555</v>
      </c>
      <c r="AL3" s="4">
        <v>1</v>
      </c>
      <c r="AM3" s="4">
        <v>1</v>
      </c>
    </row>
    <row r="4" spans="1:39" x14ac:dyDescent="0.2">
      <c r="A4" s="64" t="s">
        <v>27</v>
      </c>
      <c r="B4" s="4">
        <v>977</v>
      </c>
      <c r="C4" s="4">
        <v>262</v>
      </c>
      <c r="D4" s="4">
        <v>68</v>
      </c>
      <c r="E4" s="4">
        <v>100</v>
      </c>
      <c r="F4" s="4">
        <v>80</v>
      </c>
      <c r="G4" s="4">
        <v>21</v>
      </c>
      <c r="H4" s="4">
        <v>754</v>
      </c>
      <c r="J4" s="4">
        <v>58</v>
      </c>
      <c r="K4" s="4">
        <v>79</v>
      </c>
      <c r="L4" s="4">
        <v>95</v>
      </c>
      <c r="M4" s="4">
        <v>1</v>
      </c>
      <c r="N4" s="4">
        <v>1</v>
      </c>
      <c r="T4" s="4">
        <v>3</v>
      </c>
      <c r="U4" s="4">
        <v>17812</v>
      </c>
      <c r="V4" s="4">
        <v>18527</v>
      </c>
      <c r="W4" s="4">
        <v>18721</v>
      </c>
      <c r="X4" s="4">
        <v>18689</v>
      </c>
      <c r="Y4" s="4">
        <v>18709</v>
      </c>
      <c r="Z4" s="4">
        <v>18768</v>
      </c>
      <c r="AA4" s="4">
        <v>18035</v>
      </c>
      <c r="AB4" s="4">
        <v>18789</v>
      </c>
      <c r="AC4" s="4">
        <v>18731</v>
      </c>
      <c r="AD4" s="4">
        <v>18710</v>
      </c>
      <c r="AE4" s="4">
        <v>18694</v>
      </c>
      <c r="AF4" s="4">
        <v>18788</v>
      </c>
      <c r="AG4" s="4">
        <v>18788</v>
      </c>
      <c r="AH4" s="4">
        <v>18789</v>
      </c>
      <c r="AI4" s="4">
        <v>18789</v>
      </c>
      <c r="AJ4" s="4">
        <v>18789</v>
      </c>
      <c r="AK4" s="4">
        <v>18789</v>
      </c>
      <c r="AL4" s="4">
        <v>18789</v>
      </c>
      <c r="AM4" s="4">
        <v>18786</v>
      </c>
    </row>
    <row r="5" spans="1:39" x14ac:dyDescent="0.2">
      <c r="A5" s="64" t="s">
        <v>122</v>
      </c>
      <c r="B5" s="4">
        <v>0.49999919550974908</v>
      </c>
      <c r="C5" s="4">
        <v>0.5</v>
      </c>
      <c r="D5" s="4">
        <v>0.5</v>
      </c>
      <c r="E5" s="4">
        <v>0.48551928942158501</v>
      </c>
      <c r="F5" s="4">
        <v>0.5</v>
      </c>
      <c r="G5" s="4">
        <v>0.49317988064791141</v>
      </c>
      <c r="H5" s="4">
        <v>0.5</v>
      </c>
      <c r="J5" s="4">
        <v>0.48083391169718648</v>
      </c>
      <c r="K5" s="4">
        <v>0.49262426509887758</v>
      </c>
      <c r="L5" s="4">
        <v>0.52044675184269651</v>
      </c>
      <c r="M5" s="4">
        <v>0.49986693634234619</v>
      </c>
      <c r="N5" s="4">
        <v>0.5</v>
      </c>
      <c r="T5" s="4">
        <v>0.5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</row>
    <row r="7" spans="1:39" x14ac:dyDescent="0.2">
      <c r="B7" s="14"/>
      <c r="C7" s="141" t="s">
        <v>15</v>
      </c>
      <c r="D7" s="141"/>
      <c r="E7" s="141"/>
      <c r="F7" s="141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9.0645354216954618E-3</v>
      </c>
      <c r="D9" s="14">
        <f>+AVERAGE(U2:AM2)</f>
        <v>0.99533010126054999</v>
      </c>
      <c r="E9" s="14"/>
      <c r="F9" s="14"/>
    </row>
    <row r="10" spans="1:39" x14ac:dyDescent="0.2">
      <c r="B10" s="14" t="s">
        <v>26</v>
      </c>
      <c r="C10" s="14">
        <f>+AVERAGE(B3:T3)</f>
        <v>0.29039976131179063</v>
      </c>
      <c r="D10" s="14">
        <f>+AVERAGE(U3:AM3)</f>
        <v>0.79639910200891029</v>
      </c>
      <c r="E10" s="14"/>
      <c r="F10" s="14"/>
    </row>
    <row r="11" spans="1:39" x14ac:dyDescent="0.2">
      <c r="B11" s="14" t="s">
        <v>196</v>
      </c>
      <c r="C11" s="141">
        <f>+AVERAGE(B5:T5)</f>
        <v>0.49788232542771937</v>
      </c>
      <c r="D11" s="141"/>
      <c r="E11" s="141"/>
      <c r="F11" s="141"/>
    </row>
    <row r="12" spans="1:39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6AB7-78B2-BC4A-9336-4E4350B215C0}">
  <dimension ref="A1:CO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93" x14ac:dyDescent="0.2">
      <c r="B1" s="64" t="s">
        <v>59</v>
      </c>
      <c r="C1" s="64" t="s">
        <v>56</v>
      </c>
      <c r="D1" s="64" t="s">
        <v>61</v>
      </c>
      <c r="E1" s="64" t="s">
        <v>90</v>
      </c>
      <c r="F1" s="64" t="s">
        <v>65</v>
      </c>
      <c r="G1" s="64" t="s">
        <v>42</v>
      </c>
      <c r="H1" s="64" t="s">
        <v>91</v>
      </c>
      <c r="I1" s="64" t="s">
        <v>92</v>
      </c>
      <c r="J1" s="64" t="s">
        <v>93</v>
      </c>
      <c r="K1" s="64" t="s">
        <v>43</v>
      </c>
      <c r="L1" s="64" t="s">
        <v>94</v>
      </c>
      <c r="M1" s="64" t="s">
        <v>62</v>
      </c>
      <c r="N1" s="64" t="s">
        <v>45</v>
      </c>
      <c r="O1" s="64" t="s">
        <v>47</v>
      </c>
      <c r="P1" s="64" t="s">
        <v>48</v>
      </c>
      <c r="Q1" s="64" t="s">
        <v>49</v>
      </c>
      <c r="R1" s="64" t="s">
        <v>50</v>
      </c>
      <c r="S1" s="64" t="s">
        <v>51</v>
      </c>
      <c r="T1" s="64" t="s">
        <v>52</v>
      </c>
      <c r="U1" s="64" t="s">
        <v>46</v>
      </c>
      <c r="V1" s="64" t="s">
        <v>44</v>
      </c>
      <c r="W1" s="64" t="s">
        <v>151</v>
      </c>
      <c r="X1" s="64" t="s">
        <v>152</v>
      </c>
      <c r="Y1" s="64" t="s">
        <v>153</v>
      </c>
      <c r="Z1" s="64" t="s">
        <v>155</v>
      </c>
      <c r="AA1" s="64" t="s">
        <v>156</v>
      </c>
      <c r="AB1" s="64" t="s">
        <v>199</v>
      </c>
      <c r="AC1" s="64" t="s">
        <v>200</v>
      </c>
      <c r="AD1" s="64" t="s">
        <v>154</v>
      </c>
      <c r="AE1" s="64" t="s">
        <v>64</v>
      </c>
      <c r="AF1" s="64" t="s">
        <v>157</v>
      </c>
      <c r="AG1" s="64" t="s">
        <v>201</v>
      </c>
      <c r="AH1" s="64" t="s">
        <v>202</v>
      </c>
      <c r="AI1" s="64" t="s">
        <v>166</v>
      </c>
      <c r="AJ1" s="64" t="s">
        <v>203</v>
      </c>
      <c r="AK1" s="64" t="s">
        <v>204</v>
      </c>
      <c r="AL1" s="64" t="s">
        <v>159</v>
      </c>
      <c r="AM1" s="64" t="s">
        <v>66</v>
      </c>
      <c r="AN1" s="64" t="s">
        <v>160</v>
      </c>
      <c r="AO1" s="64" t="s">
        <v>126</v>
      </c>
      <c r="AP1" s="64" t="s">
        <v>162</v>
      </c>
      <c r="AQ1" s="64" t="s">
        <v>161</v>
      </c>
      <c r="AR1" s="64" t="s">
        <v>134</v>
      </c>
      <c r="AS1" s="64" t="s">
        <v>164</v>
      </c>
      <c r="AT1" s="64" t="s">
        <v>137</v>
      </c>
      <c r="AU1" s="64" t="s">
        <v>127</v>
      </c>
      <c r="AV1" s="64" t="s">
        <v>70</v>
      </c>
      <c r="AW1" s="64" t="s">
        <v>67</v>
      </c>
      <c r="AX1" s="64" t="s">
        <v>72</v>
      </c>
      <c r="AY1" s="64" t="s">
        <v>172</v>
      </c>
      <c r="AZ1" s="64" t="s">
        <v>76</v>
      </c>
      <c r="BA1" s="64" t="s">
        <v>95</v>
      </c>
      <c r="BB1" s="64" t="s">
        <v>205</v>
      </c>
      <c r="BC1" s="64" t="s">
        <v>206</v>
      </c>
      <c r="BD1" s="64" t="s">
        <v>207</v>
      </c>
      <c r="BE1" s="64" t="s">
        <v>96</v>
      </c>
      <c r="BF1" s="64" t="s">
        <v>208</v>
      </c>
      <c r="BG1" s="64" t="s">
        <v>73</v>
      </c>
      <c r="BH1" s="64" t="s">
        <v>98</v>
      </c>
      <c r="BI1" s="64" t="s">
        <v>100</v>
      </c>
      <c r="BJ1" s="64" t="s">
        <v>101</v>
      </c>
      <c r="BK1" s="64" t="s">
        <v>102</v>
      </c>
      <c r="BL1" s="64" t="s">
        <v>103</v>
      </c>
      <c r="BM1" s="64" t="s">
        <v>104</v>
      </c>
      <c r="BN1" s="64" t="s">
        <v>105</v>
      </c>
      <c r="BO1" s="64" t="s">
        <v>99</v>
      </c>
      <c r="BP1" s="64" t="s">
        <v>97</v>
      </c>
      <c r="BQ1" s="64" t="s">
        <v>169</v>
      </c>
      <c r="BR1" s="64" t="s">
        <v>170</v>
      </c>
      <c r="BS1" s="64" t="s">
        <v>171</v>
      </c>
      <c r="BT1" s="64" t="s">
        <v>174</v>
      </c>
      <c r="BU1" s="64" t="s">
        <v>175</v>
      </c>
      <c r="BV1" s="64" t="s">
        <v>209</v>
      </c>
      <c r="BW1" s="64" t="s">
        <v>210</v>
      </c>
      <c r="BX1" s="64" t="s">
        <v>173</v>
      </c>
      <c r="BY1" s="64" t="s">
        <v>75</v>
      </c>
      <c r="BZ1" s="64" t="s">
        <v>176</v>
      </c>
      <c r="CA1" s="64" t="s">
        <v>211</v>
      </c>
      <c r="CB1" s="64" t="s">
        <v>212</v>
      </c>
      <c r="CC1" s="64" t="s">
        <v>185</v>
      </c>
      <c r="CD1" s="64" t="s">
        <v>213</v>
      </c>
      <c r="CE1" s="64" t="s">
        <v>214</v>
      </c>
      <c r="CF1" s="64" t="s">
        <v>178</v>
      </c>
      <c r="CG1" s="64" t="s">
        <v>77</v>
      </c>
      <c r="CH1" s="64" t="s">
        <v>179</v>
      </c>
      <c r="CI1" s="64" t="s">
        <v>139</v>
      </c>
      <c r="CJ1" s="64" t="s">
        <v>181</v>
      </c>
      <c r="CK1" s="64" t="s">
        <v>180</v>
      </c>
      <c r="CL1" s="64" t="s">
        <v>147</v>
      </c>
      <c r="CM1" s="64" t="s">
        <v>183</v>
      </c>
      <c r="CN1" s="64" t="s">
        <v>150</v>
      </c>
      <c r="CO1" s="64" t="s">
        <v>140</v>
      </c>
    </row>
    <row r="2" spans="1:93" x14ac:dyDescent="0.2">
      <c r="A2" s="64" t="s">
        <v>16</v>
      </c>
      <c r="C2" s="4">
        <v>0.31428571428571428</v>
      </c>
      <c r="D2" s="4">
        <v>3.927364864864865E-2</v>
      </c>
      <c r="E2" s="4">
        <v>0</v>
      </c>
      <c r="F2" s="4">
        <v>4.6236685005267467E-2</v>
      </c>
      <c r="G2" s="4">
        <v>0.24961912574709949</v>
      </c>
      <c r="H2" s="4">
        <v>5.1860270367268813E-2</v>
      </c>
      <c r="I2" s="4">
        <v>0.12822332623610119</v>
      </c>
      <c r="J2" s="4">
        <v>9.0343970161624529E-2</v>
      </c>
      <c r="K2" s="4">
        <v>0.15611353711790391</v>
      </c>
      <c r="L2" s="4">
        <v>8.6288030564226806E-2</v>
      </c>
      <c r="M2" s="4">
        <v>0</v>
      </c>
      <c r="N2" s="4">
        <v>3.0117491312262119E-2</v>
      </c>
      <c r="O2" s="4">
        <v>0</v>
      </c>
      <c r="P2" s="4">
        <v>0.12951400607492411</v>
      </c>
      <c r="Q2" s="4">
        <v>1.5282730514518591E-2</v>
      </c>
      <c r="R2" s="4">
        <v>1.224345364472753E-2</v>
      </c>
      <c r="S2" s="4">
        <v>1.0586881472957421E-2</v>
      </c>
      <c r="T2" s="4">
        <v>1.092575187969925E-2</v>
      </c>
      <c r="U2" s="4">
        <v>0.2</v>
      </c>
      <c r="V2" s="4">
        <v>5.3571428571428568E-2</v>
      </c>
      <c r="W2" s="4">
        <v>1.54639175257732E-2</v>
      </c>
      <c r="X2" s="4">
        <v>0</v>
      </c>
      <c r="Y2" s="4">
        <v>4.1666666666666666E-3</v>
      </c>
      <c r="Z2" s="4">
        <v>0</v>
      </c>
      <c r="AA2" s="4">
        <v>0</v>
      </c>
      <c r="AB2" s="4">
        <v>1.515151515151515E-2</v>
      </c>
      <c r="AC2" s="4">
        <v>0</v>
      </c>
      <c r="AE2" s="4">
        <v>4.1240747268241097E-2</v>
      </c>
      <c r="AF2" s="4">
        <v>0</v>
      </c>
      <c r="AH2" s="4">
        <v>0</v>
      </c>
      <c r="AJ2" s="4">
        <v>0</v>
      </c>
      <c r="AK2" s="4">
        <v>6.5772830761447014E-3</v>
      </c>
      <c r="AL2" s="4">
        <v>0</v>
      </c>
      <c r="AM2" s="4">
        <v>0</v>
      </c>
      <c r="AO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0.99950031230480951</v>
      </c>
      <c r="AW2" s="4">
        <v>0.97422852376980817</v>
      </c>
      <c r="AX2" s="4">
        <v>0.99644292511664434</v>
      </c>
      <c r="AY2" s="4">
        <v>0.99666374744568165</v>
      </c>
      <c r="AZ2" s="4">
        <v>0.99857807652533614</v>
      </c>
      <c r="BA2" s="4">
        <v>0.97048184989019504</v>
      </c>
      <c r="BB2" s="4">
        <v>0.97163217760723586</v>
      </c>
      <c r="BC2" s="4">
        <v>0.99894123875066176</v>
      </c>
      <c r="BD2" s="4">
        <v>0.99748348537275877</v>
      </c>
      <c r="BE2" s="4">
        <v>0.97854386416259331</v>
      </c>
      <c r="BF2" s="4">
        <v>0.98824451410658309</v>
      </c>
      <c r="BG2" s="4">
        <v>0.99021444930251923</v>
      </c>
      <c r="BH2" s="4">
        <v>0.9841419986645894</v>
      </c>
      <c r="BI2" s="4">
        <v>0.99431152752216834</v>
      </c>
      <c r="BJ2" s="4">
        <v>0.96141479099678462</v>
      </c>
      <c r="BK2" s="4">
        <v>0.99922762882047889</v>
      </c>
      <c r="BL2" s="4">
        <v>0.99140111279716747</v>
      </c>
      <c r="BM2" s="4">
        <v>0.99660685154975526</v>
      </c>
      <c r="BN2" s="4">
        <v>0.99735535057730762</v>
      </c>
      <c r="BO2" s="4">
        <v>0.98971261974177427</v>
      </c>
      <c r="BP2" s="4">
        <v>0.98939855586627157</v>
      </c>
      <c r="BQ2" s="4">
        <v>0.9973552747575668</v>
      </c>
      <c r="BR2" s="4">
        <v>0.99925009373828266</v>
      </c>
      <c r="BS2" s="4">
        <v>0.99935608499678041</v>
      </c>
      <c r="BT2" s="4">
        <v>0.99950031230480951</v>
      </c>
      <c r="BU2" s="4">
        <v>0.99887476557616173</v>
      </c>
      <c r="BV2" s="4">
        <v>0.99878574718418955</v>
      </c>
      <c r="BW2" s="4">
        <v>0.99908145797670245</v>
      </c>
      <c r="BX2" s="4">
        <v>0.99945867166354363</v>
      </c>
      <c r="BY2" s="4">
        <v>0.99880050160841827</v>
      </c>
      <c r="BZ2" s="4">
        <v>0.99950031230480951</v>
      </c>
      <c r="CA2" s="4">
        <v>1</v>
      </c>
      <c r="CB2" s="4">
        <v>0.99966686099775126</v>
      </c>
      <c r="CC2" s="4">
        <v>1</v>
      </c>
      <c r="CD2" s="4">
        <v>0.99941688533466622</v>
      </c>
      <c r="CE2" s="4">
        <v>0.99819976410702094</v>
      </c>
      <c r="CF2" s="4">
        <v>0.99979179679367058</v>
      </c>
      <c r="CG2" s="4">
        <v>0.99815358791439357</v>
      </c>
      <c r="CH2" s="4">
        <v>1</v>
      </c>
      <c r="CI2" s="4">
        <v>0.99892663553909733</v>
      </c>
      <c r="CJ2" s="4">
        <v>1</v>
      </c>
      <c r="CK2" s="4">
        <v>1</v>
      </c>
      <c r="CL2" s="4">
        <v>0.99975013534335566</v>
      </c>
      <c r="CM2" s="4">
        <v>0.9997501561524047</v>
      </c>
      <c r="CN2" s="4">
        <v>0.9995419529460754</v>
      </c>
      <c r="CO2" s="4">
        <v>0.99945867166354363</v>
      </c>
    </row>
    <row r="3" spans="1:93" x14ac:dyDescent="0.2">
      <c r="A3" s="64" t="s">
        <v>26</v>
      </c>
      <c r="B3" s="4">
        <v>0</v>
      </c>
      <c r="C3" s="4">
        <v>1.7488076311605719E-2</v>
      </c>
      <c r="D3" s="4">
        <v>0.54705882352941182</v>
      </c>
      <c r="E3" s="4">
        <v>0</v>
      </c>
      <c r="F3" s="4">
        <v>0.94724220623501199</v>
      </c>
      <c r="G3" s="4">
        <v>0.82334750676459223</v>
      </c>
      <c r="H3" s="4">
        <v>0.80726256983240219</v>
      </c>
      <c r="I3" s="4">
        <v>0.9926739926739927</v>
      </c>
      <c r="J3" s="4">
        <v>0.98198198198198194</v>
      </c>
      <c r="K3" s="4">
        <v>0.63162544169611312</v>
      </c>
      <c r="L3" s="4">
        <v>0.98405951115834223</v>
      </c>
      <c r="M3" s="4">
        <v>0</v>
      </c>
      <c r="N3" s="4">
        <v>0.38972162740899358</v>
      </c>
      <c r="O3" s="4">
        <v>0</v>
      </c>
      <c r="P3" s="4">
        <v>0.9961064243997404</v>
      </c>
      <c r="Q3" s="4">
        <v>0.86538461538461542</v>
      </c>
      <c r="R3" s="4">
        <v>0.6705426356589147</v>
      </c>
      <c r="S3" s="4">
        <v>0.63888888888888884</v>
      </c>
      <c r="T3" s="4">
        <v>0.69402985074626866</v>
      </c>
      <c r="U3" s="4">
        <v>4.0322580645161289E-3</v>
      </c>
      <c r="V3" s="4">
        <v>1.1673151750972759E-2</v>
      </c>
      <c r="W3" s="4">
        <v>4.5454545454545463E-2</v>
      </c>
      <c r="X3" s="4">
        <v>0</v>
      </c>
      <c r="Y3" s="4">
        <v>0.16666666666666671</v>
      </c>
      <c r="Z3" s="4">
        <v>0</v>
      </c>
      <c r="AA3" s="4">
        <v>0</v>
      </c>
      <c r="AB3" s="4">
        <v>6.4516129032258063E-2</v>
      </c>
      <c r="AC3" s="4">
        <v>0</v>
      </c>
      <c r="AD3" s="4">
        <v>0</v>
      </c>
      <c r="AE3" s="4">
        <v>0.9140625</v>
      </c>
      <c r="AF3" s="4">
        <v>0</v>
      </c>
      <c r="AH3" s="4">
        <v>0</v>
      </c>
      <c r="AJ3" s="4">
        <v>0</v>
      </c>
      <c r="AK3" s="4">
        <v>0.64197530864197527</v>
      </c>
      <c r="AL3" s="4">
        <v>0</v>
      </c>
      <c r="AM3" s="4">
        <v>0</v>
      </c>
      <c r="AO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1</v>
      </c>
      <c r="AW3" s="4">
        <v>0.99897374497562641</v>
      </c>
      <c r="AX3" s="4">
        <v>0.9045921576850493</v>
      </c>
      <c r="AY3" s="4">
        <v>0.99849592646751617</v>
      </c>
      <c r="AZ3" s="4">
        <v>0.65471650139842363</v>
      </c>
      <c r="BA3" s="4">
        <v>0.70118536494306516</v>
      </c>
      <c r="BB3" s="4">
        <v>0.30905365938712348</v>
      </c>
      <c r="BC3" s="4">
        <v>0.50596594717790588</v>
      </c>
      <c r="BD3" s="4">
        <v>0.41938896971300088</v>
      </c>
      <c r="BE3" s="4">
        <v>0.83109732115544288</v>
      </c>
      <c r="BF3" s="4">
        <v>0.1139474992093254</v>
      </c>
      <c r="BG3" s="4">
        <v>1</v>
      </c>
      <c r="BH3" s="4">
        <v>0.75110412773908608</v>
      </c>
      <c r="BI3" s="4">
        <v>0.9955190753381632</v>
      </c>
      <c r="BJ3" s="4">
        <v>1.428366693737161E-2</v>
      </c>
      <c r="BK3" s="4">
        <v>0.75747563882731794</v>
      </c>
      <c r="BL3" s="4">
        <v>0.4125099970535</v>
      </c>
      <c r="BM3" s="4">
        <v>0.63981400025135104</v>
      </c>
      <c r="BN3" s="4">
        <v>0.64746032410703069</v>
      </c>
      <c r="BO3" s="4">
        <v>0.99983169941515548</v>
      </c>
      <c r="BP3" s="4">
        <v>0.99776917248926678</v>
      </c>
      <c r="BQ3" s="4">
        <v>0.99202471919495594</v>
      </c>
      <c r="BR3" s="4">
        <v>0.99949993749218657</v>
      </c>
      <c r="BS3" s="4">
        <v>0.97012126515814479</v>
      </c>
      <c r="BT3" s="4">
        <v>1</v>
      </c>
      <c r="BU3" s="4">
        <v>0.99916624979156243</v>
      </c>
      <c r="BV3" s="4">
        <v>0.99457971981320881</v>
      </c>
      <c r="BW3" s="4">
        <v>0.99733255532863752</v>
      </c>
      <c r="BX3" s="4">
        <v>1</v>
      </c>
      <c r="BY3" s="4">
        <v>0.7710341344332674</v>
      </c>
      <c r="BZ3" s="4">
        <v>1</v>
      </c>
      <c r="CA3" s="4">
        <v>1</v>
      </c>
      <c r="CB3" s="4">
        <v>0.99995834548256757</v>
      </c>
      <c r="CC3" s="4">
        <v>1</v>
      </c>
      <c r="CD3" s="4">
        <v>0.99975001041623268</v>
      </c>
      <c r="CE3" s="4">
        <v>0.67184758084733021</v>
      </c>
      <c r="CF3" s="4">
        <v>1</v>
      </c>
      <c r="CG3" s="4">
        <v>0.99228234116223768</v>
      </c>
      <c r="CH3" s="4">
        <v>0.99945867166354363</v>
      </c>
      <c r="CI3" s="4">
        <v>0.77570327151489893</v>
      </c>
      <c r="CJ3" s="4">
        <v>1</v>
      </c>
      <c r="CK3" s="4">
        <v>1</v>
      </c>
      <c r="CL3" s="4">
        <v>0.9999166979049523</v>
      </c>
      <c r="CM3" s="4">
        <v>1</v>
      </c>
      <c r="CN3" s="4">
        <v>1</v>
      </c>
      <c r="CO3" s="4">
        <v>1</v>
      </c>
    </row>
    <row r="4" spans="1:93" x14ac:dyDescent="0.2">
      <c r="A4" s="64" t="s">
        <v>27</v>
      </c>
      <c r="B4" s="4">
        <v>12</v>
      </c>
      <c r="C4" s="4">
        <v>629</v>
      </c>
      <c r="D4" s="4">
        <v>170</v>
      </c>
      <c r="E4" s="4">
        <v>80</v>
      </c>
      <c r="F4" s="4">
        <v>417</v>
      </c>
      <c r="G4" s="4">
        <v>2587</v>
      </c>
      <c r="H4" s="4">
        <v>1074</v>
      </c>
      <c r="I4" s="4">
        <v>1638</v>
      </c>
      <c r="J4" s="4">
        <v>1332</v>
      </c>
      <c r="K4" s="4">
        <v>1132</v>
      </c>
      <c r="L4" s="4">
        <v>1882</v>
      </c>
      <c r="M4" s="4">
        <v>235</v>
      </c>
      <c r="N4" s="4">
        <v>467</v>
      </c>
      <c r="O4" s="4">
        <v>136</v>
      </c>
      <c r="P4" s="4">
        <v>3082</v>
      </c>
      <c r="Q4" s="4">
        <v>104</v>
      </c>
      <c r="R4" s="4">
        <v>258</v>
      </c>
      <c r="S4" s="4">
        <v>144</v>
      </c>
      <c r="T4" s="4">
        <v>134</v>
      </c>
      <c r="U4" s="4">
        <v>248</v>
      </c>
      <c r="V4" s="4">
        <v>257</v>
      </c>
      <c r="W4" s="4">
        <v>66</v>
      </c>
      <c r="X4" s="4">
        <v>18</v>
      </c>
      <c r="Y4" s="4">
        <v>18</v>
      </c>
      <c r="Z4" s="4">
        <v>12</v>
      </c>
      <c r="AA4" s="4">
        <v>27</v>
      </c>
      <c r="AB4" s="4">
        <v>31</v>
      </c>
      <c r="AC4" s="4">
        <v>22</v>
      </c>
      <c r="AD4" s="4">
        <v>13</v>
      </c>
      <c r="AE4" s="4">
        <v>256</v>
      </c>
      <c r="AF4" s="4">
        <v>12</v>
      </c>
      <c r="AH4" s="4">
        <v>8</v>
      </c>
      <c r="AJ4" s="4">
        <v>14</v>
      </c>
      <c r="AK4" s="4">
        <v>81</v>
      </c>
      <c r="AL4" s="4">
        <v>5</v>
      </c>
      <c r="AM4" s="4">
        <v>44</v>
      </c>
      <c r="AO4" s="4">
        <v>20</v>
      </c>
      <c r="AR4" s="4">
        <v>6</v>
      </c>
      <c r="AS4" s="4">
        <v>6</v>
      </c>
      <c r="AT4" s="4">
        <v>11</v>
      </c>
      <c r="AU4" s="4">
        <v>13</v>
      </c>
      <c r="AV4" s="4">
        <v>24003</v>
      </c>
      <c r="AW4" s="4">
        <v>23386</v>
      </c>
      <c r="AX4" s="4">
        <v>23845</v>
      </c>
      <c r="AY4" s="4">
        <v>23935</v>
      </c>
      <c r="AZ4" s="4">
        <v>23598</v>
      </c>
      <c r="BA4" s="4">
        <v>21428</v>
      </c>
      <c r="BB4" s="4">
        <v>22941</v>
      </c>
      <c r="BC4" s="4">
        <v>22377</v>
      </c>
      <c r="BD4" s="4">
        <v>22683</v>
      </c>
      <c r="BE4" s="4">
        <v>22883</v>
      </c>
      <c r="BF4" s="4">
        <v>22133</v>
      </c>
      <c r="BG4" s="4">
        <v>23780</v>
      </c>
      <c r="BH4" s="4">
        <v>23548</v>
      </c>
      <c r="BI4" s="4">
        <v>23879</v>
      </c>
      <c r="BJ4" s="4">
        <v>20933</v>
      </c>
      <c r="BK4" s="4">
        <v>23911</v>
      </c>
      <c r="BL4" s="4">
        <v>23757</v>
      </c>
      <c r="BM4" s="4">
        <v>23871</v>
      </c>
      <c r="BN4" s="4">
        <v>23881</v>
      </c>
      <c r="BO4" s="4">
        <v>23767</v>
      </c>
      <c r="BP4" s="4">
        <v>23758</v>
      </c>
      <c r="BQ4" s="4">
        <v>23949</v>
      </c>
      <c r="BR4" s="4">
        <v>23997</v>
      </c>
      <c r="BS4" s="4">
        <v>23997</v>
      </c>
      <c r="BT4" s="4">
        <v>24003</v>
      </c>
      <c r="BU4" s="4">
        <v>23988</v>
      </c>
      <c r="BV4" s="4">
        <v>23984</v>
      </c>
      <c r="BW4" s="4">
        <v>23993</v>
      </c>
      <c r="BX4" s="4">
        <v>24002</v>
      </c>
      <c r="BY4" s="4">
        <v>23759</v>
      </c>
      <c r="BZ4" s="4">
        <v>24003</v>
      </c>
      <c r="CA4" s="4">
        <v>24015</v>
      </c>
      <c r="CB4" s="4">
        <v>24007</v>
      </c>
      <c r="CC4" s="4">
        <v>24015</v>
      </c>
      <c r="CD4" s="4">
        <v>24001</v>
      </c>
      <c r="CE4" s="4">
        <v>23934</v>
      </c>
      <c r="CF4" s="4">
        <v>24010</v>
      </c>
      <c r="CG4" s="4">
        <v>23971</v>
      </c>
      <c r="CH4" s="4">
        <v>24015</v>
      </c>
      <c r="CI4" s="4">
        <v>23995</v>
      </c>
      <c r="CJ4" s="4">
        <v>24015</v>
      </c>
      <c r="CK4" s="4">
        <v>24015</v>
      </c>
      <c r="CL4" s="4">
        <v>24009</v>
      </c>
      <c r="CM4" s="4">
        <v>24009</v>
      </c>
      <c r="CN4" s="4">
        <v>24004</v>
      </c>
      <c r="CO4" s="4">
        <v>24002</v>
      </c>
    </row>
    <row r="5" spans="1:93" x14ac:dyDescent="0.2">
      <c r="A5" s="64" t="s">
        <v>122</v>
      </c>
      <c r="B5" s="4">
        <v>0.5</v>
      </c>
      <c r="C5" s="4">
        <v>0.50823091064361603</v>
      </c>
      <c r="D5" s="4">
        <v>0.72582549060723056</v>
      </c>
      <c r="E5" s="4">
        <v>0.49924796323375809</v>
      </c>
      <c r="F5" s="4">
        <v>0.8009793538167177</v>
      </c>
      <c r="G5" s="4">
        <v>0.76226643585382869</v>
      </c>
      <c r="H5" s="4">
        <v>0.55815811460976283</v>
      </c>
      <c r="I5" s="4">
        <v>0.74931996992594929</v>
      </c>
      <c r="J5" s="4">
        <v>0.70068547584749141</v>
      </c>
      <c r="K5" s="4">
        <v>0.731361381425778</v>
      </c>
      <c r="L5" s="4">
        <v>0.5490035051838339</v>
      </c>
      <c r="M5" s="4">
        <v>0.5</v>
      </c>
      <c r="N5" s="4">
        <v>0.5704128775740398</v>
      </c>
      <c r="O5" s="4">
        <v>0.4977595376690816</v>
      </c>
      <c r="P5" s="4">
        <v>0.505195045668556</v>
      </c>
      <c r="Q5" s="4">
        <v>0.81143012710596663</v>
      </c>
      <c r="R5" s="4">
        <v>0.54152631635620729</v>
      </c>
      <c r="S5" s="4">
        <v>0.63935144457011994</v>
      </c>
      <c r="T5" s="4">
        <v>0.67074508742664973</v>
      </c>
      <c r="U5" s="4">
        <v>0.50193197873983586</v>
      </c>
      <c r="V5" s="4">
        <v>0.50472116212011975</v>
      </c>
      <c r="W5" s="4">
        <v>0.51873963232475062</v>
      </c>
      <c r="X5" s="4">
        <v>0.49974996874609329</v>
      </c>
      <c r="Y5" s="4">
        <v>0.56839396591240576</v>
      </c>
      <c r="Z5" s="4">
        <v>0.5</v>
      </c>
      <c r="AA5" s="4">
        <v>0.49958312489578122</v>
      </c>
      <c r="AB5" s="4">
        <v>0.52954792442273346</v>
      </c>
      <c r="AC5" s="4">
        <v>0.49866627766431881</v>
      </c>
      <c r="AD5" s="4">
        <v>0.5</v>
      </c>
      <c r="AE5" s="4">
        <v>0.8425483172166337</v>
      </c>
      <c r="AF5" s="4">
        <v>0.5</v>
      </c>
      <c r="AH5" s="4">
        <v>0.49997917274128378</v>
      </c>
      <c r="AJ5" s="4">
        <v>0.49987500520811629</v>
      </c>
      <c r="AK5" s="4">
        <v>0.65691144474465268</v>
      </c>
      <c r="AL5" s="4">
        <v>0.5</v>
      </c>
      <c r="AM5" s="4">
        <v>0.49614117058111878</v>
      </c>
      <c r="AO5" s="4">
        <v>0.38785163575744952</v>
      </c>
      <c r="AR5" s="4">
        <v>0.49995834895247621</v>
      </c>
      <c r="AS5" s="4">
        <v>0.5</v>
      </c>
      <c r="AT5" s="4">
        <v>0.5</v>
      </c>
      <c r="AU5" s="4">
        <v>0.5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</row>
    <row r="7" spans="1:93" x14ac:dyDescent="0.2">
      <c r="B7" s="14"/>
      <c r="C7" s="141" t="s">
        <v>15</v>
      </c>
      <c r="D7" s="141"/>
      <c r="E7" s="141"/>
      <c r="F7" s="141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4.3771440545967016E-2</v>
      </c>
      <c r="D9" s="14">
        <f>+AVERAGE(AV2:CO2)</f>
        <v>0.99450315803900824</v>
      </c>
      <c r="E9" s="14"/>
      <c r="F9" s="14"/>
    </row>
    <row r="10" spans="1:93" x14ac:dyDescent="0.2">
      <c r="B10" s="14" t="s">
        <v>26</v>
      </c>
      <c r="C10" s="14">
        <f>+AVERAGE(B3:AU3)</f>
        <v>0.31306816371419049</v>
      </c>
      <c r="D10" s="14">
        <f>+AVERAGE(AV3:CO3)</f>
        <v>0.84382304987987944</v>
      </c>
      <c r="E10" s="14"/>
      <c r="F10" s="14"/>
    </row>
    <row r="11" spans="1:93" x14ac:dyDescent="0.2">
      <c r="B11" s="14" t="s">
        <v>196</v>
      </c>
      <c r="C11" s="141">
        <f>+AVERAGE(B5:AU5)</f>
        <v>0.56892922359869158</v>
      </c>
      <c r="D11" s="141"/>
      <c r="E11" s="141"/>
      <c r="F11" s="141"/>
    </row>
    <row r="12" spans="1:93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A214-5F20-0E4C-9EB4-04FD3F418E57}">
  <dimension ref="A1:AU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4" t="s">
        <v>58</v>
      </c>
      <c r="C1" s="64" t="s">
        <v>78</v>
      </c>
      <c r="D1" s="64" t="s">
        <v>79</v>
      </c>
      <c r="E1" s="64" t="s">
        <v>60</v>
      </c>
      <c r="F1" s="64" t="s">
        <v>57</v>
      </c>
      <c r="G1" s="64" t="s">
        <v>63</v>
      </c>
      <c r="H1" s="64" t="s">
        <v>125</v>
      </c>
      <c r="I1" s="64" t="s">
        <v>80</v>
      </c>
      <c r="J1" s="64" t="s">
        <v>81</v>
      </c>
      <c r="K1" s="64" t="s">
        <v>126</v>
      </c>
      <c r="L1" s="64" t="s">
        <v>127</v>
      </c>
      <c r="M1" s="64" t="s">
        <v>82</v>
      </c>
      <c r="N1" s="64" t="s">
        <v>83</v>
      </c>
      <c r="O1" s="64" t="s">
        <v>128</v>
      </c>
      <c r="P1" s="64" t="s">
        <v>129</v>
      </c>
      <c r="Q1" s="64" t="s">
        <v>130</v>
      </c>
      <c r="R1" s="64" t="s">
        <v>131</v>
      </c>
      <c r="S1" s="64" t="s">
        <v>132</v>
      </c>
      <c r="T1" s="64" t="s">
        <v>133</v>
      </c>
      <c r="U1" s="64" t="s">
        <v>134</v>
      </c>
      <c r="V1" s="64" t="s">
        <v>135</v>
      </c>
      <c r="W1" s="64" t="s">
        <v>136</v>
      </c>
      <c r="X1" s="64" t="s">
        <v>137</v>
      </c>
      <c r="Y1" s="64" t="s">
        <v>69</v>
      </c>
      <c r="Z1" s="64" t="s">
        <v>84</v>
      </c>
      <c r="AA1" s="64" t="s">
        <v>85</v>
      </c>
      <c r="AB1" s="64" t="s">
        <v>71</v>
      </c>
      <c r="AC1" s="64" t="s">
        <v>68</v>
      </c>
      <c r="AD1" s="64" t="s">
        <v>74</v>
      </c>
      <c r="AE1" s="64" t="s">
        <v>138</v>
      </c>
      <c r="AF1" s="64" t="s">
        <v>86</v>
      </c>
      <c r="AG1" s="64" t="s">
        <v>87</v>
      </c>
      <c r="AH1" s="64" t="s">
        <v>139</v>
      </c>
      <c r="AI1" s="64" t="s">
        <v>140</v>
      </c>
      <c r="AJ1" s="64" t="s">
        <v>88</v>
      </c>
      <c r="AK1" s="64" t="s">
        <v>89</v>
      </c>
      <c r="AL1" s="64" t="s">
        <v>141</v>
      </c>
      <c r="AM1" s="64" t="s">
        <v>142</v>
      </c>
      <c r="AN1" s="64" t="s">
        <v>143</v>
      </c>
      <c r="AO1" s="64" t="s">
        <v>144</v>
      </c>
      <c r="AP1" s="64" t="s">
        <v>145</v>
      </c>
      <c r="AQ1" s="64" t="s">
        <v>146</v>
      </c>
      <c r="AR1" s="64" t="s">
        <v>147</v>
      </c>
      <c r="AS1" s="64" t="s">
        <v>148</v>
      </c>
      <c r="AT1" s="64" t="s">
        <v>149</v>
      </c>
      <c r="AU1" s="64" t="s">
        <v>150</v>
      </c>
    </row>
    <row r="2" spans="1:47" x14ac:dyDescent="0.2">
      <c r="A2" s="64" t="s">
        <v>16</v>
      </c>
      <c r="B2" s="4">
        <v>6.4744686049352553E-3</v>
      </c>
      <c r="C2" s="4">
        <v>7.8277886497064581E-4</v>
      </c>
      <c r="D2" s="4">
        <v>5.2666965486328999E-3</v>
      </c>
      <c r="E2" s="4">
        <v>1.3868962219033949E-2</v>
      </c>
      <c r="F2" s="4">
        <v>3.9571580410432509E-2</v>
      </c>
      <c r="G2" s="4">
        <v>3.4020281321557079E-2</v>
      </c>
      <c r="H2" s="4">
        <v>0</v>
      </c>
      <c r="I2" s="4">
        <v>7.6702707697994636E-3</v>
      </c>
      <c r="J2" s="4">
        <v>9.0076565080318277E-3</v>
      </c>
      <c r="K2" s="4">
        <v>0</v>
      </c>
      <c r="L2" s="4">
        <v>1.247401247401247E-3</v>
      </c>
      <c r="M2" s="4">
        <v>0</v>
      </c>
      <c r="N2" s="4">
        <v>3.5765379113018598E-3</v>
      </c>
      <c r="Q2" s="4">
        <v>0</v>
      </c>
      <c r="R2" s="4">
        <v>0</v>
      </c>
      <c r="V2" s="4">
        <v>9.0293453724604959E-3</v>
      </c>
      <c r="W2" s="4">
        <v>0</v>
      </c>
      <c r="Y2" s="4">
        <v>1</v>
      </c>
      <c r="Z2" s="4">
        <v>0.99620893007582145</v>
      </c>
      <c r="AA2" s="4">
        <v>1</v>
      </c>
      <c r="AB2" s="4">
        <v>0.99324704558244237</v>
      </c>
      <c r="AC2" s="4">
        <v>1</v>
      </c>
      <c r="AD2" s="4">
        <v>1</v>
      </c>
      <c r="AE2" s="4">
        <v>0.99893712697244708</v>
      </c>
      <c r="AF2" s="4">
        <v>0.99858256555634306</v>
      </c>
      <c r="AG2" s="4">
        <v>0.99676898222940225</v>
      </c>
      <c r="AH2" s="4">
        <v>0.99864601844799861</v>
      </c>
      <c r="AI2" s="4">
        <v>0.99946106170843441</v>
      </c>
      <c r="AJ2" s="4">
        <v>0.99974758098443417</v>
      </c>
      <c r="AK2" s="4">
        <v>0.99838268225926852</v>
      </c>
      <c r="AL2" s="4">
        <v>1</v>
      </c>
      <c r="AM2" s="4">
        <v>1</v>
      </c>
      <c r="AN2" s="4">
        <v>0.99949916527545912</v>
      </c>
      <c r="AO2" s="4">
        <v>0.99934592429073665</v>
      </c>
      <c r="AP2" s="4">
        <v>1</v>
      </c>
      <c r="AQ2" s="4">
        <v>1</v>
      </c>
      <c r="AR2" s="4">
        <v>1</v>
      </c>
      <c r="AS2" s="4">
        <v>1</v>
      </c>
      <c r="AT2" s="4">
        <v>0.99957482993197277</v>
      </c>
      <c r="AU2" s="4">
        <v>1</v>
      </c>
    </row>
    <row r="3" spans="1:47" x14ac:dyDescent="0.2">
      <c r="A3" s="64" t="s">
        <v>26</v>
      </c>
      <c r="B3" s="4">
        <v>1</v>
      </c>
      <c r="C3" s="4">
        <v>0.1290322580645161</v>
      </c>
      <c r="D3" s="4">
        <v>1</v>
      </c>
      <c r="E3" s="4">
        <v>0.92356687898089174</v>
      </c>
      <c r="F3" s="4">
        <v>1</v>
      </c>
      <c r="G3" s="4">
        <v>1</v>
      </c>
      <c r="H3" s="4">
        <v>0</v>
      </c>
      <c r="I3" s="4">
        <v>0.97647058823529409</v>
      </c>
      <c r="J3" s="4">
        <v>0.76923076923076927</v>
      </c>
      <c r="K3" s="4">
        <v>0</v>
      </c>
      <c r="L3" s="4">
        <v>0.6</v>
      </c>
      <c r="M3" s="4">
        <v>0</v>
      </c>
      <c r="N3" s="4">
        <v>0.5357142857142857</v>
      </c>
      <c r="Q3" s="4">
        <v>0</v>
      </c>
      <c r="R3" s="4">
        <v>0</v>
      </c>
      <c r="V3" s="4">
        <v>1</v>
      </c>
      <c r="W3" s="4">
        <v>0</v>
      </c>
      <c r="Y3" s="4">
        <v>0.33221118318416948</v>
      </c>
      <c r="Z3" s="4">
        <v>0.58150971231866244</v>
      </c>
      <c r="AA3" s="4">
        <v>0.27148132950348791</v>
      </c>
      <c r="AB3" s="4">
        <v>0.14616977225672881</v>
      </c>
      <c r="AC3" s="4">
        <v>8.5120871637725564E-5</v>
      </c>
      <c r="AD3" s="4">
        <v>3.3852403520649959E-4</v>
      </c>
      <c r="AE3" s="4">
        <v>0.99991816024224567</v>
      </c>
      <c r="AF3" s="4">
        <v>0.11599571910759859</v>
      </c>
      <c r="AG3" s="4">
        <v>0.45688662168833299</v>
      </c>
      <c r="AH3" s="4">
        <v>0.96602815979043877</v>
      </c>
      <c r="AI3" s="4">
        <v>0.60693830796923576</v>
      </c>
      <c r="AJ3" s="4">
        <v>0.9716248262327255</v>
      </c>
      <c r="AK3" s="4">
        <v>0.65757128810226151</v>
      </c>
      <c r="AL3" s="4">
        <v>1</v>
      </c>
      <c r="AM3" s="4">
        <v>1</v>
      </c>
      <c r="AN3" s="4">
        <v>0.97938818910518566</v>
      </c>
      <c r="AO3" s="4">
        <v>0.99991819371727753</v>
      </c>
      <c r="AP3" s="4">
        <v>0.99730215827338131</v>
      </c>
      <c r="AQ3" s="4">
        <v>0.98520274689339438</v>
      </c>
      <c r="AR3" s="4">
        <v>0.99991824722040545</v>
      </c>
      <c r="AS3" s="4">
        <v>0.96409878966306839</v>
      </c>
      <c r="AT3" s="4">
        <v>0.96139690848123005</v>
      </c>
      <c r="AU3" s="4">
        <v>0.9497220405493787</v>
      </c>
    </row>
    <row r="4" spans="1:47" x14ac:dyDescent="0.2">
      <c r="A4" s="64" t="s">
        <v>27</v>
      </c>
      <c r="B4" s="4">
        <v>53</v>
      </c>
      <c r="C4" s="4">
        <v>31</v>
      </c>
      <c r="D4" s="4">
        <v>47</v>
      </c>
      <c r="E4" s="4">
        <v>157</v>
      </c>
      <c r="F4" s="4">
        <v>484</v>
      </c>
      <c r="G4" s="4">
        <v>416</v>
      </c>
      <c r="H4" s="4">
        <v>13</v>
      </c>
      <c r="I4" s="4">
        <v>85</v>
      </c>
      <c r="J4" s="4">
        <v>78</v>
      </c>
      <c r="K4" s="4">
        <v>16</v>
      </c>
      <c r="L4" s="4">
        <v>10</v>
      </c>
      <c r="M4" s="4">
        <v>3</v>
      </c>
      <c r="N4" s="4">
        <v>28</v>
      </c>
      <c r="Q4" s="4">
        <v>6</v>
      </c>
      <c r="R4" s="4">
        <v>8</v>
      </c>
      <c r="V4" s="4">
        <v>4</v>
      </c>
      <c r="W4" s="4">
        <v>5</v>
      </c>
      <c r="Y4" s="4">
        <v>12179</v>
      </c>
      <c r="Z4" s="4">
        <v>12201</v>
      </c>
      <c r="AA4" s="4">
        <v>12185</v>
      </c>
      <c r="AB4" s="4">
        <v>12075</v>
      </c>
      <c r="AC4" s="4">
        <v>11748</v>
      </c>
      <c r="AD4" s="4">
        <v>11816</v>
      </c>
      <c r="AE4" s="4">
        <v>12219</v>
      </c>
      <c r="AF4" s="4">
        <v>12147</v>
      </c>
      <c r="AG4" s="4">
        <v>12154</v>
      </c>
      <c r="AH4" s="4">
        <v>12216</v>
      </c>
      <c r="AI4" s="4">
        <v>12222</v>
      </c>
      <c r="AJ4" s="4">
        <v>12229</v>
      </c>
      <c r="AK4" s="4">
        <v>12204</v>
      </c>
      <c r="AL4" s="4">
        <v>12232</v>
      </c>
      <c r="AM4" s="4">
        <v>12232</v>
      </c>
      <c r="AN4" s="4">
        <v>12226</v>
      </c>
      <c r="AO4" s="4">
        <v>12224</v>
      </c>
      <c r="AP4" s="4">
        <v>12232</v>
      </c>
      <c r="AQ4" s="4">
        <v>12232</v>
      </c>
      <c r="AR4" s="4">
        <v>12232</v>
      </c>
      <c r="AS4" s="4">
        <v>12228</v>
      </c>
      <c r="AT4" s="4">
        <v>12227</v>
      </c>
      <c r="AU4" s="4">
        <v>12232</v>
      </c>
    </row>
    <row r="5" spans="1:47" x14ac:dyDescent="0.2">
      <c r="A5" s="64" t="s">
        <v>122</v>
      </c>
      <c r="B5" s="4">
        <v>0.66610559159208471</v>
      </c>
      <c r="C5" s="4">
        <v>0.35527098519158917</v>
      </c>
      <c r="D5" s="4">
        <v>0.63574066475174396</v>
      </c>
      <c r="E5" s="4">
        <v>0.53486832561881026</v>
      </c>
      <c r="F5" s="4">
        <v>0.50004256043581885</v>
      </c>
      <c r="G5" s="4">
        <v>0.50016926201760326</v>
      </c>
      <c r="H5" s="4">
        <v>0.49995908012112278</v>
      </c>
      <c r="I5" s="4">
        <v>0.54623315367144631</v>
      </c>
      <c r="J5" s="4">
        <v>0.61305869545955116</v>
      </c>
      <c r="K5" s="4">
        <v>0.48301407989521938</v>
      </c>
      <c r="L5" s="4">
        <v>0.60346915398461798</v>
      </c>
      <c r="M5" s="4">
        <v>0.48581241311636281</v>
      </c>
      <c r="N5" s="4">
        <v>0.59664278690827355</v>
      </c>
      <c r="Q5" s="4">
        <v>0.48969409455259277</v>
      </c>
      <c r="R5" s="4">
        <v>0.49995909685863882</v>
      </c>
      <c r="V5" s="4">
        <v>0.98204939483153419</v>
      </c>
      <c r="W5" s="4">
        <v>0.48069845424061503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7.67741057520925E-3</v>
      </c>
      <c r="D9" s="14">
        <f>+AVERAGE(Y2:AU2)</f>
        <v>0.9990609527528157</v>
      </c>
      <c r="E9" s="14"/>
      <c r="F9" s="14"/>
    </row>
    <row r="10" spans="1:47" x14ac:dyDescent="0.2">
      <c r="B10" s="14" t="s">
        <v>26</v>
      </c>
      <c r="C10" s="14">
        <f>+AVERAGE(B3:X3)</f>
        <v>0.52553028118975031</v>
      </c>
      <c r="D10" s="14">
        <f>+AVERAGE(Y3:AU3)</f>
        <v>0.69320460866113276</v>
      </c>
      <c r="E10" s="14"/>
      <c r="F10" s="14"/>
    </row>
    <row r="11" spans="1:47" x14ac:dyDescent="0.2">
      <c r="B11" s="14" t="s">
        <v>196</v>
      </c>
      <c r="C11" s="141">
        <f>+AVERAGE(B5:X5)</f>
        <v>0.55722281136750729</v>
      </c>
      <c r="D11" s="141"/>
      <c r="E11" s="141"/>
      <c r="F11" s="141"/>
    </row>
    <row r="12" spans="1:4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FD16-EAFF-D242-BD33-CC3F6AC85F99}">
  <dimension ref="A1:CE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83" x14ac:dyDescent="0.2">
      <c r="B1" s="64" t="s">
        <v>56</v>
      </c>
      <c r="C1" s="64" t="s">
        <v>78</v>
      </c>
      <c r="D1" s="64" t="s">
        <v>80</v>
      </c>
      <c r="E1" s="64" t="s">
        <v>79</v>
      </c>
      <c r="F1" s="64" t="s">
        <v>151</v>
      </c>
      <c r="G1" s="64" t="s">
        <v>81</v>
      </c>
      <c r="H1" s="64" t="s">
        <v>57</v>
      </c>
      <c r="I1" s="64" t="s">
        <v>58</v>
      </c>
      <c r="J1" s="64" t="s">
        <v>59</v>
      </c>
      <c r="K1" s="64" t="s">
        <v>152</v>
      </c>
      <c r="L1" s="64" t="s">
        <v>153</v>
      </c>
      <c r="M1" s="64" t="s">
        <v>60</v>
      </c>
      <c r="N1" s="64" t="s">
        <v>61</v>
      </c>
      <c r="O1" s="64" t="s">
        <v>62</v>
      </c>
      <c r="P1" s="64" t="s">
        <v>125</v>
      </c>
      <c r="Q1" s="64" t="s">
        <v>63</v>
      </c>
      <c r="R1" s="64" t="s">
        <v>127</v>
      </c>
      <c r="S1" s="64" t="s">
        <v>90</v>
      </c>
      <c r="T1" s="64" t="s">
        <v>154</v>
      </c>
      <c r="U1" s="64" t="s">
        <v>64</v>
      </c>
      <c r="V1" s="64" t="s">
        <v>82</v>
      </c>
      <c r="W1" s="64" t="s">
        <v>83</v>
      </c>
      <c r="X1" s="64" t="s">
        <v>155</v>
      </c>
      <c r="Y1" s="64" t="s">
        <v>156</v>
      </c>
      <c r="Z1" s="64" t="s">
        <v>157</v>
      </c>
      <c r="AA1" s="64" t="s">
        <v>126</v>
      </c>
      <c r="AB1" s="64" t="s">
        <v>65</v>
      </c>
      <c r="AC1" s="64" t="s">
        <v>66</v>
      </c>
      <c r="AD1" s="64" t="s">
        <v>158</v>
      </c>
      <c r="AE1" s="64" t="s">
        <v>159</v>
      </c>
      <c r="AF1" s="64" t="s">
        <v>160</v>
      </c>
      <c r="AG1" s="64" t="s">
        <v>161</v>
      </c>
      <c r="AH1" s="64" t="s">
        <v>162</v>
      </c>
      <c r="AI1" s="64" t="s">
        <v>163</v>
      </c>
      <c r="AJ1" s="64" t="s">
        <v>164</v>
      </c>
      <c r="AK1" s="64" t="s">
        <v>135</v>
      </c>
      <c r="AL1" s="64" t="s">
        <v>165</v>
      </c>
      <c r="AM1" s="64" t="s">
        <v>166</v>
      </c>
      <c r="AN1" s="64" t="s">
        <v>167</v>
      </c>
      <c r="AO1" s="64" t="s">
        <v>137</v>
      </c>
      <c r="AP1" s="64" t="s">
        <v>168</v>
      </c>
      <c r="AQ1" s="64" t="s">
        <v>67</v>
      </c>
      <c r="AR1" s="64" t="s">
        <v>84</v>
      </c>
      <c r="AS1" s="64" t="s">
        <v>86</v>
      </c>
      <c r="AT1" s="64" t="s">
        <v>85</v>
      </c>
      <c r="AU1" s="64" t="s">
        <v>169</v>
      </c>
      <c r="AV1" s="64" t="s">
        <v>87</v>
      </c>
      <c r="AW1" s="64" t="s">
        <v>68</v>
      </c>
      <c r="AX1" s="64" t="s">
        <v>69</v>
      </c>
      <c r="AY1" s="64" t="s">
        <v>70</v>
      </c>
      <c r="AZ1" s="64" t="s">
        <v>170</v>
      </c>
      <c r="BA1" s="64" t="s">
        <v>171</v>
      </c>
      <c r="BB1" s="64" t="s">
        <v>71</v>
      </c>
      <c r="BC1" s="64" t="s">
        <v>72</v>
      </c>
      <c r="BD1" s="64" t="s">
        <v>73</v>
      </c>
      <c r="BE1" s="64" t="s">
        <v>138</v>
      </c>
      <c r="BF1" s="64" t="s">
        <v>74</v>
      </c>
      <c r="BG1" s="64" t="s">
        <v>140</v>
      </c>
      <c r="BH1" s="64" t="s">
        <v>172</v>
      </c>
      <c r="BI1" s="64" t="s">
        <v>173</v>
      </c>
      <c r="BJ1" s="64" t="s">
        <v>75</v>
      </c>
      <c r="BK1" s="64" t="s">
        <v>88</v>
      </c>
      <c r="BL1" s="64" t="s">
        <v>89</v>
      </c>
      <c r="BM1" s="64" t="s">
        <v>174</v>
      </c>
      <c r="BN1" s="64" t="s">
        <v>175</v>
      </c>
      <c r="BO1" s="64" t="s">
        <v>176</v>
      </c>
      <c r="BP1" s="64" t="s">
        <v>139</v>
      </c>
      <c r="BQ1" s="64" t="s">
        <v>76</v>
      </c>
      <c r="BR1" s="64" t="s">
        <v>77</v>
      </c>
      <c r="BS1" s="64" t="s">
        <v>177</v>
      </c>
      <c r="BT1" s="64" t="s">
        <v>178</v>
      </c>
      <c r="BU1" s="64" t="s">
        <v>179</v>
      </c>
      <c r="BV1" s="64" t="s">
        <v>180</v>
      </c>
      <c r="BW1" s="64" t="s">
        <v>181</v>
      </c>
      <c r="BX1" s="64" t="s">
        <v>182</v>
      </c>
      <c r="BY1" s="64" t="s">
        <v>183</v>
      </c>
      <c r="BZ1" s="64" t="s">
        <v>148</v>
      </c>
      <c r="CA1" s="64" t="s">
        <v>184</v>
      </c>
      <c r="CB1" s="64" t="s">
        <v>185</v>
      </c>
      <c r="CC1" s="64" t="s">
        <v>186</v>
      </c>
      <c r="CD1" s="64" t="s">
        <v>150</v>
      </c>
      <c r="CE1" s="64" t="s">
        <v>187</v>
      </c>
    </row>
    <row r="2" spans="1:83" x14ac:dyDescent="0.2">
      <c r="A2" s="64" t="s">
        <v>16</v>
      </c>
      <c r="B2" s="4">
        <v>0.1397727272727273</v>
      </c>
      <c r="E2" s="4">
        <v>0</v>
      </c>
      <c r="F2" s="4">
        <v>1.021566401816118E-2</v>
      </c>
      <c r="G2" s="4">
        <v>0</v>
      </c>
      <c r="H2" s="4">
        <v>8.987463837994214E-2</v>
      </c>
      <c r="I2" s="4">
        <v>2.042360060514372E-2</v>
      </c>
      <c r="J2" s="4">
        <v>0</v>
      </c>
      <c r="K2" s="4">
        <v>0</v>
      </c>
      <c r="L2" s="4">
        <v>1.467505241090147E-2</v>
      </c>
      <c r="M2" s="4">
        <v>5.0411729262904201E-2</v>
      </c>
      <c r="N2" s="4">
        <v>2.8886844526218949E-2</v>
      </c>
      <c r="O2" s="4">
        <v>1.714285714285714E-2</v>
      </c>
      <c r="P2" s="4">
        <v>0</v>
      </c>
      <c r="Q2" s="4">
        <v>5.5858535779210038E-2</v>
      </c>
      <c r="R2" s="4">
        <v>0</v>
      </c>
      <c r="S2" s="4">
        <v>1.6829350387075059E-3</v>
      </c>
      <c r="T2" s="4">
        <v>0</v>
      </c>
      <c r="U2" s="4">
        <v>1.438698915763136E-2</v>
      </c>
      <c r="V2" s="4">
        <v>0</v>
      </c>
      <c r="W2" s="4">
        <v>1.118012422360249E-2</v>
      </c>
      <c r="X2" s="4">
        <v>0</v>
      </c>
      <c r="Y2" s="4">
        <v>2.0708082832331332E-2</v>
      </c>
      <c r="Z2" s="4">
        <v>1.0354041416165661E-2</v>
      </c>
      <c r="AB2" s="4">
        <v>5.0735415633779542E-2</v>
      </c>
      <c r="AC2" s="4">
        <v>1.9437245464642729E-2</v>
      </c>
      <c r="AD2" s="4">
        <v>1.054296257248287E-2</v>
      </c>
      <c r="AF2" s="4">
        <v>0</v>
      </c>
      <c r="AG2" s="4">
        <v>0</v>
      </c>
      <c r="AI2" s="4">
        <v>0</v>
      </c>
      <c r="AJ2" s="4">
        <v>3.8343558282208589E-3</v>
      </c>
      <c r="AK2" s="4">
        <v>0</v>
      </c>
      <c r="AL2" s="4">
        <v>5.4794520547945206E-3</v>
      </c>
      <c r="AP2" s="4">
        <v>0</v>
      </c>
      <c r="AQ2" s="4">
        <v>0.98897698704312509</v>
      </c>
      <c r="AR2" s="4">
        <v>0.99801685671789786</v>
      </c>
      <c r="AS2" s="4">
        <v>0.99834738059824824</v>
      </c>
      <c r="AT2" s="4">
        <v>0.99636062861869312</v>
      </c>
      <c r="AU2" s="4">
        <v>0.99690522243713731</v>
      </c>
      <c r="AV2" s="4">
        <v>0.99768403639371384</v>
      </c>
      <c r="AW2" s="4">
        <v>1</v>
      </c>
      <c r="AX2" s="4">
        <v>0.99302178050327761</v>
      </c>
      <c r="AY2" s="4">
        <v>0.99834574028122414</v>
      </c>
      <c r="AZ2" s="4">
        <v>0.99783261087029007</v>
      </c>
      <c r="BA2" s="4">
        <v>0.99497667743092932</v>
      </c>
      <c r="BB2" s="4">
        <v>1</v>
      </c>
      <c r="BC2" s="4">
        <v>1</v>
      </c>
      <c r="BD2" s="4">
        <v>0.9882573179033356</v>
      </c>
      <c r="BE2" s="4">
        <v>0.99619834710743804</v>
      </c>
      <c r="BG2" s="4">
        <v>0.99881636794048023</v>
      </c>
      <c r="BH2" s="4">
        <v>0.99448051948051952</v>
      </c>
      <c r="BI2" s="4">
        <v>0.99900744416873444</v>
      </c>
      <c r="BJ2" s="4">
        <v>0.98167330677290832</v>
      </c>
      <c r="BK2" s="4">
        <v>0.99484707446808507</v>
      </c>
      <c r="BL2" s="4">
        <v>0.99428135722455202</v>
      </c>
      <c r="BM2" s="4">
        <v>0.9972067039106145</v>
      </c>
      <c r="BN2" s="4">
        <v>1</v>
      </c>
      <c r="BO2" s="4">
        <v>1</v>
      </c>
      <c r="BP2" s="4">
        <v>0.99950421417947444</v>
      </c>
      <c r="BR2" s="4">
        <v>0.99383667180277346</v>
      </c>
      <c r="BS2" s="4">
        <v>0.99903707270101105</v>
      </c>
      <c r="BT2" s="4">
        <v>1</v>
      </c>
      <c r="BU2" s="4">
        <v>0.99834574028122414</v>
      </c>
      <c r="BV2" s="4">
        <v>0.99831195138419981</v>
      </c>
      <c r="BW2" s="4">
        <v>1</v>
      </c>
      <c r="BX2" s="4">
        <v>0.99983065198983911</v>
      </c>
      <c r="BY2" s="4">
        <v>0.99936802190857388</v>
      </c>
      <c r="BZ2" s="4">
        <v>0.99867659222497929</v>
      </c>
      <c r="CA2" s="4">
        <v>0.99798224374495559</v>
      </c>
      <c r="CB2" s="4">
        <v>1</v>
      </c>
      <c r="CC2" s="4">
        <v>1</v>
      </c>
      <c r="CD2" s="4">
        <v>1</v>
      </c>
      <c r="CE2" s="4">
        <v>0.99899715861607885</v>
      </c>
    </row>
    <row r="3" spans="1:83" x14ac:dyDescent="0.2">
      <c r="A3" s="64" t="s">
        <v>26</v>
      </c>
      <c r="B3" s="4">
        <v>0.68333333333333335</v>
      </c>
      <c r="C3" s="4">
        <v>0</v>
      </c>
      <c r="D3" s="4">
        <v>0</v>
      </c>
      <c r="E3" s="4">
        <v>0</v>
      </c>
      <c r="F3" s="4">
        <v>0.36</v>
      </c>
      <c r="G3" s="4">
        <v>0</v>
      </c>
      <c r="H3" s="4">
        <v>1</v>
      </c>
      <c r="I3" s="4">
        <v>0.45</v>
      </c>
      <c r="J3" s="4">
        <v>0</v>
      </c>
      <c r="K3" s="4">
        <v>0</v>
      </c>
      <c r="L3" s="4">
        <v>0.2</v>
      </c>
      <c r="M3" s="4">
        <v>1</v>
      </c>
      <c r="N3" s="4">
        <v>1</v>
      </c>
      <c r="O3" s="4">
        <v>4.1666666666666657E-2</v>
      </c>
      <c r="P3" s="4">
        <v>0</v>
      </c>
      <c r="Q3" s="4">
        <v>1</v>
      </c>
      <c r="R3" s="4">
        <v>0</v>
      </c>
      <c r="S3" s="4">
        <v>0.22727272727272729</v>
      </c>
      <c r="T3" s="4">
        <v>0</v>
      </c>
      <c r="U3" s="4">
        <v>0.75</v>
      </c>
      <c r="V3" s="4">
        <v>0</v>
      </c>
      <c r="W3" s="4">
        <v>0.23076923076923081</v>
      </c>
      <c r="X3" s="4">
        <v>0</v>
      </c>
      <c r="Y3" s="4">
        <v>1</v>
      </c>
      <c r="Z3" s="4">
        <v>1</v>
      </c>
      <c r="AA3" s="4">
        <v>0</v>
      </c>
      <c r="AB3" s="4">
        <v>1</v>
      </c>
      <c r="AC3" s="4">
        <v>0.96330275229357798</v>
      </c>
      <c r="AD3" s="4">
        <v>0.83333333333333337</v>
      </c>
      <c r="AF3" s="4">
        <v>0</v>
      </c>
      <c r="AG3" s="4">
        <v>0</v>
      </c>
      <c r="AI3" s="4">
        <v>0</v>
      </c>
      <c r="AJ3" s="4">
        <v>0.625</v>
      </c>
      <c r="AK3" s="4">
        <v>0</v>
      </c>
      <c r="AL3" s="4">
        <v>0.375</v>
      </c>
      <c r="AP3" s="4">
        <v>0</v>
      </c>
      <c r="AQ3" s="4">
        <v>0.87106114801567025</v>
      </c>
      <c r="AR3" s="4">
        <v>1</v>
      </c>
      <c r="AS3" s="4">
        <v>1</v>
      </c>
      <c r="AT3" s="4">
        <v>0.99900481008459119</v>
      </c>
      <c r="AU3" s="4">
        <v>0.85529372718221042</v>
      </c>
      <c r="AV3" s="4">
        <v>0.99900612887195628</v>
      </c>
      <c r="AW3" s="4">
        <v>0.1550581915846016</v>
      </c>
      <c r="AX3" s="4">
        <v>0.78384243031213485</v>
      </c>
      <c r="AY3" s="4">
        <v>0.99900678695580203</v>
      </c>
      <c r="AZ3" s="4">
        <v>0.99122225902616756</v>
      </c>
      <c r="BA3" s="4">
        <v>0.921875</v>
      </c>
      <c r="BB3" s="4">
        <v>0.18482758620689649</v>
      </c>
      <c r="BC3" s="4">
        <v>0.1045130641330166</v>
      </c>
      <c r="BD3" s="4">
        <v>0.97123264759993311</v>
      </c>
      <c r="BE3" s="4">
        <v>0.99983410749834112</v>
      </c>
      <c r="BF3" s="4">
        <v>0</v>
      </c>
      <c r="BG3" s="4">
        <v>0.97733289212442087</v>
      </c>
      <c r="BH3" s="4">
        <v>0.5080444518162216</v>
      </c>
      <c r="BI3" s="4">
        <v>0.99900744416873444</v>
      </c>
      <c r="BJ3" s="4">
        <v>0.2067460983386474</v>
      </c>
      <c r="BK3" s="4">
        <v>0.9941860465116279</v>
      </c>
      <c r="BL3" s="4">
        <v>0.86759813705921496</v>
      </c>
      <c r="BM3" s="4">
        <v>0.94647887323943658</v>
      </c>
      <c r="BN3" s="4">
        <v>1.062932343512738E-2</v>
      </c>
      <c r="BO3" s="4">
        <v>1.051928535648689E-2</v>
      </c>
      <c r="BP3" s="4">
        <v>1</v>
      </c>
      <c r="BQ3" s="4">
        <v>0</v>
      </c>
      <c r="BR3" s="4">
        <v>0.10854930999663411</v>
      </c>
      <c r="BS3" s="4">
        <v>0.68856811017089758</v>
      </c>
      <c r="BT3" s="4">
        <v>0.99900842835894899</v>
      </c>
      <c r="BU3" s="4">
        <v>0.99900678695580203</v>
      </c>
      <c r="BV3" s="4">
        <v>0.97897699056447607</v>
      </c>
      <c r="BW3" s="4">
        <v>1</v>
      </c>
      <c r="BX3" s="4">
        <v>0.97586776859504132</v>
      </c>
      <c r="BY3" s="4">
        <v>0.78504054277676649</v>
      </c>
      <c r="BZ3" s="4">
        <v>0.99900711567102429</v>
      </c>
      <c r="CA3" s="4">
        <v>0.81955260977630484</v>
      </c>
      <c r="CB3" s="4">
        <v>1</v>
      </c>
      <c r="CC3" s="4">
        <v>1</v>
      </c>
      <c r="CD3" s="4">
        <v>0.99421583209386877</v>
      </c>
      <c r="CE3" s="4">
        <v>0.98875103391232422</v>
      </c>
    </row>
    <row r="4" spans="1:83" x14ac:dyDescent="0.2">
      <c r="A4" s="64" t="s">
        <v>27</v>
      </c>
      <c r="B4" s="4">
        <v>180</v>
      </c>
      <c r="C4" s="4">
        <v>12</v>
      </c>
      <c r="D4" s="4">
        <v>10</v>
      </c>
      <c r="E4" s="4">
        <v>22</v>
      </c>
      <c r="F4" s="4">
        <v>25</v>
      </c>
      <c r="G4" s="4">
        <v>14</v>
      </c>
      <c r="H4" s="4">
        <v>466</v>
      </c>
      <c r="I4" s="4">
        <v>60</v>
      </c>
      <c r="J4" s="4">
        <v>10</v>
      </c>
      <c r="K4" s="4">
        <v>13</v>
      </c>
      <c r="L4" s="4">
        <v>35</v>
      </c>
      <c r="M4" s="4">
        <v>251</v>
      </c>
      <c r="N4" s="4">
        <v>157</v>
      </c>
      <c r="O4" s="4">
        <v>72</v>
      </c>
      <c r="P4" s="4">
        <v>23</v>
      </c>
      <c r="Q4" s="4">
        <v>338</v>
      </c>
      <c r="R4" s="4">
        <v>7</v>
      </c>
      <c r="S4" s="4">
        <v>22</v>
      </c>
      <c r="T4" s="4">
        <v>6</v>
      </c>
      <c r="U4" s="4">
        <v>92</v>
      </c>
      <c r="V4" s="4">
        <v>31</v>
      </c>
      <c r="W4" s="4">
        <v>39</v>
      </c>
      <c r="X4" s="4">
        <v>16</v>
      </c>
      <c r="Y4" s="4">
        <v>124</v>
      </c>
      <c r="Z4" s="4">
        <v>62</v>
      </c>
      <c r="AA4" s="4">
        <v>3</v>
      </c>
      <c r="AB4" s="4">
        <v>307</v>
      </c>
      <c r="AC4" s="4">
        <v>109</v>
      </c>
      <c r="AD4" s="4">
        <v>24</v>
      </c>
      <c r="AF4" s="4">
        <v>10</v>
      </c>
      <c r="AG4" s="4">
        <v>10</v>
      </c>
      <c r="AI4" s="4">
        <v>1</v>
      </c>
      <c r="AJ4" s="4">
        <v>8</v>
      </c>
      <c r="AK4" s="4">
        <v>8</v>
      </c>
      <c r="AL4" s="4">
        <v>16</v>
      </c>
      <c r="AP4" s="4">
        <v>6</v>
      </c>
      <c r="AQ4" s="4">
        <v>5871</v>
      </c>
      <c r="AR4" s="4">
        <v>6039</v>
      </c>
      <c r="AS4" s="4">
        <v>6041</v>
      </c>
      <c r="AT4" s="4">
        <v>6029</v>
      </c>
      <c r="AU4" s="4">
        <v>6026</v>
      </c>
      <c r="AV4" s="4">
        <v>6037</v>
      </c>
      <c r="AW4" s="4">
        <v>5585</v>
      </c>
      <c r="AX4" s="4">
        <v>5991</v>
      </c>
      <c r="AY4" s="4">
        <v>6041</v>
      </c>
      <c r="AZ4" s="4">
        <v>6038</v>
      </c>
      <c r="BA4" s="4">
        <v>6016</v>
      </c>
      <c r="BB4" s="4">
        <v>5800</v>
      </c>
      <c r="BC4" s="4">
        <v>5894</v>
      </c>
      <c r="BD4" s="4">
        <v>5979</v>
      </c>
      <c r="BE4" s="4">
        <v>6028</v>
      </c>
      <c r="BF4" s="4">
        <v>5713</v>
      </c>
      <c r="BG4" s="4">
        <v>6044</v>
      </c>
      <c r="BH4" s="4">
        <v>6029</v>
      </c>
      <c r="BI4" s="4">
        <v>6045</v>
      </c>
      <c r="BJ4" s="4">
        <v>5959</v>
      </c>
      <c r="BK4" s="4">
        <v>6020</v>
      </c>
      <c r="BL4" s="4">
        <v>6012</v>
      </c>
      <c r="BM4" s="4">
        <v>6035</v>
      </c>
      <c r="BN4" s="4">
        <v>5927</v>
      </c>
      <c r="BO4" s="4">
        <v>5989</v>
      </c>
      <c r="BP4" s="4">
        <v>6048</v>
      </c>
      <c r="BQ4" s="4">
        <v>5744</v>
      </c>
      <c r="BR4" s="4">
        <v>5942</v>
      </c>
      <c r="BS4" s="4">
        <v>6027</v>
      </c>
      <c r="BT4" s="4">
        <v>6051</v>
      </c>
      <c r="BU4" s="4">
        <v>6041</v>
      </c>
      <c r="BV4" s="4">
        <v>6041</v>
      </c>
      <c r="BW4" s="4">
        <v>6051</v>
      </c>
      <c r="BX4" s="4">
        <v>6050</v>
      </c>
      <c r="BY4" s="4">
        <v>6043</v>
      </c>
      <c r="BZ4" s="4">
        <v>6043</v>
      </c>
      <c r="CA4" s="4">
        <v>6035</v>
      </c>
      <c r="CB4" s="4">
        <v>6051</v>
      </c>
      <c r="CC4" s="4">
        <v>6051</v>
      </c>
      <c r="CD4" s="4">
        <v>6051</v>
      </c>
      <c r="CE4" s="4">
        <v>6045</v>
      </c>
    </row>
    <row r="5" spans="1:83" x14ac:dyDescent="0.2">
      <c r="A5" s="64" t="s">
        <v>122</v>
      </c>
      <c r="B5" s="4">
        <v>0.7771972406745018</v>
      </c>
      <c r="C5" s="4">
        <v>0.5</v>
      </c>
      <c r="D5" s="4">
        <v>0.5</v>
      </c>
      <c r="E5" s="4">
        <v>0.49950240504229559</v>
      </c>
      <c r="F5" s="4">
        <v>0.60764686359110509</v>
      </c>
      <c r="G5" s="4">
        <v>0.49950306443597808</v>
      </c>
      <c r="H5" s="4">
        <v>0.57752909579230083</v>
      </c>
      <c r="I5" s="4">
        <v>0.61692121515606746</v>
      </c>
      <c r="J5" s="4">
        <v>0.49950339347790101</v>
      </c>
      <c r="K5" s="4">
        <v>0.49561112951308378</v>
      </c>
      <c r="L5" s="4">
        <v>0.56093749999999998</v>
      </c>
      <c r="M5" s="4">
        <v>0.59241379310344833</v>
      </c>
      <c r="N5" s="4">
        <v>0.55225653206650827</v>
      </c>
      <c r="O5" s="4">
        <v>0.50644965713329992</v>
      </c>
      <c r="P5" s="4">
        <v>0.49991705374917061</v>
      </c>
      <c r="Q5" s="4">
        <v>0.5</v>
      </c>
      <c r="R5" s="4">
        <v>0.48866644606221038</v>
      </c>
      <c r="S5" s="4">
        <v>0.36765858954447439</v>
      </c>
      <c r="T5" s="4">
        <v>0.49950372208436722</v>
      </c>
      <c r="U5" s="4">
        <v>0.47837304916932372</v>
      </c>
      <c r="V5" s="4">
        <v>0.49709302325581389</v>
      </c>
      <c r="W5" s="4">
        <v>0.5491836839142229</v>
      </c>
      <c r="X5" s="4">
        <v>0.47323943661971829</v>
      </c>
      <c r="Y5" s="4">
        <v>0.50531466171756367</v>
      </c>
      <c r="Z5" s="4">
        <v>0.50525964267824341</v>
      </c>
      <c r="AA5" s="4">
        <v>0.5</v>
      </c>
      <c r="AB5" s="4">
        <v>0.5</v>
      </c>
      <c r="AC5" s="4">
        <v>0.53592603114510606</v>
      </c>
      <c r="AD5" s="4">
        <v>0.76095072175211542</v>
      </c>
      <c r="AF5" s="4">
        <v>0.49950339347790101</v>
      </c>
      <c r="AG5" s="4">
        <v>0.48948849528223798</v>
      </c>
      <c r="AH5" s="4" t="s">
        <v>282</v>
      </c>
      <c r="AI5" s="4">
        <v>0.48793388429752071</v>
      </c>
      <c r="AJ5" s="4">
        <v>0.70502027138838319</v>
      </c>
      <c r="AK5" s="4">
        <v>0.49950355783551209</v>
      </c>
      <c r="AL5" s="4">
        <v>0.59727630488815231</v>
      </c>
      <c r="AP5" s="4">
        <v>0.49437551695616211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</row>
    <row r="7" spans="1:83" x14ac:dyDescent="0.2">
      <c r="B7" s="14"/>
      <c r="C7" s="141" t="s">
        <v>15</v>
      </c>
      <c r="D7" s="141"/>
      <c r="E7" s="141"/>
      <c r="F7" s="141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1.7442522836982575E-2</v>
      </c>
      <c r="D9" s="14">
        <f>+AVERAGE(AQ2:CE2)</f>
        <v>0.99715709432575161</v>
      </c>
      <c r="E9" s="14"/>
      <c r="F9" s="14"/>
    </row>
    <row r="10" spans="1:83" x14ac:dyDescent="0.2">
      <c r="B10" s="14" t="s">
        <v>26</v>
      </c>
      <c r="C10" s="14">
        <f>+AVERAGE(B3:AP3)</f>
        <v>0.35387994565746861</v>
      </c>
      <c r="D10" s="14">
        <f>+AVERAGE(AQ3:CE3)</f>
        <v>0.74860646264373976</v>
      </c>
      <c r="E10" s="14"/>
      <c r="F10" s="14"/>
    </row>
    <row r="11" spans="1:83" x14ac:dyDescent="0.2">
      <c r="B11" s="14" t="s">
        <v>196</v>
      </c>
      <c r="C11" s="141">
        <f>+AVERAGE(B5:AP5)</f>
        <v>0.53387942710568581</v>
      </c>
      <c r="D11" s="141"/>
      <c r="E11" s="141"/>
      <c r="F11" s="141"/>
    </row>
    <row r="12" spans="1:83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7882-3DE8-3941-B972-6F8315B9448D}">
  <dimension ref="A1:AU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4" t="s">
        <v>115</v>
      </c>
      <c r="C1" s="64" t="s">
        <v>117</v>
      </c>
      <c r="D1" s="64" t="s">
        <v>110</v>
      </c>
      <c r="E1" s="64" t="s">
        <v>111</v>
      </c>
      <c r="F1" s="64" t="s">
        <v>114</v>
      </c>
      <c r="G1" s="64" t="s">
        <v>116</v>
      </c>
      <c r="H1" s="64" t="s">
        <v>112</v>
      </c>
      <c r="I1" s="64" t="s">
        <v>118</v>
      </c>
      <c r="J1" s="64" t="s">
        <v>107</v>
      </c>
      <c r="K1" s="64" t="s">
        <v>113</v>
      </c>
      <c r="L1" s="64" t="s">
        <v>108</v>
      </c>
      <c r="M1" s="64" t="s">
        <v>216</v>
      </c>
      <c r="N1" s="64" t="s">
        <v>106</v>
      </c>
      <c r="O1" s="64" t="s">
        <v>258</v>
      </c>
      <c r="P1" s="64" t="s">
        <v>119</v>
      </c>
      <c r="Q1" s="64" t="s">
        <v>219</v>
      </c>
      <c r="R1" s="64" t="s">
        <v>217</v>
      </c>
      <c r="S1" s="64" t="s">
        <v>218</v>
      </c>
      <c r="T1" s="64" t="s">
        <v>109</v>
      </c>
      <c r="U1" s="64" t="s">
        <v>120</v>
      </c>
      <c r="V1" s="64" t="s">
        <v>220</v>
      </c>
      <c r="W1" s="64" t="s">
        <v>221</v>
      </c>
      <c r="X1" s="64" t="s">
        <v>215</v>
      </c>
      <c r="Y1" s="64" t="s">
        <v>232</v>
      </c>
      <c r="Z1" s="64" t="s">
        <v>235</v>
      </c>
      <c r="AA1" s="64" t="s">
        <v>226</v>
      </c>
      <c r="AB1" s="64" t="s">
        <v>227</v>
      </c>
      <c r="AC1" s="64" t="s">
        <v>231</v>
      </c>
      <c r="AD1" s="64" t="s">
        <v>233</v>
      </c>
      <c r="AE1" s="64" t="s">
        <v>228</v>
      </c>
      <c r="AF1" s="64" t="s">
        <v>239</v>
      </c>
      <c r="AG1" s="64" t="s">
        <v>223</v>
      </c>
      <c r="AH1" s="64" t="s">
        <v>230</v>
      </c>
      <c r="AI1" s="64" t="s">
        <v>224</v>
      </c>
      <c r="AJ1" s="64" t="s">
        <v>234</v>
      </c>
      <c r="AK1" s="64" t="s">
        <v>222</v>
      </c>
      <c r="AL1" s="64" t="s">
        <v>259</v>
      </c>
      <c r="AM1" s="64" t="s">
        <v>240</v>
      </c>
      <c r="AN1" s="64" t="s">
        <v>238</v>
      </c>
      <c r="AO1" s="64" t="s">
        <v>236</v>
      </c>
      <c r="AP1" s="64" t="s">
        <v>237</v>
      </c>
      <c r="AQ1" s="64" t="s">
        <v>225</v>
      </c>
      <c r="AR1" s="64" t="s">
        <v>241</v>
      </c>
      <c r="AS1" s="64" t="s">
        <v>242</v>
      </c>
      <c r="AT1" s="64" t="s">
        <v>243</v>
      </c>
      <c r="AU1" s="64" t="s">
        <v>229</v>
      </c>
    </row>
    <row r="2" spans="1:47" x14ac:dyDescent="0.2">
      <c r="A2" s="64" t="s">
        <v>16</v>
      </c>
      <c r="B2" s="4">
        <v>0.35712238463743201</v>
      </c>
      <c r="C2" s="4">
        <v>0.3794912142669814</v>
      </c>
      <c r="D2" s="4">
        <v>0.26253047954483882</v>
      </c>
      <c r="E2" s="4">
        <v>0.2226075647556085</v>
      </c>
      <c r="F2" s="4">
        <v>7.7212806026365349E-2</v>
      </c>
      <c r="G2" s="4">
        <v>7.1101065547303846E-2</v>
      </c>
      <c r="H2" s="4">
        <v>9.1308117481304865E-2</v>
      </c>
      <c r="I2" s="4">
        <v>0</v>
      </c>
      <c r="J2" s="4">
        <v>0</v>
      </c>
      <c r="K2" s="4">
        <v>4.1637751561415682E-3</v>
      </c>
      <c r="L2" s="4">
        <v>0</v>
      </c>
      <c r="M2" s="4">
        <v>0</v>
      </c>
      <c r="N2" s="4">
        <v>0</v>
      </c>
      <c r="O2" s="4">
        <v>0</v>
      </c>
      <c r="Q2" s="4">
        <v>0</v>
      </c>
      <c r="R2" s="4">
        <v>0</v>
      </c>
      <c r="S2" s="4">
        <v>0</v>
      </c>
      <c r="T2" s="4">
        <v>0</v>
      </c>
      <c r="U2" s="4">
        <v>1.576109498133554E-2</v>
      </c>
      <c r="V2" s="4">
        <v>0</v>
      </c>
      <c r="Y2" s="4">
        <v>1</v>
      </c>
      <c r="Z2" s="4">
        <v>1</v>
      </c>
      <c r="AB2" s="4">
        <v>1</v>
      </c>
      <c r="AC2" s="4">
        <v>0.99334617405007875</v>
      </c>
      <c r="AD2" s="4">
        <v>0.99057239057239055</v>
      </c>
      <c r="AE2" s="4">
        <v>1</v>
      </c>
      <c r="AF2" s="4">
        <v>0.9910046602362631</v>
      </c>
      <c r="AG2" s="4">
        <v>0.99053370328056145</v>
      </c>
      <c r="AH2" s="4">
        <v>0.99306492005393954</v>
      </c>
      <c r="AI2" s="4">
        <v>0.99853690256854888</v>
      </c>
      <c r="AJ2" s="4">
        <v>0.99929554568115309</v>
      </c>
      <c r="AK2" s="4">
        <v>0.99924135688739568</v>
      </c>
      <c r="AL2" s="4">
        <v>0.99945811206242552</v>
      </c>
      <c r="AM2" s="4">
        <v>1</v>
      </c>
      <c r="AN2" s="4">
        <v>0.99897041291860844</v>
      </c>
      <c r="AO2" s="4">
        <v>0.99880784653733612</v>
      </c>
      <c r="AP2" s="4">
        <v>0.9993497344749106</v>
      </c>
      <c r="AQ2" s="4">
        <v>0.99280812517156192</v>
      </c>
      <c r="AR2" s="4">
        <v>0.99325166874495707</v>
      </c>
      <c r="AS2" s="4">
        <v>0.9993497344749106</v>
      </c>
      <c r="AT2" s="4">
        <v>1</v>
      </c>
      <c r="AU2" s="4">
        <v>1</v>
      </c>
    </row>
    <row r="3" spans="1:47" x14ac:dyDescent="0.2">
      <c r="A3" s="64" t="s">
        <v>26</v>
      </c>
      <c r="B3" s="4">
        <v>1</v>
      </c>
      <c r="C3" s="4">
        <v>1</v>
      </c>
      <c r="D3" s="4">
        <v>1</v>
      </c>
      <c r="E3" s="4">
        <v>1</v>
      </c>
      <c r="F3" s="4">
        <v>0.96281800391389427</v>
      </c>
      <c r="G3" s="4">
        <v>0.97519929140832595</v>
      </c>
      <c r="H3" s="4">
        <v>1</v>
      </c>
      <c r="I3" s="4">
        <v>0</v>
      </c>
      <c r="J3" s="4">
        <v>0</v>
      </c>
      <c r="K3" s="4">
        <v>0.1</v>
      </c>
      <c r="L3" s="4">
        <v>0</v>
      </c>
      <c r="M3" s="4">
        <v>0</v>
      </c>
      <c r="N3" s="4">
        <v>0</v>
      </c>
      <c r="O3" s="4">
        <v>0</v>
      </c>
      <c r="Q3" s="4">
        <v>0</v>
      </c>
      <c r="R3" s="4">
        <v>0</v>
      </c>
      <c r="S3" s="4">
        <v>0</v>
      </c>
      <c r="T3" s="4">
        <v>0</v>
      </c>
      <c r="U3" s="4">
        <v>0.45238095238095238</v>
      </c>
      <c r="V3" s="4">
        <v>0</v>
      </c>
      <c r="Y3" s="4">
        <v>0.86966122377825561</v>
      </c>
      <c r="Z3" s="4">
        <v>0.86088899341486358</v>
      </c>
      <c r="AA3" s="4">
        <v>0</v>
      </c>
      <c r="AB3" s="4">
        <v>6.9700982783857252E-5</v>
      </c>
      <c r="AC3" s="4">
        <v>0.3254173119944932</v>
      </c>
      <c r="AD3" s="4">
        <v>0.1698026087960291</v>
      </c>
      <c r="AE3" s="4">
        <v>5.9630292188431717E-5</v>
      </c>
      <c r="AF3" s="4">
        <v>0.99994532232489475</v>
      </c>
      <c r="AG3" s="4">
        <v>0.9959520813959849</v>
      </c>
      <c r="AH3" s="4">
        <v>0.84346877556585764</v>
      </c>
      <c r="AI3" s="4">
        <v>0.9999457347514652</v>
      </c>
      <c r="AJ3" s="4">
        <v>0.9999457759462097</v>
      </c>
      <c r="AK3" s="4">
        <v>0.99994577300580234</v>
      </c>
      <c r="AL3" s="4">
        <v>0.9999457847655191</v>
      </c>
      <c r="AM3" s="4">
        <v>0.99994581414250883</v>
      </c>
      <c r="AN3" s="4">
        <v>0.99994575829898025</v>
      </c>
      <c r="AO3" s="4">
        <v>0.9999457494710573</v>
      </c>
      <c r="AP3" s="4">
        <v>0.99994577888629832</v>
      </c>
      <c r="AQ3" s="4">
        <v>0.98690242305173548</v>
      </c>
      <c r="AR3" s="4">
        <v>0.7404713731065784</v>
      </c>
      <c r="AS3" s="4">
        <v>0.99994577888629832</v>
      </c>
      <c r="AT3" s="4">
        <v>0.99994581414250883</v>
      </c>
      <c r="AU3" s="4">
        <v>0.99994581414250883</v>
      </c>
    </row>
    <row r="4" spans="1:47" x14ac:dyDescent="0.2">
      <c r="A4" s="64" t="s">
        <v>27</v>
      </c>
      <c r="B4" s="4">
        <v>1246</v>
      </c>
      <c r="C4" s="4">
        <v>1447</v>
      </c>
      <c r="D4" s="4">
        <v>4845</v>
      </c>
      <c r="E4" s="4">
        <v>4108</v>
      </c>
      <c r="F4" s="4">
        <v>1022</v>
      </c>
      <c r="G4" s="4">
        <v>1129</v>
      </c>
      <c r="H4" s="4">
        <v>1685</v>
      </c>
      <c r="I4" s="4">
        <v>166</v>
      </c>
      <c r="J4" s="4">
        <v>174</v>
      </c>
      <c r="K4" s="4">
        <v>120</v>
      </c>
      <c r="L4" s="4">
        <v>27</v>
      </c>
      <c r="M4" s="4">
        <v>13</v>
      </c>
      <c r="N4" s="4">
        <v>14</v>
      </c>
      <c r="O4" s="4">
        <v>10</v>
      </c>
      <c r="Q4" s="4">
        <v>19</v>
      </c>
      <c r="R4" s="4">
        <v>22</v>
      </c>
      <c r="S4" s="4">
        <v>12</v>
      </c>
      <c r="T4" s="4">
        <v>131</v>
      </c>
      <c r="U4" s="4">
        <v>168</v>
      </c>
      <c r="V4" s="4">
        <v>12</v>
      </c>
      <c r="Y4" s="4">
        <v>17209</v>
      </c>
      <c r="Z4" s="4">
        <v>17008</v>
      </c>
      <c r="AA4" s="4">
        <v>13610</v>
      </c>
      <c r="AB4" s="4">
        <v>14347</v>
      </c>
      <c r="AC4" s="4">
        <v>17433</v>
      </c>
      <c r="AD4" s="4">
        <v>17326</v>
      </c>
      <c r="AE4" s="4">
        <v>16770</v>
      </c>
      <c r="AF4" s="4">
        <v>18289</v>
      </c>
      <c r="AG4" s="4">
        <v>18281</v>
      </c>
      <c r="AH4" s="4">
        <v>18335</v>
      </c>
      <c r="AI4" s="4">
        <v>18428</v>
      </c>
      <c r="AJ4" s="4">
        <v>18442</v>
      </c>
      <c r="AK4" s="4">
        <v>18441</v>
      </c>
      <c r="AL4" s="4">
        <v>18445</v>
      </c>
      <c r="AM4" s="4">
        <v>18455</v>
      </c>
      <c r="AN4" s="4">
        <v>18436</v>
      </c>
      <c r="AO4" s="4">
        <v>18433</v>
      </c>
      <c r="AP4" s="4">
        <v>18443</v>
      </c>
      <c r="AQ4" s="4">
        <v>18324</v>
      </c>
      <c r="AR4" s="4">
        <v>18287</v>
      </c>
      <c r="AS4" s="4">
        <v>18443</v>
      </c>
      <c r="AT4" s="4">
        <v>18455</v>
      </c>
      <c r="AU4" s="4">
        <v>18455</v>
      </c>
    </row>
    <row r="5" spans="1:47" x14ac:dyDescent="0.2">
      <c r="A5" s="64" t="s">
        <v>122</v>
      </c>
      <c r="B5" s="4">
        <v>0.93483061188912775</v>
      </c>
      <c r="C5" s="4">
        <v>0.93044449670743179</v>
      </c>
      <c r="D5" s="4">
        <v>0.5</v>
      </c>
      <c r="E5" s="4">
        <v>0.50003485049139185</v>
      </c>
      <c r="F5" s="4">
        <v>0.64411765795419373</v>
      </c>
      <c r="G5" s="4">
        <v>0.5725009501021775</v>
      </c>
      <c r="H5" s="4">
        <v>0.50002981514609424</v>
      </c>
      <c r="I5" s="4">
        <v>0.49997266116244737</v>
      </c>
      <c r="J5" s="4">
        <v>0.49797604069799251</v>
      </c>
      <c r="K5" s="4">
        <v>0.47173438778292892</v>
      </c>
      <c r="L5" s="4">
        <v>0.4999728673757326</v>
      </c>
      <c r="M5" s="4">
        <v>0.49997288797310491</v>
      </c>
      <c r="N5" s="4">
        <v>0.49997288650290123</v>
      </c>
      <c r="O5" s="4">
        <v>0.49997289238275949</v>
      </c>
      <c r="Q5" s="4">
        <v>0.49997287914949012</v>
      </c>
      <c r="R5" s="4">
        <v>0.49997287473552859</v>
      </c>
      <c r="S5" s="4">
        <v>0.49997288944314922</v>
      </c>
      <c r="T5" s="4">
        <v>0.49345121152586768</v>
      </c>
      <c r="U5" s="4">
        <v>0.59642616274376536</v>
      </c>
      <c r="V5" s="4">
        <v>0.49997288944314922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7" spans="1:47" x14ac:dyDescent="0.2">
      <c r="B7" s="14"/>
      <c r="C7" s="141" t="s">
        <v>15</v>
      </c>
      <c r="D7" s="141"/>
      <c r="E7" s="141"/>
      <c r="F7" s="141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7.4064925119865593E-2</v>
      </c>
      <c r="D9" s="14">
        <f>+AVERAGE(Y2:AU2)</f>
        <v>0.99716324035068371</v>
      </c>
      <c r="E9" s="14"/>
      <c r="F9" s="14"/>
    </row>
    <row r="10" spans="1:47" x14ac:dyDescent="0.2">
      <c r="B10" s="14" t="s">
        <v>26</v>
      </c>
      <c r="C10" s="14">
        <f>+AVERAGE(B3:X3)</f>
        <v>0.37451991238515864</v>
      </c>
      <c r="D10" s="14">
        <f>+AVERAGE(Y3:AU3)</f>
        <v>0.77356708787577477</v>
      </c>
      <c r="E10" s="14"/>
      <c r="F10" s="14"/>
    </row>
    <row r="11" spans="1:47" x14ac:dyDescent="0.2">
      <c r="B11" s="14" t="s">
        <v>196</v>
      </c>
      <c r="C11" s="141">
        <f>+AVERAGE(B5:X5)</f>
        <v>0.55706509566046181</v>
      </c>
      <c r="D11" s="141"/>
      <c r="E11" s="141"/>
      <c r="F11" s="141"/>
    </row>
    <row r="12" spans="1:47" ht="16" x14ac:dyDescent="0.2">
      <c r="B12"/>
      <c r="C12" s="118" t="s">
        <v>264</v>
      </c>
      <c r="D12" s="118"/>
      <c r="E12" s="118"/>
      <c r="F12" s="118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4746-A883-BF45-A497-75209A2209B0}">
  <dimension ref="B2:DP52"/>
  <sheetViews>
    <sheetView zoomScaleNormal="100" workbookViewId="0">
      <selection activeCell="E11" sqref="E11:F11"/>
    </sheetView>
  </sheetViews>
  <sheetFormatPr baseColWidth="10" defaultRowHeight="16" x14ac:dyDescent="0.2"/>
  <sheetData>
    <row r="2" spans="2:57" ht="21" x14ac:dyDescent="0.25">
      <c r="B2" s="17" t="s">
        <v>244</v>
      </c>
      <c r="D2">
        <f>+AVERAGE(1/H5,1/I5,1/J5)</f>
        <v>0.16110448532605992</v>
      </c>
      <c r="E2">
        <f>+AVERAGE(C5:E5)</f>
        <v>0.25042388888888917</v>
      </c>
      <c r="F2">
        <f>+AVERAGE(H5:J5)</f>
        <v>6.2862570621468921</v>
      </c>
    </row>
    <row r="4" spans="2:57" x14ac:dyDescent="0.2">
      <c r="B4" t="s">
        <v>265</v>
      </c>
      <c r="C4" s="8" t="s">
        <v>20</v>
      </c>
      <c r="D4" s="8" t="s">
        <v>21</v>
      </c>
      <c r="E4" s="8" t="s">
        <v>22</v>
      </c>
      <c r="G4" t="s">
        <v>266</v>
      </c>
      <c r="H4" s="8" t="s">
        <v>20</v>
      </c>
      <c r="I4" s="8" t="s">
        <v>21</v>
      </c>
      <c r="J4" s="8" t="s">
        <v>22</v>
      </c>
    </row>
    <row r="5" spans="2:57" x14ac:dyDescent="0.2">
      <c r="B5" s="8">
        <v>0</v>
      </c>
      <c r="C5">
        <v>0.23041666666666741</v>
      </c>
      <c r="D5">
        <v>0.317054</v>
      </c>
      <c r="E5" s="10">
        <v>0.20380100000000001</v>
      </c>
      <c r="G5" s="8">
        <v>0</v>
      </c>
      <c r="H5">
        <v>6</v>
      </c>
      <c r="I5">
        <v>7.2824999999999998</v>
      </c>
      <c r="J5">
        <v>5.5762711864406782</v>
      </c>
      <c r="L5">
        <f>1/H5</f>
        <v>0.16666666666666666</v>
      </c>
      <c r="M5">
        <f>1/I5</f>
        <v>0.13731548232063165</v>
      </c>
      <c r="N5">
        <f>1/J5</f>
        <v>0.17933130699088146</v>
      </c>
    </row>
    <row r="8" spans="2:57" ht="21" x14ac:dyDescent="0.25">
      <c r="B8" s="17" t="s">
        <v>253</v>
      </c>
      <c r="D8">
        <f>+AVERAGE(W11:AD11)</f>
        <v>0.17787203961183295</v>
      </c>
      <c r="E8">
        <f>+AVERAGE(C11:J11)</f>
        <v>0.36050393883224602</v>
      </c>
      <c r="F8">
        <f>+AVERAGE(M11:T11)</f>
        <v>6.1073862737680695</v>
      </c>
    </row>
    <row r="10" spans="2:57" x14ac:dyDescent="0.2">
      <c r="C10" s="8" t="s">
        <v>28</v>
      </c>
      <c r="D10" s="8" t="s">
        <v>29</v>
      </c>
      <c r="E10" s="8" t="s">
        <v>30</v>
      </c>
      <c r="F10" s="8" t="s">
        <v>31</v>
      </c>
      <c r="G10" s="8" t="s">
        <v>32</v>
      </c>
      <c r="H10" s="8" t="s">
        <v>33</v>
      </c>
      <c r="I10" s="8" t="s">
        <v>123</v>
      </c>
      <c r="J10" s="8" t="s">
        <v>34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32</v>
      </c>
      <c r="R10" s="8" t="s">
        <v>33</v>
      </c>
      <c r="S10" s="8" t="s">
        <v>123</v>
      </c>
      <c r="T10" s="8" t="s">
        <v>34</v>
      </c>
      <c r="W10" s="8" t="s">
        <v>28</v>
      </c>
      <c r="X10" s="8" t="s">
        <v>29</v>
      </c>
      <c r="Y10" s="8" t="s">
        <v>30</v>
      </c>
      <c r="Z10" s="8" t="s">
        <v>31</v>
      </c>
      <c r="AA10" s="8" t="s">
        <v>32</v>
      </c>
      <c r="AB10" s="8" t="s">
        <v>33</v>
      </c>
      <c r="AC10" s="8" t="s">
        <v>123</v>
      </c>
      <c r="AD10" s="8" t="s">
        <v>34</v>
      </c>
    </row>
    <row r="11" spans="2:57" x14ac:dyDescent="0.2">
      <c r="B11" s="8">
        <v>0</v>
      </c>
      <c r="C11">
        <v>0.33072417465388743</v>
      </c>
      <c r="D11">
        <v>0.35140440720049709</v>
      </c>
      <c r="E11">
        <v>0.4827044025157225</v>
      </c>
      <c r="F11">
        <v>0.45565862708719851</v>
      </c>
      <c r="G11">
        <v>0.53327424719887961</v>
      </c>
      <c r="H11">
        <v>0.27689045576944382</v>
      </c>
      <c r="I11">
        <v>0.15384615384615391</v>
      </c>
      <c r="J11">
        <v>0.29952904238618522</v>
      </c>
      <c r="L11" s="8">
        <v>0</v>
      </c>
      <c r="M11">
        <v>4.6634844868735081</v>
      </c>
      <c r="N11">
        <v>5.1376975169300234</v>
      </c>
      <c r="O11">
        <v>5.3646055437100211</v>
      </c>
      <c r="P11">
        <v>5.637526652452026</v>
      </c>
      <c r="Q11">
        <v>9.2181818181818187</v>
      </c>
      <c r="R11">
        <v>4.4516666666666671</v>
      </c>
      <c r="S11">
        <v>9.7142857142857135</v>
      </c>
      <c r="T11">
        <v>4.6716417910447774</v>
      </c>
      <c r="V11" s="8">
        <v>0</v>
      </c>
      <c r="W11">
        <f>1/M11</f>
        <v>0.21443193449334699</v>
      </c>
      <c r="X11">
        <f t="shared" ref="X11:AD11" si="0">1/N11</f>
        <v>0.19463971880492087</v>
      </c>
      <c r="Y11">
        <f t="shared" si="0"/>
        <v>0.18640699523052465</v>
      </c>
      <c r="Z11">
        <f t="shared" si="0"/>
        <v>0.17738275340393342</v>
      </c>
      <c r="AA11">
        <f t="shared" si="0"/>
        <v>0.10848126232741617</v>
      </c>
      <c r="AB11">
        <f t="shared" si="0"/>
        <v>0.22463496817671283</v>
      </c>
      <c r="AC11">
        <f t="shared" si="0"/>
        <v>0.10294117647058824</v>
      </c>
      <c r="AD11">
        <f t="shared" si="0"/>
        <v>0.2140575079872204</v>
      </c>
    </row>
    <row r="14" spans="2:57" ht="21" hidden="1" x14ac:dyDescent="0.25">
      <c r="B14" s="17" t="s">
        <v>252</v>
      </c>
      <c r="D14">
        <f>+AVERAGE(AO17:BE17)</f>
        <v>9.3990782390176858E-2</v>
      </c>
      <c r="E14">
        <f>+AVERAGE(C17:S17)</f>
        <v>0.27838176762486799</v>
      </c>
      <c r="F14">
        <f>+AVERAGE(V17:AL17)</f>
        <v>11.267022749765976</v>
      </c>
    </row>
    <row r="15" spans="2:57" hidden="1" x14ac:dyDescent="0.2"/>
    <row r="16" spans="2:57" hidden="1" x14ac:dyDescent="0.2">
      <c r="C16" s="8" t="s">
        <v>245</v>
      </c>
      <c r="D16" s="8" t="s">
        <v>34</v>
      </c>
      <c r="E16" s="8" t="s">
        <v>246</v>
      </c>
      <c r="F16" s="8" t="s">
        <v>21</v>
      </c>
      <c r="G16" s="8" t="s">
        <v>247</v>
      </c>
      <c r="H16" s="8" t="s">
        <v>248</v>
      </c>
      <c r="I16" s="8" t="s">
        <v>30</v>
      </c>
      <c r="J16" s="8" t="s">
        <v>31</v>
      </c>
      <c r="K16" s="8" t="s">
        <v>28</v>
      </c>
      <c r="L16" s="8" t="s">
        <v>29</v>
      </c>
      <c r="M16" s="8" t="s">
        <v>123</v>
      </c>
      <c r="N16" s="8" t="s">
        <v>249</v>
      </c>
      <c r="O16" s="8" t="s">
        <v>32</v>
      </c>
      <c r="P16" s="8" t="s">
        <v>33</v>
      </c>
      <c r="Q16" s="8" t="s">
        <v>22</v>
      </c>
      <c r="R16" s="8" t="s">
        <v>250</v>
      </c>
      <c r="S16" s="8" t="s">
        <v>251</v>
      </c>
      <c r="V16" s="8" t="s">
        <v>245</v>
      </c>
      <c r="W16" s="8" t="s">
        <v>34</v>
      </c>
      <c r="X16" s="8" t="s">
        <v>246</v>
      </c>
      <c r="Y16" s="8" t="s">
        <v>21</v>
      </c>
      <c r="Z16" s="8" t="s">
        <v>247</v>
      </c>
      <c r="AA16" s="8" t="s">
        <v>248</v>
      </c>
      <c r="AB16" s="8" t="s">
        <v>30</v>
      </c>
      <c r="AC16" s="8" t="s">
        <v>31</v>
      </c>
      <c r="AD16" s="8" t="s">
        <v>28</v>
      </c>
      <c r="AE16" s="8" t="s">
        <v>29</v>
      </c>
      <c r="AF16" s="8" t="s">
        <v>123</v>
      </c>
      <c r="AG16" s="8" t="s">
        <v>249</v>
      </c>
      <c r="AH16" s="8" t="s">
        <v>32</v>
      </c>
      <c r="AI16" s="8" t="s">
        <v>33</v>
      </c>
      <c r="AJ16" s="8" t="s">
        <v>22</v>
      </c>
      <c r="AK16" s="8" t="s">
        <v>250</v>
      </c>
      <c r="AL16" s="8" t="s">
        <v>251</v>
      </c>
      <c r="AO16" s="8" t="s">
        <v>245</v>
      </c>
      <c r="AP16" s="8" t="s">
        <v>34</v>
      </c>
      <c r="AQ16" s="8" t="s">
        <v>246</v>
      </c>
      <c r="AR16" s="8" t="s">
        <v>21</v>
      </c>
      <c r="AS16" s="8" t="s">
        <v>247</v>
      </c>
      <c r="AT16" s="8" t="s">
        <v>248</v>
      </c>
      <c r="AU16" s="8" t="s">
        <v>30</v>
      </c>
      <c r="AV16" s="8" t="s">
        <v>31</v>
      </c>
      <c r="AW16" s="8" t="s">
        <v>28</v>
      </c>
      <c r="AX16" s="8" t="s">
        <v>29</v>
      </c>
      <c r="AY16" s="8" t="s">
        <v>123</v>
      </c>
      <c r="AZ16" s="8" t="s">
        <v>249</v>
      </c>
      <c r="BA16" s="8" t="s">
        <v>32</v>
      </c>
      <c r="BB16" s="8" t="s">
        <v>33</v>
      </c>
      <c r="BC16" s="8" t="s">
        <v>22</v>
      </c>
      <c r="BD16" s="8" t="s">
        <v>250</v>
      </c>
      <c r="BE16" s="8" t="s">
        <v>251</v>
      </c>
    </row>
    <row r="17" spans="2:120" hidden="1" x14ac:dyDescent="0.2">
      <c r="B17" s="8">
        <v>0</v>
      </c>
      <c r="C17">
        <v>0.2194448626871372</v>
      </c>
      <c r="D17">
        <v>0.29166226974869042</v>
      </c>
      <c r="E17">
        <v>9.8703558281279608E-2</v>
      </c>
      <c r="F17">
        <v>0.1047513162717691</v>
      </c>
      <c r="G17">
        <v>0.10864361068224961</v>
      </c>
      <c r="H17">
        <v>9.3209852451999725E-2</v>
      </c>
      <c r="I17">
        <v>0.32849927849927762</v>
      </c>
      <c r="J17">
        <v>0.26150284900284892</v>
      </c>
      <c r="K17">
        <v>0.35461279461279438</v>
      </c>
      <c r="L17">
        <v>0.1540258524357474</v>
      </c>
      <c r="M17">
        <v>0.70136452241715397</v>
      </c>
      <c r="N17">
        <v>0.46409460593521318</v>
      </c>
      <c r="O17">
        <v>0.3054008549806872</v>
      </c>
      <c r="P17">
        <v>0.4136717014717865</v>
      </c>
      <c r="Q17">
        <v>0.1909608093431622</v>
      </c>
      <c r="R17">
        <v>0.32760056707425111</v>
      </c>
      <c r="S17">
        <v>0.31434074372670862</v>
      </c>
      <c r="U17" s="8">
        <v>0</v>
      </c>
      <c r="V17">
        <v>7.08</v>
      </c>
      <c r="W17">
        <v>11.18181818181818</v>
      </c>
      <c r="X17">
        <v>13.751660026560421</v>
      </c>
      <c r="Y17">
        <v>13.21646746347942</v>
      </c>
      <c r="Z17">
        <v>12.69148936170213</v>
      </c>
      <c r="AA17">
        <v>14.037184594953519</v>
      </c>
      <c r="AB17">
        <v>7.9733333333333336</v>
      </c>
      <c r="AC17">
        <v>8.8755555555555556</v>
      </c>
      <c r="AD17">
        <v>7.724444444444444</v>
      </c>
      <c r="AE17">
        <v>9.3816254416961122</v>
      </c>
      <c r="AF17">
        <v>10.388888888888889</v>
      </c>
      <c r="AG17">
        <v>12.91397849462366</v>
      </c>
      <c r="AH17">
        <v>14.7</v>
      </c>
      <c r="AI17">
        <v>10.099467140319719</v>
      </c>
      <c r="AJ17">
        <v>8.86</v>
      </c>
      <c r="AK17">
        <v>12.87037037037037</v>
      </c>
      <c r="AL17">
        <v>15.793103448275859</v>
      </c>
      <c r="AN17" s="8">
        <v>0</v>
      </c>
      <c r="AO17">
        <f>1/V17</f>
        <v>0.14124293785310735</v>
      </c>
      <c r="AP17">
        <f t="shared" ref="AP17:BE17" si="1">1/W17</f>
        <v>8.9430894308943104E-2</v>
      </c>
      <c r="AQ17">
        <f t="shared" si="1"/>
        <v>7.2718493481409963E-2</v>
      </c>
      <c r="AR17">
        <f t="shared" si="1"/>
        <v>7.5663183279742738E-2</v>
      </c>
      <c r="AS17">
        <f t="shared" si="1"/>
        <v>7.879295892707458E-2</v>
      </c>
      <c r="AT17">
        <f t="shared" si="1"/>
        <v>7.1239356669820245E-2</v>
      </c>
      <c r="AU17">
        <f t="shared" si="1"/>
        <v>0.1254180602006689</v>
      </c>
      <c r="AV17">
        <f t="shared" si="1"/>
        <v>0.11266900350525788</v>
      </c>
      <c r="AW17">
        <f t="shared" si="1"/>
        <v>0.12945914844649023</v>
      </c>
      <c r="AX17">
        <f t="shared" si="1"/>
        <v>0.10659133709981168</v>
      </c>
      <c r="AY17">
        <f t="shared" si="1"/>
        <v>9.6256684491978606E-2</v>
      </c>
      <c r="AZ17">
        <f t="shared" si="1"/>
        <v>7.7435470441298893E-2</v>
      </c>
      <c r="BA17">
        <f t="shared" si="1"/>
        <v>6.8027210884353748E-2</v>
      </c>
      <c r="BB17">
        <f t="shared" si="1"/>
        <v>9.9015124868097049E-2</v>
      </c>
      <c r="BC17">
        <f t="shared" si="1"/>
        <v>0.11286681715575622</v>
      </c>
      <c r="BD17">
        <f t="shared" si="1"/>
        <v>7.7697841726618699E-2</v>
      </c>
      <c r="BE17">
        <f t="shared" si="1"/>
        <v>6.3318777292576428E-2</v>
      </c>
    </row>
    <row r="20" spans="2:120" x14ac:dyDescent="0.2">
      <c r="B20" t="s">
        <v>254</v>
      </c>
      <c r="D20">
        <f>+AVERAGE(AD23:AN23)</f>
        <v>0.375182394470846</v>
      </c>
      <c r="E20">
        <f>+AVERAGE(C23:N23)</f>
        <v>0.4601119090909091</v>
      </c>
    </row>
    <row r="22" spans="2:120" x14ac:dyDescent="0.2">
      <c r="B22" s="10"/>
      <c r="C22" s="11" t="s">
        <v>42</v>
      </c>
      <c r="D22" s="12" t="s">
        <v>43</v>
      </c>
      <c r="E22" s="12" t="s">
        <v>44</v>
      </c>
      <c r="F22" s="12" t="s">
        <v>45</v>
      </c>
      <c r="G22" s="12" t="s">
        <v>46</v>
      </c>
      <c r="H22" s="12" t="s">
        <v>47</v>
      </c>
      <c r="I22" s="12" t="s">
        <v>48</v>
      </c>
      <c r="J22" s="12" t="s">
        <v>49</v>
      </c>
      <c r="K22" s="12" t="s">
        <v>50</v>
      </c>
      <c r="L22" s="12" t="s">
        <v>51</v>
      </c>
      <c r="M22" s="12" t="s">
        <v>52</v>
      </c>
      <c r="N22" s="12" t="s">
        <v>126</v>
      </c>
      <c r="Q22" s="8" t="s">
        <v>42</v>
      </c>
      <c r="R22" s="8" t="s">
        <v>43</v>
      </c>
      <c r="S22" s="8" t="s">
        <v>44</v>
      </c>
      <c r="T22" s="8" t="s">
        <v>45</v>
      </c>
      <c r="U22" s="8" t="s">
        <v>46</v>
      </c>
      <c r="V22" s="8" t="s">
        <v>47</v>
      </c>
      <c r="W22" s="8" t="s">
        <v>48</v>
      </c>
      <c r="X22" s="8" t="s">
        <v>50</v>
      </c>
      <c r="Y22" s="8" t="s">
        <v>51</v>
      </c>
      <c r="Z22" s="8" t="s">
        <v>52</v>
      </c>
      <c r="AA22" s="8" t="s">
        <v>126</v>
      </c>
      <c r="AD22" s="8" t="s">
        <v>42</v>
      </c>
      <c r="AE22" s="8" t="s">
        <v>43</v>
      </c>
      <c r="AF22" s="8" t="s">
        <v>44</v>
      </c>
      <c r="AG22" s="8" t="s">
        <v>45</v>
      </c>
      <c r="AH22" s="8" t="s">
        <v>46</v>
      </c>
      <c r="AI22" s="8" t="s">
        <v>47</v>
      </c>
      <c r="AJ22" s="8" t="s">
        <v>48</v>
      </c>
      <c r="AK22" s="8" t="s">
        <v>50</v>
      </c>
      <c r="AL22" s="8" t="s">
        <v>51</v>
      </c>
      <c r="AM22" s="8" t="s">
        <v>52</v>
      </c>
      <c r="AN22" s="8" t="s">
        <v>126</v>
      </c>
    </row>
    <row r="23" spans="2:120" x14ac:dyDescent="0.2">
      <c r="B23" s="11">
        <v>0</v>
      </c>
      <c r="C23" s="10">
        <v>0.450378</v>
      </c>
      <c r="D23" s="10">
        <v>0.48220099999999999</v>
      </c>
      <c r="E23" s="10">
        <v>0.412879</v>
      </c>
      <c r="F23" s="10">
        <v>0.42096800000000001</v>
      </c>
      <c r="G23" s="10">
        <v>0.62266699999999997</v>
      </c>
      <c r="H23" s="10">
        <v>0.5</v>
      </c>
      <c r="I23" s="10">
        <v>0.42139900000000002</v>
      </c>
      <c r="J23" s="10"/>
      <c r="K23" s="10">
        <v>0.5</v>
      </c>
      <c r="L23" s="10">
        <v>0.49731199999999998</v>
      </c>
      <c r="M23" s="10">
        <v>0.50342699999999996</v>
      </c>
      <c r="N23" s="10">
        <v>0.25</v>
      </c>
      <c r="P23" s="8">
        <v>0</v>
      </c>
      <c r="Q23">
        <v>2.4055636896046848</v>
      </c>
      <c r="R23">
        <v>2.2285714285714291</v>
      </c>
      <c r="S23">
        <v>3.3571428571428572</v>
      </c>
      <c r="T23">
        <v>4.2333333333333334</v>
      </c>
      <c r="U23">
        <v>3.8148148148148149</v>
      </c>
      <c r="V23">
        <v>2.166666666666667</v>
      </c>
      <c r="W23">
        <v>3.281345565749235</v>
      </c>
      <c r="X23">
        <v>2</v>
      </c>
      <c r="Y23">
        <v>2.1791044776119399</v>
      </c>
      <c r="Z23">
        <v>2.376811594202898</v>
      </c>
      <c r="AA23">
        <v>4</v>
      </c>
      <c r="AC23" s="8">
        <v>0</v>
      </c>
      <c r="AD23">
        <f>1/Q23</f>
        <v>0.41570298234936098</v>
      </c>
      <c r="AE23">
        <f t="shared" ref="AE23:AN23" si="2">1/R23</f>
        <v>0.44871794871794862</v>
      </c>
      <c r="AF23">
        <f t="shared" si="2"/>
        <v>0.2978723404255319</v>
      </c>
      <c r="AG23">
        <f t="shared" si="2"/>
        <v>0.23622047244094488</v>
      </c>
      <c r="AH23">
        <f t="shared" si="2"/>
        <v>0.26213592233009708</v>
      </c>
      <c r="AI23">
        <f t="shared" si="2"/>
        <v>0.46153846153846145</v>
      </c>
      <c r="AK23">
        <f t="shared" si="2"/>
        <v>0.5</v>
      </c>
      <c r="AL23">
        <f t="shared" si="2"/>
        <v>0.45890410958904115</v>
      </c>
      <c r="AM23">
        <f t="shared" si="2"/>
        <v>0.42073170731707327</v>
      </c>
      <c r="AN23">
        <f t="shared" si="2"/>
        <v>0.25</v>
      </c>
    </row>
    <row r="26" spans="2:120" x14ac:dyDescent="0.2">
      <c r="B26" t="s">
        <v>255</v>
      </c>
      <c r="D26">
        <f>+AVERAGE(CE29:DP29)</f>
        <v>0.19286455924371837</v>
      </c>
      <c r="E26">
        <f>+AVERAGE(C29:AN29)</f>
        <v>0.3488589495847309</v>
      </c>
    </row>
    <row r="28" spans="2:120" x14ac:dyDescent="0.2">
      <c r="C28" s="8" t="s">
        <v>59</v>
      </c>
      <c r="D28" s="8" t="s">
        <v>56</v>
      </c>
      <c r="E28" s="8" t="s">
        <v>61</v>
      </c>
      <c r="F28" s="8" t="s">
        <v>90</v>
      </c>
      <c r="G28" s="8" t="s">
        <v>65</v>
      </c>
      <c r="H28" s="8" t="s">
        <v>42</v>
      </c>
      <c r="I28" s="8" t="s">
        <v>91</v>
      </c>
      <c r="J28" s="8" t="s">
        <v>92</v>
      </c>
      <c r="K28" s="8" t="s">
        <v>93</v>
      </c>
      <c r="L28" s="8" t="s">
        <v>43</v>
      </c>
      <c r="M28" s="8" t="s">
        <v>94</v>
      </c>
      <c r="N28" s="8" t="s">
        <v>62</v>
      </c>
      <c r="O28" s="8" t="s">
        <v>45</v>
      </c>
      <c r="P28" s="8" t="s">
        <v>47</v>
      </c>
      <c r="Q28" s="8" t="s">
        <v>48</v>
      </c>
      <c r="R28" s="8" t="s">
        <v>49</v>
      </c>
      <c r="S28" s="8" t="s">
        <v>50</v>
      </c>
      <c r="T28" s="8" t="s">
        <v>51</v>
      </c>
      <c r="U28" s="8" t="s">
        <v>52</v>
      </c>
      <c r="V28" s="8" t="s">
        <v>46</v>
      </c>
      <c r="W28" s="8" t="s">
        <v>44</v>
      </c>
      <c r="X28" s="8" t="s">
        <v>151</v>
      </c>
      <c r="Y28" s="8" t="s">
        <v>152</v>
      </c>
      <c r="Z28" s="8" t="s">
        <v>153</v>
      </c>
      <c r="AA28" s="8" t="s">
        <v>155</v>
      </c>
      <c r="AB28" s="8" t="s">
        <v>156</v>
      </c>
      <c r="AC28" s="8" t="s">
        <v>199</v>
      </c>
      <c r="AD28" s="8" t="s">
        <v>200</v>
      </c>
      <c r="AE28" s="8" t="s">
        <v>154</v>
      </c>
      <c r="AF28" s="8" t="s">
        <v>64</v>
      </c>
      <c r="AG28" s="8" t="s">
        <v>157</v>
      </c>
      <c r="AH28" s="8" t="s">
        <v>202</v>
      </c>
      <c r="AI28" s="8" t="s">
        <v>203</v>
      </c>
      <c r="AJ28" s="8" t="s">
        <v>204</v>
      </c>
      <c r="AK28" s="8" t="s">
        <v>159</v>
      </c>
      <c r="AL28" s="8" t="s">
        <v>66</v>
      </c>
      <c r="AM28" s="8" t="s">
        <v>126</v>
      </c>
      <c r="AN28" s="8" t="s">
        <v>134</v>
      </c>
      <c r="AQ28" s="8" t="s">
        <v>59</v>
      </c>
      <c r="AR28" s="8" t="s">
        <v>56</v>
      </c>
      <c r="AS28" s="8" t="s">
        <v>61</v>
      </c>
      <c r="AT28" s="8" t="s">
        <v>90</v>
      </c>
      <c r="AU28" s="8" t="s">
        <v>65</v>
      </c>
      <c r="AV28" s="8" t="s">
        <v>42</v>
      </c>
      <c r="AW28" s="8" t="s">
        <v>91</v>
      </c>
      <c r="AX28" s="8" t="s">
        <v>92</v>
      </c>
      <c r="AY28" s="8" t="s">
        <v>93</v>
      </c>
      <c r="AZ28" s="8" t="s">
        <v>43</v>
      </c>
      <c r="BA28" s="8" t="s">
        <v>94</v>
      </c>
      <c r="BB28" s="8" t="s">
        <v>62</v>
      </c>
      <c r="BC28" s="8" t="s">
        <v>45</v>
      </c>
      <c r="BD28" s="8" t="s">
        <v>47</v>
      </c>
      <c r="BE28" s="8" t="s">
        <v>48</v>
      </c>
      <c r="BF28" s="8" t="s">
        <v>49</v>
      </c>
      <c r="BG28" s="8" t="s">
        <v>50</v>
      </c>
      <c r="BH28" s="8" t="s">
        <v>51</v>
      </c>
      <c r="BI28" s="8" t="s">
        <v>52</v>
      </c>
      <c r="BJ28" s="8" t="s">
        <v>46</v>
      </c>
      <c r="BK28" s="8" t="s">
        <v>44</v>
      </c>
      <c r="BL28" s="8" t="s">
        <v>151</v>
      </c>
      <c r="BM28" s="8" t="s">
        <v>152</v>
      </c>
      <c r="BN28" s="8" t="s">
        <v>153</v>
      </c>
      <c r="BO28" s="8" t="s">
        <v>155</v>
      </c>
      <c r="BP28" s="8" t="s">
        <v>156</v>
      </c>
      <c r="BQ28" s="8" t="s">
        <v>199</v>
      </c>
      <c r="BR28" s="8" t="s">
        <v>200</v>
      </c>
      <c r="BS28" s="8" t="s">
        <v>154</v>
      </c>
      <c r="BT28" s="8" t="s">
        <v>64</v>
      </c>
      <c r="BU28" s="8" t="s">
        <v>157</v>
      </c>
      <c r="BV28" s="8" t="s">
        <v>202</v>
      </c>
      <c r="BW28" s="8" t="s">
        <v>203</v>
      </c>
      <c r="BX28" s="8" t="s">
        <v>204</v>
      </c>
      <c r="BY28" s="8" t="s">
        <v>159</v>
      </c>
      <c r="BZ28" s="8" t="s">
        <v>66</v>
      </c>
      <c r="CA28" s="8" t="s">
        <v>126</v>
      </c>
      <c r="CB28" s="8" t="s">
        <v>134</v>
      </c>
      <c r="CE28" s="8" t="s">
        <v>59</v>
      </c>
      <c r="CF28" s="8" t="s">
        <v>56</v>
      </c>
      <c r="CG28" s="8" t="s">
        <v>61</v>
      </c>
      <c r="CH28" s="8" t="s">
        <v>90</v>
      </c>
      <c r="CI28" s="8" t="s">
        <v>65</v>
      </c>
      <c r="CJ28" s="8" t="s">
        <v>42</v>
      </c>
      <c r="CK28" s="8" t="s">
        <v>91</v>
      </c>
      <c r="CL28" s="8" t="s">
        <v>92</v>
      </c>
      <c r="CM28" s="8" t="s">
        <v>93</v>
      </c>
      <c r="CN28" s="8" t="s">
        <v>43</v>
      </c>
      <c r="CO28" s="8" t="s">
        <v>94</v>
      </c>
      <c r="CP28" s="8" t="s">
        <v>62</v>
      </c>
      <c r="CQ28" s="8" t="s">
        <v>45</v>
      </c>
      <c r="CR28" s="8" t="s">
        <v>47</v>
      </c>
      <c r="CS28" s="8" t="s">
        <v>48</v>
      </c>
      <c r="CT28" s="8" t="s">
        <v>49</v>
      </c>
      <c r="CU28" s="8" t="s">
        <v>50</v>
      </c>
      <c r="CV28" s="8" t="s">
        <v>51</v>
      </c>
      <c r="CW28" s="8" t="s">
        <v>52</v>
      </c>
      <c r="CX28" s="8" t="s">
        <v>46</v>
      </c>
      <c r="CY28" s="8" t="s">
        <v>44</v>
      </c>
      <c r="CZ28" s="8" t="s">
        <v>151</v>
      </c>
      <c r="DA28" s="8" t="s">
        <v>152</v>
      </c>
      <c r="DB28" s="8" t="s">
        <v>153</v>
      </c>
      <c r="DC28" s="8" t="s">
        <v>155</v>
      </c>
      <c r="DD28" s="8" t="s">
        <v>156</v>
      </c>
      <c r="DE28" s="8" t="s">
        <v>199</v>
      </c>
      <c r="DF28" s="8" t="s">
        <v>200</v>
      </c>
      <c r="DG28" s="8" t="s">
        <v>154</v>
      </c>
      <c r="DH28" s="8" t="s">
        <v>64</v>
      </c>
      <c r="DI28" s="8" t="s">
        <v>157</v>
      </c>
      <c r="DJ28" s="8" t="s">
        <v>202</v>
      </c>
      <c r="DK28" s="8" t="s">
        <v>203</v>
      </c>
      <c r="DL28" s="8" t="s">
        <v>204</v>
      </c>
      <c r="DM28" s="8" t="s">
        <v>159</v>
      </c>
      <c r="DN28" s="8" t="s">
        <v>66</v>
      </c>
      <c r="DO28" s="8" t="s">
        <v>126</v>
      </c>
      <c r="DP28" s="8" t="s">
        <v>134</v>
      </c>
    </row>
    <row r="29" spans="2:120" x14ac:dyDescent="0.2">
      <c r="B29" s="8">
        <v>0</v>
      </c>
      <c r="C29">
        <v>0.25</v>
      </c>
      <c r="D29">
        <v>0.43480639730639781</v>
      </c>
      <c r="E29">
        <v>0.29849624060150381</v>
      </c>
      <c r="F29">
        <v>0.48888888888888882</v>
      </c>
      <c r="G29">
        <v>0.2497723132969033</v>
      </c>
      <c r="H29">
        <v>0.20256035799815189</v>
      </c>
      <c r="I29">
        <v>0.22080477739160401</v>
      </c>
      <c r="J29">
        <v>0.17723498115833899</v>
      </c>
      <c r="K29">
        <v>0.1890793234543236</v>
      </c>
      <c r="L29">
        <v>0.19844913096446831</v>
      </c>
      <c r="M29">
        <v>0.31219252246735368</v>
      </c>
      <c r="N29">
        <v>0.49044642857142873</v>
      </c>
      <c r="O29">
        <v>0.26158600052042658</v>
      </c>
      <c r="P29">
        <v>0.6</v>
      </c>
      <c r="Q29">
        <v>0.14528380202983429</v>
      </c>
      <c r="R29">
        <v>0.1650510204081633</v>
      </c>
      <c r="S29">
        <v>0.33985260770975062</v>
      </c>
      <c r="T29">
        <v>0.37390873015873022</v>
      </c>
      <c r="U29">
        <v>0.41829573934837089</v>
      </c>
      <c r="V29">
        <v>0.36076038159371498</v>
      </c>
      <c r="W29">
        <v>0.30281493868450388</v>
      </c>
      <c r="X29">
        <v>0.40490620490620483</v>
      </c>
      <c r="Y29">
        <v>0.25</v>
      </c>
      <c r="Z29">
        <v>0.22857142857142859</v>
      </c>
      <c r="AA29">
        <v>0.625</v>
      </c>
      <c r="AB29">
        <v>0.6333333333333333</v>
      </c>
      <c r="AC29">
        <v>0.5625</v>
      </c>
      <c r="AD29">
        <v>0.66666666666666663</v>
      </c>
      <c r="AE29">
        <v>0.375</v>
      </c>
      <c r="AF29">
        <v>0.31096059113300489</v>
      </c>
      <c r="AG29">
        <v>0.67500000000000004</v>
      </c>
      <c r="AH29">
        <v>0.111111</v>
      </c>
      <c r="AI29">
        <v>0.18333333333333329</v>
      </c>
      <c r="AJ29">
        <v>0.49567099567099571</v>
      </c>
      <c r="AK29">
        <v>0.2857142857142857</v>
      </c>
      <c r="AL29">
        <v>0.30625000000000002</v>
      </c>
      <c r="AM29">
        <v>9.0909090909090912E-2</v>
      </c>
      <c r="AN29">
        <v>0.5714285714285714</v>
      </c>
      <c r="AP29" s="8">
        <v>0</v>
      </c>
      <c r="AQ29">
        <v>4</v>
      </c>
      <c r="AR29">
        <v>2.4869976359338062</v>
      </c>
      <c r="AS29">
        <v>3.4285714285714279</v>
      </c>
      <c r="AT29">
        <v>3.666666666666667</v>
      </c>
      <c r="AU29">
        <v>5.34375</v>
      </c>
      <c r="AV29">
        <v>6.7361419068736144</v>
      </c>
      <c r="AW29">
        <v>5.6293103448275863</v>
      </c>
      <c r="AX29">
        <v>6.1671924290220819</v>
      </c>
      <c r="AY29">
        <v>6.3927125506072873</v>
      </c>
      <c r="AZ29">
        <v>7.0212765957446814</v>
      </c>
      <c r="BA29">
        <v>6.1141304347826084</v>
      </c>
      <c r="BB29">
        <v>2.3742690058479532</v>
      </c>
      <c r="BC29">
        <v>6.5595238095238093</v>
      </c>
      <c r="BD29">
        <v>7.1818181818181817</v>
      </c>
      <c r="BE29">
        <v>8.6287128712871279</v>
      </c>
      <c r="BF29">
        <v>6.4736842105263159</v>
      </c>
      <c r="BG29">
        <v>7.615384615384615</v>
      </c>
      <c r="BH29">
        <v>7.5454545454545459</v>
      </c>
      <c r="BI29">
        <v>7.7</v>
      </c>
      <c r="BJ29">
        <v>8.2941176470588243</v>
      </c>
      <c r="BK29">
        <v>8.3428571428571434</v>
      </c>
      <c r="BL29">
        <v>6.0769230769230766</v>
      </c>
      <c r="BM29">
        <v>4.5999999999999996</v>
      </c>
      <c r="BN29">
        <v>4.5999999999999996</v>
      </c>
      <c r="BO29">
        <v>4</v>
      </c>
      <c r="BP29">
        <v>4.8571428571428568</v>
      </c>
      <c r="BQ29">
        <v>11.33333333333333</v>
      </c>
      <c r="BR29">
        <v>12</v>
      </c>
      <c r="BS29">
        <v>2.4444444444444451</v>
      </c>
      <c r="BT29">
        <v>4.2405063291139236</v>
      </c>
      <c r="BU29">
        <v>3.4</v>
      </c>
      <c r="BV29">
        <v>9</v>
      </c>
      <c r="BW29">
        <v>5.666666666666667</v>
      </c>
      <c r="BX29">
        <v>6.4</v>
      </c>
      <c r="BY29">
        <v>3.5</v>
      </c>
      <c r="BZ29">
        <v>4.384615384615385</v>
      </c>
      <c r="CA29">
        <v>11</v>
      </c>
      <c r="CB29">
        <v>7</v>
      </c>
      <c r="CD29" s="8">
        <v>0</v>
      </c>
      <c r="CE29">
        <f>1/AQ29</f>
        <v>0.25</v>
      </c>
      <c r="CF29">
        <f t="shared" ref="CF29:DP29" si="3">1/AR29</f>
        <v>0.40209125475285168</v>
      </c>
      <c r="CG29">
        <f t="shared" si="3"/>
        <v>0.29166666666666674</v>
      </c>
      <c r="CH29">
        <f t="shared" si="3"/>
        <v>0.27272727272727271</v>
      </c>
      <c r="CI29">
        <f t="shared" si="3"/>
        <v>0.1871345029239766</v>
      </c>
      <c r="CJ29">
        <f t="shared" si="3"/>
        <v>0.14845292955892034</v>
      </c>
      <c r="CK29">
        <f t="shared" si="3"/>
        <v>0.1776416539050536</v>
      </c>
      <c r="CL29">
        <f t="shared" si="3"/>
        <v>0.16214833759590794</v>
      </c>
      <c r="CM29">
        <f t="shared" si="3"/>
        <v>0.15642811906269791</v>
      </c>
      <c r="CN29">
        <f t="shared" si="3"/>
        <v>0.14242424242424243</v>
      </c>
      <c r="CO29">
        <f t="shared" si="3"/>
        <v>0.16355555555555557</v>
      </c>
      <c r="CP29">
        <f t="shared" si="3"/>
        <v>0.4211822660098522</v>
      </c>
      <c r="CQ29">
        <f t="shared" si="3"/>
        <v>0.15245009074410165</v>
      </c>
      <c r="CR29">
        <f t="shared" si="3"/>
        <v>0.13924050632911392</v>
      </c>
      <c r="CS29">
        <f t="shared" si="3"/>
        <v>0.11589213998852554</v>
      </c>
      <c r="CT29">
        <f t="shared" si="3"/>
        <v>0.15447154471544716</v>
      </c>
      <c r="CU29">
        <f t="shared" si="3"/>
        <v>0.13131313131313133</v>
      </c>
      <c r="CV29">
        <f t="shared" si="3"/>
        <v>0.13253012048192769</v>
      </c>
      <c r="CW29">
        <f t="shared" si="3"/>
        <v>0.12987012987012986</v>
      </c>
      <c r="CX29">
        <f t="shared" si="3"/>
        <v>0.12056737588652482</v>
      </c>
      <c r="CY29">
        <f t="shared" si="3"/>
        <v>0.11986301369863013</v>
      </c>
      <c r="CZ29">
        <f t="shared" si="3"/>
        <v>0.16455696202531647</v>
      </c>
      <c r="DA29">
        <f t="shared" si="3"/>
        <v>0.21739130434782611</v>
      </c>
      <c r="DB29">
        <f t="shared" si="3"/>
        <v>0.21739130434782611</v>
      </c>
      <c r="DC29">
        <f t="shared" si="3"/>
        <v>0.25</v>
      </c>
      <c r="DD29">
        <f t="shared" si="3"/>
        <v>0.20588235294117649</v>
      </c>
      <c r="DE29">
        <f t="shared" si="3"/>
        <v>8.8235294117647078E-2</v>
      </c>
      <c r="DF29">
        <f t="shared" si="3"/>
        <v>8.3333333333333329E-2</v>
      </c>
      <c r="DG29">
        <f t="shared" si="3"/>
        <v>0.40909090909090901</v>
      </c>
      <c r="DH29">
        <f t="shared" si="3"/>
        <v>0.23582089552238808</v>
      </c>
      <c r="DI29">
        <f t="shared" si="3"/>
        <v>0.29411764705882354</v>
      </c>
      <c r="DJ29">
        <f t="shared" si="3"/>
        <v>0.1111111111111111</v>
      </c>
      <c r="DK29">
        <f t="shared" si="3"/>
        <v>0.1764705882352941</v>
      </c>
      <c r="DL29">
        <f t="shared" si="3"/>
        <v>0.15625</v>
      </c>
      <c r="DM29">
        <f t="shared" si="3"/>
        <v>0.2857142857142857</v>
      </c>
      <c r="DN29">
        <f t="shared" si="3"/>
        <v>0.22807017543859648</v>
      </c>
      <c r="DO29">
        <f t="shared" si="3"/>
        <v>9.0909090909090912E-2</v>
      </c>
      <c r="DP29">
        <f t="shared" si="3"/>
        <v>0.14285714285714285</v>
      </c>
    </row>
    <row r="32" spans="2:120" x14ac:dyDescent="0.2">
      <c r="B32" t="s">
        <v>55</v>
      </c>
      <c r="D32">
        <f>+AVERAGE(AI35:AU35)</f>
        <v>0.35131760883340063</v>
      </c>
      <c r="E32">
        <f>+AVERAGE(C35:O35)</f>
        <v>0.46405827022045848</v>
      </c>
    </row>
    <row r="34" spans="2:113" x14ac:dyDescent="0.2">
      <c r="C34" s="8" t="s">
        <v>58</v>
      </c>
      <c r="D34" s="8" t="s">
        <v>78</v>
      </c>
      <c r="E34" s="8" t="s">
        <v>79</v>
      </c>
      <c r="F34" s="8" t="s">
        <v>60</v>
      </c>
      <c r="G34" s="8" t="s">
        <v>57</v>
      </c>
      <c r="H34" s="8" t="s">
        <v>63</v>
      </c>
      <c r="I34" s="8" t="s">
        <v>125</v>
      </c>
      <c r="J34" s="8" t="s">
        <v>80</v>
      </c>
      <c r="K34" s="8" t="s">
        <v>81</v>
      </c>
      <c r="L34" s="12" t="s">
        <v>126</v>
      </c>
      <c r="M34" s="12" t="s">
        <v>127</v>
      </c>
      <c r="N34" s="12" t="s">
        <v>82</v>
      </c>
      <c r="O34" s="12" t="s">
        <v>83</v>
      </c>
      <c r="S34" s="8" t="s">
        <v>58</v>
      </c>
      <c r="T34" s="8" t="s">
        <v>78</v>
      </c>
      <c r="U34" s="8" t="s">
        <v>79</v>
      </c>
      <c r="V34" s="8" t="s">
        <v>60</v>
      </c>
      <c r="W34" s="8" t="s">
        <v>57</v>
      </c>
      <c r="X34" s="8" t="s">
        <v>63</v>
      </c>
      <c r="Y34" s="8" t="s">
        <v>125</v>
      </c>
      <c r="Z34" s="8" t="s">
        <v>80</v>
      </c>
      <c r="AA34" s="8" t="s">
        <v>81</v>
      </c>
      <c r="AB34" s="8" t="s">
        <v>126</v>
      </c>
      <c r="AC34" s="8" t="s">
        <v>127</v>
      </c>
      <c r="AD34" s="8" t="s">
        <v>82</v>
      </c>
      <c r="AE34" s="8" t="s">
        <v>83</v>
      </c>
      <c r="AI34" s="8" t="s">
        <v>58</v>
      </c>
      <c r="AJ34" s="8" t="s">
        <v>78</v>
      </c>
      <c r="AK34" s="8" t="s">
        <v>79</v>
      </c>
      <c r="AL34" s="8" t="s">
        <v>60</v>
      </c>
      <c r="AM34" s="8" t="s">
        <v>57</v>
      </c>
      <c r="AN34" s="8" t="s">
        <v>63</v>
      </c>
      <c r="AO34" s="8" t="s">
        <v>125</v>
      </c>
      <c r="AP34" s="8" t="s">
        <v>80</v>
      </c>
      <c r="AQ34" s="8" t="s">
        <v>81</v>
      </c>
      <c r="AR34" s="8" t="s">
        <v>126</v>
      </c>
      <c r="AS34" s="8" t="s">
        <v>127</v>
      </c>
      <c r="AT34" s="8" t="s">
        <v>82</v>
      </c>
      <c r="AU34" s="8" t="s">
        <v>83</v>
      </c>
    </row>
    <row r="35" spans="2:113" x14ac:dyDescent="0.2">
      <c r="B35" s="8">
        <v>0</v>
      </c>
      <c r="C35">
        <v>0.6791666666666667</v>
      </c>
      <c r="D35">
        <v>0.44117647058823523</v>
      </c>
      <c r="E35">
        <v>0.49999999999999989</v>
      </c>
      <c r="F35">
        <v>0.48196721311475421</v>
      </c>
      <c r="G35">
        <v>0.44110127826941958</v>
      </c>
      <c r="H35">
        <v>0.38666666666666721</v>
      </c>
      <c r="I35">
        <v>0.5</v>
      </c>
      <c r="J35">
        <v>0.46553030303030302</v>
      </c>
      <c r="K35">
        <v>0.46452991452991449</v>
      </c>
      <c r="L35" s="10">
        <v>0.42261900000000002</v>
      </c>
      <c r="M35" s="10">
        <v>0.75</v>
      </c>
      <c r="N35" s="10">
        <v>0</v>
      </c>
      <c r="O35" s="10">
        <v>0.5</v>
      </c>
      <c r="R35" s="8">
        <v>0</v>
      </c>
      <c r="S35">
        <v>4.5333333333333332</v>
      </c>
      <c r="T35">
        <v>2.4761904761904758</v>
      </c>
      <c r="U35">
        <v>3.4736842105263159</v>
      </c>
      <c r="V35">
        <v>2.1804511278195489</v>
      </c>
      <c r="W35">
        <v>2.386819484240688</v>
      </c>
      <c r="X35">
        <v>3.298342541436464</v>
      </c>
      <c r="Y35">
        <v>2</v>
      </c>
      <c r="Z35">
        <v>2.808510638297872</v>
      </c>
      <c r="AA35">
        <v>2.8571428571428572</v>
      </c>
      <c r="AB35">
        <v>6.333333333333333</v>
      </c>
      <c r="AC35">
        <v>6</v>
      </c>
      <c r="AD35">
        <v>4</v>
      </c>
      <c r="AE35">
        <v>2</v>
      </c>
      <c r="AH35" s="8">
        <v>0</v>
      </c>
      <c r="AI35">
        <f>1/S35</f>
        <v>0.22058823529411764</v>
      </c>
      <c r="AJ35">
        <f t="shared" ref="AJ35:AU35" si="4">1/T35</f>
        <v>0.40384615384615391</v>
      </c>
      <c r="AK35">
        <f t="shared" si="4"/>
        <v>0.28787878787878785</v>
      </c>
      <c r="AL35">
        <f t="shared" si="4"/>
        <v>0.45862068965517244</v>
      </c>
      <c r="AM35">
        <f t="shared" si="4"/>
        <v>0.41896758703481385</v>
      </c>
      <c r="AN35">
        <f t="shared" si="4"/>
        <v>0.30318257956448913</v>
      </c>
      <c r="AO35">
        <f t="shared" si="4"/>
        <v>0.5</v>
      </c>
      <c r="AP35">
        <f t="shared" si="4"/>
        <v>0.35606060606060613</v>
      </c>
      <c r="AQ35">
        <f t="shared" si="4"/>
        <v>0.35</v>
      </c>
      <c r="AS35">
        <f t="shared" si="4"/>
        <v>0.16666666666666666</v>
      </c>
      <c r="AT35">
        <f t="shared" si="4"/>
        <v>0.25</v>
      </c>
      <c r="AU35">
        <f t="shared" si="4"/>
        <v>0.5</v>
      </c>
    </row>
    <row r="38" spans="2:113" x14ac:dyDescent="0.2">
      <c r="B38" t="s">
        <v>256</v>
      </c>
      <c r="D38">
        <f>+AVERAGE(CA41:DI41)</f>
        <v>0.21528105666761943</v>
      </c>
      <c r="E38">
        <f>+AVERAGE(C41:AK41)</f>
        <v>0.37253382162700838</v>
      </c>
    </row>
    <row r="40" spans="2:113" x14ac:dyDescent="0.2">
      <c r="C40" s="8" t="s">
        <v>56</v>
      </c>
      <c r="D40" s="8" t="s">
        <v>78</v>
      </c>
      <c r="E40" s="8" t="s">
        <v>80</v>
      </c>
      <c r="F40" s="8" t="s">
        <v>79</v>
      </c>
      <c r="G40" s="8" t="s">
        <v>151</v>
      </c>
      <c r="H40" s="8" t="s">
        <v>81</v>
      </c>
      <c r="I40" s="8" t="s">
        <v>57</v>
      </c>
      <c r="J40" s="8" t="s">
        <v>58</v>
      </c>
      <c r="K40" s="8" t="s">
        <v>59</v>
      </c>
      <c r="L40" s="8" t="s">
        <v>152</v>
      </c>
      <c r="M40" s="8" t="s">
        <v>153</v>
      </c>
      <c r="N40" s="8" t="s">
        <v>60</v>
      </c>
      <c r="O40" s="8" t="s">
        <v>61</v>
      </c>
      <c r="P40" s="8" t="s">
        <v>62</v>
      </c>
      <c r="Q40" s="8" t="s">
        <v>125</v>
      </c>
      <c r="R40" s="8" t="s">
        <v>63</v>
      </c>
      <c r="S40" s="8" t="s">
        <v>127</v>
      </c>
      <c r="T40" s="8" t="s">
        <v>90</v>
      </c>
      <c r="U40" s="8" t="s">
        <v>154</v>
      </c>
      <c r="V40" s="8" t="s">
        <v>64</v>
      </c>
      <c r="W40" s="8" t="s">
        <v>82</v>
      </c>
      <c r="X40" s="8" t="s">
        <v>83</v>
      </c>
      <c r="Y40" s="8" t="s">
        <v>155</v>
      </c>
      <c r="Z40" s="8" t="s">
        <v>156</v>
      </c>
      <c r="AA40" s="8" t="s">
        <v>157</v>
      </c>
      <c r="AB40" s="8" t="s">
        <v>126</v>
      </c>
      <c r="AC40" s="8" t="s">
        <v>65</v>
      </c>
      <c r="AD40" s="8" t="s">
        <v>66</v>
      </c>
      <c r="AE40" s="8" t="s">
        <v>158</v>
      </c>
      <c r="AF40" s="8" t="s">
        <v>161</v>
      </c>
      <c r="AG40" s="8" t="s">
        <v>163</v>
      </c>
      <c r="AH40" s="8" t="s">
        <v>164</v>
      </c>
      <c r="AI40" s="8" t="s">
        <v>135</v>
      </c>
      <c r="AJ40" s="8" t="s">
        <v>165</v>
      </c>
      <c r="AK40" s="8" t="s">
        <v>168</v>
      </c>
      <c r="AO40" s="8" t="s">
        <v>56</v>
      </c>
      <c r="AP40" s="8" t="s">
        <v>78</v>
      </c>
      <c r="AQ40" s="8" t="s">
        <v>80</v>
      </c>
      <c r="AR40" s="8" t="s">
        <v>79</v>
      </c>
      <c r="AS40" s="8" t="s">
        <v>151</v>
      </c>
      <c r="AT40" s="8" t="s">
        <v>81</v>
      </c>
      <c r="AU40" s="8" t="s">
        <v>57</v>
      </c>
      <c r="AV40" s="8" t="s">
        <v>58</v>
      </c>
      <c r="AW40" s="8" t="s">
        <v>59</v>
      </c>
      <c r="AX40" s="8" t="s">
        <v>152</v>
      </c>
      <c r="AY40" s="8" t="s">
        <v>153</v>
      </c>
      <c r="AZ40" s="8" t="s">
        <v>60</v>
      </c>
      <c r="BA40" s="8" t="s">
        <v>61</v>
      </c>
      <c r="BB40" s="8" t="s">
        <v>62</v>
      </c>
      <c r="BC40" s="8" t="s">
        <v>125</v>
      </c>
      <c r="BD40" s="8" t="s">
        <v>63</v>
      </c>
      <c r="BE40" s="8" t="s">
        <v>127</v>
      </c>
      <c r="BF40" s="8" t="s">
        <v>90</v>
      </c>
      <c r="BG40" s="8" t="s">
        <v>154</v>
      </c>
      <c r="BH40" s="8" t="s">
        <v>64</v>
      </c>
      <c r="BI40" s="8" t="s">
        <v>82</v>
      </c>
      <c r="BJ40" s="8" t="s">
        <v>83</v>
      </c>
      <c r="BK40" s="8" t="s">
        <v>155</v>
      </c>
      <c r="BL40" s="8" t="s">
        <v>156</v>
      </c>
      <c r="BM40" s="8" t="s">
        <v>157</v>
      </c>
      <c r="BN40" s="8" t="s">
        <v>126</v>
      </c>
      <c r="BO40" s="8" t="s">
        <v>65</v>
      </c>
      <c r="BP40" s="8" t="s">
        <v>66</v>
      </c>
      <c r="BQ40" s="8" t="s">
        <v>158</v>
      </c>
      <c r="BR40" s="8" t="s">
        <v>161</v>
      </c>
      <c r="BS40" s="8" t="s">
        <v>163</v>
      </c>
      <c r="BT40" s="8" t="s">
        <v>164</v>
      </c>
      <c r="BU40" s="8" t="s">
        <v>135</v>
      </c>
      <c r="BV40" s="8" t="s">
        <v>165</v>
      </c>
      <c r="BW40" s="8" t="s">
        <v>168</v>
      </c>
      <c r="CA40" s="8" t="s">
        <v>56</v>
      </c>
      <c r="CB40" s="8" t="s">
        <v>78</v>
      </c>
      <c r="CC40" s="8" t="s">
        <v>80</v>
      </c>
      <c r="CD40" s="8" t="s">
        <v>79</v>
      </c>
      <c r="CE40" s="8" t="s">
        <v>151</v>
      </c>
      <c r="CF40" s="8" t="s">
        <v>81</v>
      </c>
      <c r="CG40" s="8" t="s">
        <v>57</v>
      </c>
      <c r="CH40" s="8" t="s">
        <v>58</v>
      </c>
      <c r="CI40" s="8" t="s">
        <v>59</v>
      </c>
      <c r="CJ40" s="8" t="s">
        <v>152</v>
      </c>
      <c r="CK40" s="8" t="s">
        <v>153</v>
      </c>
      <c r="CL40" s="8" t="s">
        <v>60</v>
      </c>
      <c r="CM40" s="8" t="s">
        <v>61</v>
      </c>
      <c r="CN40" s="8" t="s">
        <v>62</v>
      </c>
      <c r="CO40" s="8" t="s">
        <v>125</v>
      </c>
      <c r="CP40" s="8" t="s">
        <v>63</v>
      </c>
      <c r="CQ40" s="8" t="s">
        <v>127</v>
      </c>
      <c r="CR40" s="8" t="s">
        <v>90</v>
      </c>
      <c r="CS40" s="8" t="s">
        <v>154</v>
      </c>
      <c r="CT40" s="8" t="s">
        <v>64</v>
      </c>
      <c r="CU40" s="8" t="s">
        <v>82</v>
      </c>
      <c r="CV40" s="8" t="s">
        <v>83</v>
      </c>
      <c r="CW40" s="8" t="s">
        <v>155</v>
      </c>
      <c r="CX40" s="8" t="s">
        <v>156</v>
      </c>
      <c r="CY40" s="8" t="s">
        <v>157</v>
      </c>
      <c r="CZ40" s="8" t="s">
        <v>126</v>
      </c>
      <c r="DA40" s="8" t="s">
        <v>65</v>
      </c>
      <c r="DB40" s="8" t="s">
        <v>66</v>
      </c>
      <c r="DC40" s="8" t="s">
        <v>158</v>
      </c>
      <c r="DD40" s="8" t="s">
        <v>161</v>
      </c>
      <c r="DE40" s="8" t="s">
        <v>163</v>
      </c>
      <c r="DF40" s="8" t="s">
        <v>164</v>
      </c>
      <c r="DG40" s="8" t="s">
        <v>135</v>
      </c>
      <c r="DH40" s="8" t="s">
        <v>165</v>
      </c>
      <c r="DI40" s="8" t="s">
        <v>168</v>
      </c>
    </row>
    <row r="41" spans="2:113" x14ac:dyDescent="0.2">
      <c r="B41" s="8">
        <v>0</v>
      </c>
      <c r="C41">
        <v>0.42161716171617158</v>
      </c>
      <c r="D41">
        <v>0.66666666666666674</v>
      </c>
      <c r="F41">
        <v>0.76190476190476197</v>
      </c>
      <c r="G41">
        <v>0.18214285714285711</v>
      </c>
      <c r="H41">
        <v>0</v>
      </c>
      <c r="I41">
        <v>0.2161188467889498</v>
      </c>
      <c r="J41">
        <v>0.49955357142857137</v>
      </c>
      <c r="K41">
        <v>0.58333333333333337</v>
      </c>
      <c r="L41">
        <v>0.5</v>
      </c>
      <c r="M41">
        <v>0.54761904761904767</v>
      </c>
      <c r="N41">
        <v>0.30003811701924887</v>
      </c>
      <c r="O41">
        <v>0.34728682170542657</v>
      </c>
      <c r="P41">
        <v>0.49652777777777768</v>
      </c>
      <c r="Q41">
        <v>0.185</v>
      </c>
      <c r="R41">
        <v>0.30404511163439718</v>
      </c>
      <c r="S41">
        <v>0.625</v>
      </c>
      <c r="T41">
        <v>0.75</v>
      </c>
      <c r="U41">
        <v>0.5</v>
      </c>
      <c r="V41">
        <v>0.53725749559082892</v>
      </c>
      <c r="W41">
        <v>0.2673611111111111</v>
      </c>
      <c r="X41">
        <v>0.59333333333333338</v>
      </c>
      <c r="Y41">
        <v>0.25</v>
      </c>
      <c r="Z41">
        <v>0.24013708513708509</v>
      </c>
      <c r="AA41">
        <v>0.46461038961038958</v>
      </c>
      <c r="AB41">
        <v>0</v>
      </c>
      <c r="AC41">
        <v>0.26629807390676952</v>
      </c>
      <c r="AD41">
        <v>0.29074074074074091</v>
      </c>
      <c r="AE41">
        <v>0.4375</v>
      </c>
      <c r="AF41">
        <v>0.66666666666666674</v>
      </c>
      <c r="AG41">
        <v>0</v>
      </c>
      <c r="AI41">
        <v>0.16666666666666671</v>
      </c>
      <c r="AJ41">
        <v>8.3333333333333329E-2</v>
      </c>
      <c r="AK41">
        <v>0.14285714285714279</v>
      </c>
      <c r="AN41" s="8">
        <v>0</v>
      </c>
      <c r="AO41">
        <v>2.6513761467889911</v>
      </c>
      <c r="AP41">
        <v>4</v>
      </c>
      <c r="AQ41">
        <v>6</v>
      </c>
      <c r="AR41">
        <v>5.4</v>
      </c>
      <c r="AS41">
        <v>6</v>
      </c>
      <c r="AT41">
        <v>8</v>
      </c>
      <c r="AU41">
        <v>5.5242718446601939</v>
      </c>
      <c r="AV41">
        <v>4</v>
      </c>
      <c r="AW41">
        <v>2.666666666666667</v>
      </c>
      <c r="AX41">
        <v>2.8571428571428572</v>
      </c>
      <c r="AY41">
        <v>4.1818181818181817</v>
      </c>
      <c r="AZ41">
        <v>5.5636363636363626</v>
      </c>
      <c r="BA41">
        <v>3.7068965517241379</v>
      </c>
      <c r="BB41">
        <v>2.358490566037736</v>
      </c>
      <c r="BC41">
        <v>5.6</v>
      </c>
      <c r="BD41">
        <v>6.9298245614035094</v>
      </c>
      <c r="BE41">
        <v>8</v>
      </c>
      <c r="BF41">
        <v>6.5</v>
      </c>
      <c r="BG41">
        <v>2</v>
      </c>
      <c r="BH41">
        <v>4.0666666666666664</v>
      </c>
      <c r="BI41">
        <v>5.4285714285714288</v>
      </c>
      <c r="BJ41">
        <v>7.5</v>
      </c>
      <c r="BK41">
        <v>3.666666666666667</v>
      </c>
      <c r="BL41">
        <v>7.5263157894736841</v>
      </c>
      <c r="BM41">
        <v>6.6363636363636367</v>
      </c>
      <c r="BN41">
        <v>4</v>
      </c>
      <c r="BO41">
        <v>6.7924528301886804</v>
      </c>
      <c r="BP41">
        <v>5.7391304347826084</v>
      </c>
      <c r="BQ41">
        <v>5</v>
      </c>
      <c r="BR41">
        <v>6</v>
      </c>
      <c r="BS41">
        <v>2</v>
      </c>
      <c r="BT41">
        <v>9</v>
      </c>
      <c r="BU41">
        <v>5</v>
      </c>
      <c r="BV41">
        <v>9</v>
      </c>
      <c r="BW41">
        <v>7</v>
      </c>
      <c r="BZ41" s="8">
        <v>0</v>
      </c>
      <c r="CA41">
        <f>1/AO41</f>
        <v>0.37716262975778542</v>
      </c>
      <c r="CB41">
        <f t="shared" ref="CB41:DI41" si="5">1/AP41</f>
        <v>0.25</v>
      </c>
      <c r="CC41">
        <f t="shared" si="5"/>
        <v>0.16666666666666666</v>
      </c>
      <c r="CD41">
        <f t="shared" si="5"/>
        <v>0.18518518518518517</v>
      </c>
      <c r="CE41">
        <f t="shared" si="5"/>
        <v>0.16666666666666666</v>
      </c>
      <c r="CG41">
        <f t="shared" si="5"/>
        <v>0.18101933216168717</v>
      </c>
      <c r="CH41">
        <f t="shared" si="5"/>
        <v>0.25</v>
      </c>
      <c r="CI41">
        <f t="shared" si="5"/>
        <v>0.37499999999999994</v>
      </c>
      <c r="CJ41">
        <f t="shared" si="5"/>
        <v>0.35</v>
      </c>
      <c r="CK41">
        <f t="shared" si="5"/>
        <v>0.2391304347826087</v>
      </c>
      <c r="CL41">
        <f t="shared" si="5"/>
        <v>0.1797385620915033</v>
      </c>
      <c r="CM41">
        <f t="shared" si="5"/>
        <v>0.26976744186046514</v>
      </c>
      <c r="CN41">
        <f t="shared" si="5"/>
        <v>0.42399999999999999</v>
      </c>
      <c r="CO41">
        <f t="shared" si="5"/>
        <v>0.17857142857142858</v>
      </c>
      <c r="CP41">
        <f t="shared" si="5"/>
        <v>0.14430379746835442</v>
      </c>
      <c r="CQ41">
        <f t="shared" si="5"/>
        <v>0.125</v>
      </c>
      <c r="CR41">
        <f t="shared" si="5"/>
        <v>0.15384615384615385</v>
      </c>
      <c r="CS41">
        <f t="shared" si="5"/>
        <v>0.5</v>
      </c>
      <c r="CT41">
        <f t="shared" si="5"/>
        <v>0.24590163934426232</v>
      </c>
      <c r="CU41">
        <f t="shared" si="5"/>
        <v>0.18421052631578946</v>
      </c>
      <c r="CV41">
        <f t="shared" si="5"/>
        <v>0.13333333333333333</v>
      </c>
      <c r="CW41">
        <f t="shared" si="5"/>
        <v>0.27272727272727271</v>
      </c>
      <c r="CX41">
        <f t="shared" si="5"/>
        <v>0.13286713286713286</v>
      </c>
      <c r="CY41">
        <f t="shared" si="5"/>
        <v>0.15068493150684931</v>
      </c>
      <c r="DA41">
        <f t="shared" si="5"/>
        <v>0.1472222222222222</v>
      </c>
      <c r="DB41">
        <f t="shared" si="5"/>
        <v>0.17424242424242425</v>
      </c>
      <c r="DC41">
        <f t="shared" si="5"/>
        <v>0.2</v>
      </c>
      <c r="DD41">
        <f t="shared" si="5"/>
        <v>0.16666666666666666</v>
      </c>
      <c r="DF41">
        <f t="shared" si="5"/>
        <v>0.1111111111111111</v>
      </c>
      <c r="DG41">
        <f t="shared" si="5"/>
        <v>0.2</v>
      </c>
      <c r="DH41">
        <f t="shared" si="5"/>
        <v>0.1111111111111111</v>
      </c>
      <c r="DI41">
        <f t="shared" si="5"/>
        <v>0.14285714285714285</v>
      </c>
    </row>
    <row r="49" spans="2:64" ht="21" x14ac:dyDescent="0.25">
      <c r="B49" s="17" t="s">
        <v>257</v>
      </c>
      <c r="D49">
        <f>+AVERAGE(AT52:BL52)</f>
        <v>0.1189244210755348</v>
      </c>
      <c r="E49">
        <f>+AVERAGE(C52:U52)</f>
        <v>0.36269042000337143</v>
      </c>
      <c r="F49">
        <f>+AVERAGE(Y52:AQ52)</f>
        <v>9.540965467295468</v>
      </c>
    </row>
    <row r="51" spans="2:64" x14ac:dyDescent="0.2">
      <c r="C51" s="8" t="s">
        <v>115</v>
      </c>
      <c r="D51" s="8" t="s">
        <v>117</v>
      </c>
      <c r="E51" s="8" t="s">
        <v>110</v>
      </c>
      <c r="F51" s="8" t="s">
        <v>111</v>
      </c>
      <c r="G51" s="8" t="s">
        <v>114</v>
      </c>
      <c r="H51" s="8" t="s">
        <v>116</v>
      </c>
      <c r="I51" s="8" t="s">
        <v>112</v>
      </c>
      <c r="J51" s="8" t="s">
        <v>118</v>
      </c>
      <c r="K51" s="8" t="s">
        <v>107</v>
      </c>
      <c r="L51" s="8" t="s">
        <v>113</v>
      </c>
      <c r="M51" s="8" t="s">
        <v>108</v>
      </c>
      <c r="N51" s="8" t="s">
        <v>106</v>
      </c>
      <c r="O51" s="8" t="s">
        <v>258</v>
      </c>
      <c r="P51" s="8" t="s">
        <v>219</v>
      </c>
      <c r="Q51" s="8" t="s">
        <v>217</v>
      </c>
      <c r="R51" s="8" t="s">
        <v>218</v>
      </c>
      <c r="S51" s="8" t="s">
        <v>109</v>
      </c>
      <c r="T51" s="8" t="s">
        <v>120</v>
      </c>
      <c r="U51" s="8" t="s">
        <v>220</v>
      </c>
      <c r="Y51" s="8" t="s">
        <v>115</v>
      </c>
      <c r="Z51" s="8" t="s">
        <v>117</v>
      </c>
      <c r="AA51" s="8" t="s">
        <v>110</v>
      </c>
      <c r="AB51" s="8" t="s">
        <v>111</v>
      </c>
      <c r="AC51" s="8" t="s">
        <v>114</v>
      </c>
      <c r="AD51" s="8" t="s">
        <v>116</v>
      </c>
      <c r="AE51" s="8" t="s">
        <v>112</v>
      </c>
      <c r="AF51" s="8" t="s">
        <v>118</v>
      </c>
      <c r="AG51" s="8" t="s">
        <v>107</v>
      </c>
      <c r="AH51" s="8" t="s">
        <v>113</v>
      </c>
      <c r="AI51" s="8" t="s">
        <v>108</v>
      </c>
      <c r="AJ51" s="8" t="s">
        <v>106</v>
      </c>
      <c r="AK51" s="8" t="s">
        <v>258</v>
      </c>
      <c r="AL51" s="8" t="s">
        <v>219</v>
      </c>
      <c r="AM51" s="8" t="s">
        <v>217</v>
      </c>
      <c r="AN51" s="8" t="s">
        <v>218</v>
      </c>
      <c r="AO51" s="8" t="s">
        <v>109</v>
      </c>
      <c r="AP51" s="8" t="s">
        <v>120</v>
      </c>
      <c r="AQ51" s="8" t="s">
        <v>220</v>
      </c>
      <c r="AT51" s="8" t="s">
        <v>115</v>
      </c>
      <c r="AU51" s="8" t="s">
        <v>117</v>
      </c>
      <c r="AV51" s="8" t="s">
        <v>110</v>
      </c>
      <c r="AW51" s="8" t="s">
        <v>111</v>
      </c>
      <c r="AX51" s="8" t="s">
        <v>114</v>
      </c>
      <c r="AY51" s="8" t="s">
        <v>116</v>
      </c>
      <c r="AZ51" s="8" t="s">
        <v>112</v>
      </c>
      <c r="BA51" s="8" t="s">
        <v>118</v>
      </c>
      <c r="BB51" s="8" t="s">
        <v>107</v>
      </c>
      <c r="BC51" s="8" t="s">
        <v>113</v>
      </c>
      <c r="BD51" s="8" t="s">
        <v>108</v>
      </c>
      <c r="BE51" s="8" t="s">
        <v>106</v>
      </c>
      <c r="BF51" s="8" t="s">
        <v>258</v>
      </c>
      <c r="BG51" s="8" t="s">
        <v>219</v>
      </c>
      <c r="BH51" s="8" t="s">
        <v>217</v>
      </c>
      <c r="BI51" s="8" t="s">
        <v>218</v>
      </c>
      <c r="BJ51" s="8" t="s">
        <v>109</v>
      </c>
      <c r="BK51" s="8" t="s">
        <v>120</v>
      </c>
      <c r="BL51" s="8" t="s">
        <v>220</v>
      </c>
    </row>
    <row r="52" spans="2:64" x14ac:dyDescent="0.2">
      <c r="B52" s="8">
        <v>0</v>
      </c>
      <c r="C52">
        <v>0.29360784717927563</v>
      </c>
      <c r="D52">
        <v>0.25748778804249761</v>
      </c>
      <c r="E52">
        <v>7.5867785897741902E-2</v>
      </c>
      <c r="F52">
        <v>7.8493868442369025E-2</v>
      </c>
      <c r="G52">
        <v>0.15441257530502361</v>
      </c>
      <c r="H52">
        <v>0.17875199894383359</v>
      </c>
      <c r="I52">
        <v>0.24495426265107589</v>
      </c>
      <c r="J52">
        <v>0.69736842105263153</v>
      </c>
      <c r="K52">
        <v>0.4064573197700132</v>
      </c>
      <c r="L52">
        <v>0.71451048951048945</v>
      </c>
      <c r="M52">
        <v>0.198435</v>
      </c>
      <c r="N52">
        <v>0.28067799999999998</v>
      </c>
      <c r="O52">
        <v>0.24784999999999999</v>
      </c>
      <c r="P52">
        <v>0.36845</v>
      </c>
      <c r="Q52">
        <v>0.69784570000000001</v>
      </c>
      <c r="R52">
        <v>0.31675999999999999</v>
      </c>
      <c r="S52">
        <v>0.77622655122655138</v>
      </c>
      <c r="T52">
        <v>0.35483667204255442</v>
      </c>
      <c r="U52">
        <v>0.54812369999999999</v>
      </c>
      <c r="X52" s="8">
        <v>0</v>
      </c>
      <c r="Y52">
        <v>7.5396825396825404</v>
      </c>
      <c r="Z52">
        <v>8.513089005235603</v>
      </c>
      <c r="AA52">
        <v>14.51267605633803</v>
      </c>
      <c r="AB52">
        <v>15.857142857142859</v>
      </c>
      <c r="AC52">
        <v>10.55140186915888</v>
      </c>
      <c r="AD52">
        <v>11.55140186915888</v>
      </c>
      <c r="AE52">
        <v>17.047619047619051</v>
      </c>
      <c r="AF52">
        <v>9.1578947368421044</v>
      </c>
      <c r="AG52">
        <v>11.0625</v>
      </c>
      <c r="AH52">
        <v>10.23076923076923</v>
      </c>
      <c r="AI52">
        <v>6.4</v>
      </c>
      <c r="AJ52">
        <v>4.5</v>
      </c>
      <c r="AK52">
        <v>6</v>
      </c>
      <c r="AL52">
        <v>7.333333333333333</v>
      </c>
      <c r="AM52">
        <v>8.3333333333333339</v>
      </c>
      <c r="AN52">
        <v>5</v>
      </c>
      <c r="AO52">
        <v>9.1875</v>
      </c>
      <c r="AP52">
        <v>11.5</v>
      </c>
      <c r="AQ52">
        <v>7</v>
      </c>
      <c r="AS52" s="8">
        <v>0</v>
      </c>
      <c r="AT52">
        <f>1/Y52</f>
        <v>0.13263157894736841</v>
      </c>
      <c r="AU52">
        <f t="shared" ref="AU52:BL52" si="6">1/Z52</f>
        <v>0.11746617466174661</v>
      </c>
      <c r="AV52">
        <f t="shared" si="6"/>
        <v>6.8905279503105585E-2</v>
      </c>
      <c r="AW52">
        <f t="shared" si="6"/>
        <v>6.3063063063063057E-2</v>
      </c>
      <c r="AX52">
        <f t="shared" si="6"/>
        <v>9.4774136403897244E-2</v>
      </c>
      <c r="AY52">
        <f t="shared" si="6"/>
        <v>8.6569579288025875E-2</v>
      </c>
      <c r="AZ52">
        <f t="shared" si="6"/>
        <v>5.8659217877094959E-2</v>
      </c>
      <c r="BA52">
        <f t="shared" si="6"/>
        <v>0.10919540229885058</v>
      </c>
      <c r="BB52">
        <f t="shared" si="6"/>
        <v>9.03954802259887E-2</v>
      </c>
      <c r="BC52">
        <f t="shared" si="6"/>
        <v>9.7744360902255648E-2</v>
      </c>
      <c r="BD52">
        <f t="shared" si="6"/>
        <v>0.15625</v>
      </c>
      <c r="BE52">
        <f t="shared" si="6"/>
        <v>0.22222222222222221</v>
      </c>
      <c r="BF52">
        <f t="shared" si="6"/>
        <v>0.16666666666666666</v>
      </c>
      <c r="BG52">
        <f t="shared" si="6"/>
        <v>0.13636363636363638</v>
      </c>
      <c r="BH52">
        <f t="shared" si="6"/>
        <v>0.12</v>
      </c>
      <c r="BI52">
        <f t="shared" si="6"/>
        <v>0.2</v>
      </c>
      <c r="BJ52">
        <f t="shared" si="6"/>
        <v>0.10884353741496598</v>
      </c>
      <c r="BK52">
        <f t="shared" si="6"/>
        <v>8.6956521739130432E-2</v>
      </c>
      <c r="BL52">
        <f t="shared" si="6"/>
        <v>0.14285714285714285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9933-D92E-6B41-B27F-BA4AD7A1A057}">
  <dimension ref="B3:E26"/>
  <sheetViews>
    <sheetView zoomScale="180" zoomScaleNormal="180" workbookViewId="0">
      <pane xSplit="1" ySplit="3" topLeftCell="B4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baseColWidth="10" defaultRowHeight="16" x14ac:dyDescent="0.2"/>
  <cols>
    <col min="2" max="2" width="14.1640625" customWidth="1"/>
  </cols>
  <sheetData>
    <row r="3" spans="2:5" ht="36" customHeight="1" x14ac:dyDescent="0.2">
      <c r="C3" t="s">
        <v>121</v>
      </c>
      <c r="D3" t="s">
        <v>317</v>
      </c>
      <c r="E3" t="s">
        <v>318</v>
      </c>
    </row>
    <row r="4" spans="2:5" ht="36" customHeight="1" x14ac:dyDescent="0.2">
      <c r="B4" t="s">
        <v>319</v>
      </c>
      <c r="C4" t="s">
        <v>320</v>
      </c>
      <c r="D4" t="s">
        <v>321</v>
      </c>
      <c r="E4" t="s">
        <v>322</v>
      </c>
    </row>
    <row r="5" spans="2:5" ht="36" customHeight="1" x14ac:dyDescent="0.2">
      <c r="B5" t="s">
        <v>323</v>
      </c>
      <c r="C5" t="s">
        <v>320</v>
      </c>
      <c r="D5" t="s">
        <v>324</v>
      </c>
      <c r="E5" t="s">
        <v>325</v>
      </c>
    </row>
    <row r="6" spans="2:5" ht="36" customHeight="1" x14ac:dyDescent="0.2">
      <c r="B6" t="s">
        <v>326</v>
      </c>
      <c r="C6" t="s">
        <v>320</v>
      </c>
      <c r="D6" t="s">
        <v>327</v>
      </c>
      <c r="E6" t="s">
        <v>328</v>
      </c>
    </row>
    <row r="7" spans="2:5" ht="43" customHeight="1" x14ac:dyDescent="0.2">
      <c r="B7" t="s">
        <v>329</v>
      </c>
      <c r="C7" t="s">
        <v>320</v>
      </c>
      <c r="D7" t="s">
        <v>330</v>
      </c>
      <c r="E7" t="s">
        <v>331</v>
      </c>
    </row>
    <row r="11" spans="2:5" ht="16" customHeight="1" x14ac:dyDescent="0.2"/>
    <row r="12" spans="2:5" ht="16" customHeight="1" x14ac:dyDescent="0.2"/>
    <row r="13" spans="2:5" ht="17" customHeight="1" x14ac:dyDescent="0.2"/>
    <row r="14" spans="2:5" ht="16" customHeight="1" x14ac:dyDescent="0.2"/>
    <row r="15" spans="2:5" ht="16" customHeight="1" x14ac:dyDescent="0.2"/>
    <row r="16" spans="2:5" ht="17" customHeight="1" x14ac:dyDescent="0.2"/>
    <row r="17" ht="16" customHeight="1" x14ac:dyDescent="0.2"/>
    <row r="18" ht="16" customHeight="1" x14ac:dyDescent="0.2"/>
    <row r="19" ht="17" customHeight="1" x14ac:dyDescent="0.2"/>
    <row r="23" ht="16" customHeight="1" x14ac:dyDescent="0.2"/>
    <row r="24" ht="16" customHeight="1" x14ac:dyDescent="0.2"/>
    <row r="25" ht="17" customHeight="1" x14ac:dyDescent="0.2"/>
    <row r="26" ht="16" customHeight="1" x14ac:dyDescent="0.2"/>
  </sheetData>
  <pageMargins left="0.7" right="0.7" top="0.75" bottom="0.75" header="0.3" footer="0.3"/>
  <pageSetup paperSize="9" orientation="portrait" horizontalDpi="0" verticalDpi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622-A575-AC4A-89A2-3E94F18D14A4}">
  <dimension ref="B2:DP52"/>
  <sheetViews>
    <sheetView zoomScaleNormal="100" workbookViewId="0">
      <selection activeCell="E11" sqref="E11:F11"/>
    </sheetView>
  </sheetViews>
  <sheetFormatPr baseColWidth="10" defaultRowHeight="16" x14ac:dyDescent="0.2"/>
  <sheetData>
    <row r="2" spans="2:57" ht="21" x14ac:dyDescent="0.25">
      <c r="B2" s="17" t="s">
        <v>244</v>
      </c>
      <c r="D2">
        <f>+AVERAGE(1/H5,1/I5,1/J5)</f>
        <v>0.16110448532605992</v>
      </c>
      <c r="E2">
        <f>+AVERAGE(C5:E5)</f>
        <v>0.45495712267958055</v>
      </c>
      <c r="F2">
        <f>+AVERAGE(H5:J5)</f>
        <v>6.2862570621468921</v>
      </c>
    </row>
    <row r="4" spans="2:57" x14ac:dyDescent="0.2">
      <c r="C4" s="8" t="s">
        <v>20</v>
      </c>
      <c r="D4" s="8" t="s">
        <v>21</v>
      </c>
      <c r="E4" s="8" t="s">
        <v>22</v>
      </c>
      <c r="G4" t="s">
        <v>266</v>
      </c>
      <c r="H4" s="8" t="s">
        <v>20</v>
      </c>
      <c r="I4" s="8" t="s">
        <v>21</v>
      </c>
      <c r="J4" s="8" t="s">
        <v>22</v>
      </c>
    </row>
    <row r="5" spans="2:57" x14ac:dyDescent="0.2">
      <c r="B5" s="8">
        <v>0</v>
      </c>
      <c r="C5">
        <v>0.60999999999999854</v>
      </c>
      <c r="D5">
        <v>0.51080357142857324</v>
      </c>
      <c r="E5">
        <v>0.24406779661016981</v>
      </c>
      <c r="G5" s="8">
        <v>0</v>
      </c>
      <c r="H5">
        <v>6</v>
      </c>
      <c r="I5">
        <v>7.2824999999999998</v>
      </c>
      <c r="J5">
        <v>5.5762711864406782</v>
      </c>
      <c r="L5">
        <f>1/H5</f>
        <v>0.16666666666666666</v>
      </c>
      <c r="M5">
        <f>1/I5</f>
        <v>0.13731548232063165</v>
      </c>
      <c r="N5">
        <f>1/J5</f>
        <v>0.17933130699088146</v>
      </c>
    </row>
    <row r="8" spans="2:57" ht="21" x14ac:dyDescent="0.25">
      <c r="B8" s="17" t="s">
        <v>253</v>
      </c>
      <c r="D8">
        <f>+AVERAGE(W11:AD11)</f>
        <v>0.17787203961183295</v>
      </c>
      <c r="E8">
        <f>+AVERAGE(C11:J11)</f>
        <v>0.44046883996774722</v>
      </c>
      <c r="F8">
        <f>+AVERAGE(M11:T11)</f>
        <v>6.1073862737680695</v>
      </c>
    </row>
    <row r="10" spans="2:57" x14ac:dyDescent="0.2">
      <c r="C10" s="8" t="s">
        <v>28</v>
      </c>
      <c r="D10" s="8" t="s">
        <v>29</v>
      </c>
      <c r="E10" s="8" t="s">
        <v>30</v>
      </c>
      <c r="F10" s="8" t="s">
        <v>31</v>
      </c>
      <c r="G10" s="8" t="s">
        <v>32</v>
      </c>
      <c r="H10" s="8" t="s">
        <v>33</v>
      </c>
      <c r="I10" s="8" t="s">
        <v>123</v>
      </c>
      <c r="J10" s="8" t="s">
        <v>34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32</v>
      </c>
      <c r="R10" s="8" t="s">
        <v>33</v>
      </c>
      <c r="S10" s="8" t="s">
        <v>123</v>
      </c>
      <c r="T10" s="8" t="s">
        <v>34</v>
      </c>
      <c r="W10" s="8" t="s">
        <v>28</v>
      </c>
      <c r="X10" s="8" t="s">
        <v>29</v>
      </c>
      <c r="Y10" s="8" t="s">
        <v>30</v>
      </c>
      <c r="Z10" s="8" t="s">
        <v>31</v>
      </c>
      <c r="AA10" s="8" t="s">
        <v>32</v>
      </c>
      <c r="AB10" s="8" t="s">
        <v>33</v>
      </c>
      <c r="AC10" s="8" t="s">
        <v>123</v>
      </c>
      <c r="AD10" s="8" t="s">
        <v>34</v>
      </c>
    </row>
    <row r="11" spans="2:57" x14ac:dyDescent="0.2">
      <c r="B11" s="8">
        <v>0</v>
      </c>
      <c r="C11">
        <v>0.2362370723945913</v>
      </c>
      <c r="D11">
        <v>0.52956483571607593</v>
      </c>
      <c r="E11">
        <v>0.37861711848918622</v>
      </c>
      <c r="F11">
        <v>0.48115290892476442</v>
      </c>
      <c r="G11">
        <v>0.59877391562685678</v>
      </c>
      <c r="H11">
        <v>0.35205644586894569</v>
      </c>
      <c r="I11">
        <v>0.6904151404151404</v>
      </c>
      <c r="J11">
        <v>0.25693328230641649</v>
      </c>
      <c r="L11" s="8">
        <v>0</v>
      </c>
      <c r="M11">
        <v>4.6634844868735081</v>
      </c>
      <c r="N11">
        <v>5.1376975169300234</v>
      </c>
      <c r="O11">
        <v>5.3646055437100211</v>
      </c>
      <c r="P11">
        <v>5.637526652452026</v>
      </c>
      <c r="Q11">
        <v>9.2181818181818187</v>
      </c>
      <c r="R11">
        <v>4.4516666666666671</v>
      </c>
      <c r="S11">
        <v>9.7142857142857135</v>
      </c>
      <c r="T11">
        <v>4.6716417910447774</v>
      </c>
      <c r="V11" s="8">
        <v>0</v>
      </c>
      <c r="W11">
        <f>1/M11</f>
        <v>0.21443193449334699</v>
      </c>
      <c r="X11">
        <f t="shared" ref="X11:AD11" si="0">1/N11</f>
        <v>0.19463971880492087</v>
      </c>
      <c r="Y11">
        <f t="shared" si="0"/>
        <v>0.18640699523052465</v>
      </c>
      <c r="Z11">
        <f t="shared" si="0"/>
        <v>0.17738275340393342</v>
      </c>
      <c r="AA11">
        <f t="shared" si="0"/>
        <v>0.10848126232741617</v>
      </c>
      <c r="AB11">
        <f t="shared" si="0"/>
        <v>0.22463496817671283</v>
      </c>
      <c r="AC11">
        <f t="shared" si="0"/>
        <v>0.10294117647058824</v>
      </c>
      <c r="AD11">
        <f t="shared" si="0"/>
        <v>0.2140575079872204</v>
      </c>
    </row>
    <row r="14" spans="2:57" ht="21" hidden="1" x14ac:dyDescent="0.25">
      <c r="B14" s="17" t="s">
        <v>252</v>
      </c>
      <c r="D14">
        <f>+AVERAGE(AO17:BE17)</f>
        <v>9.3990782390176858E-2</v>
      </c>
      <c r="E14">
        <f>+AVERAGE(C17:S17)</f>
        <v>0.27838176762486799</v>
      </c>
      <c r="F14">
        <f>+AVERAGE(V17:AL17)</f>
        <v>11.267022749765976</v>
      </c>
    </row>
    <row r="15" spans="2:57" hidden="1" x14ac:dyDescent="0.2"/>
    <row r="16" spans="2:57" hidden="1" x14ac:dyDescent="0.2">
      <c r="C16" s="8" t="s">
        <v>245</v>
      </c>
      <c r="D16" s="8" t="s">
        <v>34</v>
      </c>
      <c r="E16" s="8" t="s">
        <v>246</v>
      </c>
      <c r="F16" s="8" t="s">
        <v>21</v>
      </c>
      <c r="G16" s="8" t="s">
        <v>247</v>
      </c>
      <c r="H16" s="8" t="s">
        <v>248</v>
      </c>
      <c r="I16" s="8" t="s">
        <v>30</v>
      </c>
      <c r="J16" s="8" t="s">
        <v>31</v>
      </c>
      <c r="K16" s="8" t="s">
        <v>28</v>
      </c>
      <c r="L16" s="8" t="s">
        <v>29</v>
      </c>
      <c r="M16" s="8" t="s">
        <v>123</v>
      </c>
      <c r="N16" s="8" t="s">
        <v>249</v>
      </c>
      <c r="O16" s="8" t="s">
        <v>32</v>
      </c>
      <c r="P16" s="8" t="s">
        <v>33</v>
      </c>
      <c r="Q16" s="8" t="s">
        <v>22</v>
      </c>
      <c r="R16" s="8" t="s">
        <v>250</v>
      </c>
      <c r="S16" s="8" t="s">
        <v>251</v>
      </c>
      <c r="V16" s="8" t="s">
        <v>245</v>
      </c>
      <c r="W16" s="8" t="s">
        <v>34</v>
      </c>
      <c r="X16" s="8" t="s">
        <v>246</v>
      </c>
      <c r="Y16" s="8" t="s">
        <v>21</v>
      </c>
      <c r="Z16" s="8" t="s">
        <v>247</v>
      </c>
      <c r="AA16" s="8" t="s">
        <v>248</v>
      </c>
      <c r="AB16" s="8" t="s">
        <v>30</v>
      </c>
      <c r="AC16" s="8" t="s">
        <v>31</v>
      </c>
      <c r="AD16" s="8" t="s">
        <v>28</v>
      </c>
      <c r="AE16" s="8" t="s">
        <v>29</v>
      </c>
      <c r="AF16" s="8" t="s">
        <v>123</v>
      </c>
      <c r="AG16" s="8" t="s">
        <v>249</v>
      </c>
      <c r="AH16" s="8" t="s">
        <v>32</v>
      </c>
      <c r="AI16" s="8" t="s">
        <v>33</v>
      </c>
      <c r="AJ16" s="8" t="s">
        <v>22</v>
      </c>
      <c r="AK16" s="8" t="s">
        <v>250</v>
      </c>
      <c r="AL16" s="8" t="s">
        <v>251</v>
      </c>
      <c r="AO16" s="8" t="s">
        <v>245</v>
      </c>
      <c r="AP16" s="8" t="s">
        <v>34</v>
      </c>
      <c r="AQ16" s="8" t="s">
        <v>246</v>
      </c>
      <c r="AR16" s="8" t="s">
        <v>21</v>
      </c>
      <c r="AS16" s="8" t="s">
        <v>247</v>
      </c>
      <c r="AT16" s="8" t="s">
        <v>248</v>
      </c>
      <c r="AU16" s="8" t="s">
        <v>30</v>
      </c>
      <c r="AV16" s="8" t="s">
        <v>31</v>
      </c>
      <c r="AW16" s="8" t="s">
        <v>28</v>
      </c>
      <c r="AX16" s="8" t="s">
        <v>29</v>
      </c>
      <c r="AY16" s="8" t="s">
        <v>123</v>
      </c>
      <c r="AZ16" s="8" t="s">
        <v>249</v>
      </c>
      <c r="BA16" s="8" t="s">
        <v>32</v>
      </c>
      <c r="BB16" s="8" t="s">
        <v>33</v>
      </c>
      <c r="BC16" s="8" t="s">
        <v>22</v>
      </c>
      <c r="BD16" s="8" t="s">
        <v>250</v>
      </c>
      <c r="BE16" s="8" t="s">
        <v>251</v>
      </c>
    </row>
    <row r="17" spans="2:120" hidden="1" x14ac:dyDescent="0.2">
      <c r="B17" s="8">
        <v>0</v>
      </c>
      <c r="C17">
        <v>0.2194448626871372</v>
      </c>
      <c r="D17">
        <v>0.29166226974869042</v>
      </c>
      <c r="E17">
        <v>9.8703558281279608E-2</v>
      </c>
      <c r="F17">
        <v>0.1047513162717691</v>
      </c>
      <c r="G17">
        <v>0.10864361068224961</v>
      </c>
      <c r="H17">
        <v>9.3209852451999725E-2</v>
      </c>
      <c r="I17">
        <v>0.32849927849927762</v>
      </c>
      <c r="J17">
        <v>0.26150284900284892</v>
      </c>
      <c r="K17">
        <v>0.35461279461279438</v>
      </c>
      <c r="L17">
        <v>0.1540258524357474</v>
      </c>
      <c r="M17">
        <v>0.70136452241715397</v>
      </c>
      <c r="N17">
        <v>0.46409460593521318</v>
      </c>
      <c r="O17">
        <v>0.3054008549806872</v>
      </c>
      <c r="P17">
        <v>0.4136717014717865</v>
      </c>
      <c r="Q17">
        <v>0.1909608093431622</v>
      </c>
      <c r="R17">
        <v>0.32760056707425111</v>
      </c>
      <c r="S17">
        <v>0.31434074372670862</v>
      </c>
      <c r="U17" s="8">
        <v>0</v>
      </c>
      <c r="V17">
        <v>7.08</v>
      </c>
      <c r="W17">
        <v>11.18181818181818</v>
      </c>
      <c r="X17">
        <v>13.751660026560421</v>
      </c>
      <c r="Y17">
        <v>13.21646746347942</v>
      </c>
      <c r="Z17">
        <v>12.69148936170213</v>
      </c>
      <c r="AA17">
        <v>14.037184594953519</v>
      </c>
      <c r="AB17">
        <v>7.9733333333333336</v>
      </c>
      <c r="AC17">
        <v>8.8755555555555556</v>
      </c>
      <c r="AD17">
        <v>7.724444444444444</v>
      </c>
      <c r="AE17">
        <v>9.3816254416961122</v>
      </c>
      <c r="AF17">
        <v>10.388888888888889</v>
      </c>
      <c r="AG17">
        <v>12.91397849462366</v>
      </c>
      <c r="AH17">
        <v>14.7</v>
      </c>
      <c r="AI17">
        <v>10.099467140319719</v>
      </c>
      <c r="AJ17">
        <v>8.86</v>
      </c>
      <c r="AK17">
        <v>12.87037037037037</v>
      </c>
      <c r="AL17">
        <v>15.793103448275859</v>
      </c>
      <c r="AN17" s="8">
        <v>0</v>
      </c>
      <c r="AO17">
        <f>1/V17</f>
        <v>0.14124293785310735</v>
      </c>
      <c r="AP17">
        <f t="shared" ref="AP17:BE17" si="1">1/W17</f>
        <v>8.9430894308943104E-2</v>
      </c>
      <c r="AQ17">
        <f t="shared" si="1"/>
        <v>7.2718493481409963E-2</v>
      </c>
      <c r="AR17">
        <f t="shared" si="1"/>
        <v>7.5663183279742738E-2</v>
      </c>
      <c r="AS17">
        <f t="shared" si="1"/>
        <v>7.879295892707458E-2</v>
      </c>
      <c r="AT17">
        <f t="shared" si="1"/>
        <v>7.1239356669820245E-2</v>
      </c>
      <c r="AU17">
        <f t="shared" si="1"/>
        <v>0.1254180602006689</v>
      </c>
      <c r="AV17">
        <f t="shared" si="1"/>
        <v>0.11266900350525788</v>
      </c>
      <c r="AW17">
        <f t="shared" si="1"/>
        <v>0.12945914844649023</v>
      </c>
      <c r="AX17">
        <f t="shared" si="1"/>
        <v>0.10659133709981168</v>
      </c>
      <c r="AY17">
        <f t="shared" si="1"/>
        <v>9.6256684491978606E-2</v>
      </c>
      <c r="AZ17">
        <f t="shared" si="1"/>
        <v>7.7435470441298893E-2</v>
      </c>
      <c r="BA17">
        <f t="shared" si="1"/>
        <v>6.8027210884353748E-2</v>
      </c>
      <c r="BB17">
        <f t="shared" si="1"/>
        <v>9.9015124868097049E-2</v>
      </c>
      <c r="BC17">
        <f t="shared" si="1"/>
        <v>0.11286681715575622</v>
      </c>
      <c r="BD17">
        <f t="shared" si="1"/>
        <v>7.7697841726618699E-2</v>
      </c>
      <c r="BE17">
        <f t="shared" si="1"/>
        <v>6.3318777292576428E-2</v>
      </c>
    </row>
    <row r="20" spans="2:120" x14ac:dyDescent="0.2">
      <c r="B20" t="s">
        <v>254</v>
      </c>
      <c r="D20">
        <f>+AVERAGE(AD23:AN23)</f>
        <v>0.375182394470846</v>
      </c>
      <c r="E20">
        <f>+AVERAGE(C23:N23)</f>
        <v>0.55028271240538185</v>
      </c>
    </row>
    <row r="22" spans="2:120" x14ac:dyDescent="0.2">
      <c r="C22" s="8" t="s">
        <v>42</v>
      </c>
      <c r="D22" s="8" t="s">
        <v>43</v>
      </c>
      <c r="E22" s="8" t="s">
        <v>44</v>
      </c>
      <c r="F22" s="8" t="s">
        <v>45</v>
      </c>
      <c r="G22" s="8" t="s">
        <v>46</v>
      </c>
      <c r="H22" s="8" t="s">
        <v>47</v>
      </c>
      <c r="I22" s="8" t="s">
        <v>48</v>
      </c>
      <c r="J22" s="8" t="s">
        <v>49</v>
      </c>
      <c r="K22" s="8" t="s">
        <v>50</v>
      </c>
      <c r="L22" s="8" t="s">
        <v>51</v>
      </c>
      <c r="M22" s="8" t="s">
        <v>52</v>
      </c>
      <c r="N22" s="8" t="s">
        <v>126</v>
      </c>
      <c r="Q22" s="8" t="s">
        <v>42</v>
      </c>
      <c r="R22" s="8" t="s">
        <v>43</v>
      </c>
      <c r="S22" s="8" t="s">
        <v>44</v>
      </c>
      <c r="T22" s="8" t="s">
        <v>45</v>
      </c>
      <c r="U22" s="8" t="s">
        <v>46</v>
      </c>
      <c r="V22" s="8" t="s">
        <v>47</v>
      </c>
      <c r="W22" s="8" t="s">
        <v>48</v>
      </c>
      <c r="X22" s="8" t="s">
        <v>50</v>
      </c>
      <c r="Y22" s="8" t="s">
        <v>51</v>
      </c>
      <c r="Z22" s="8" t="s">
        <v>52</v>
      </c>
      <c r="AA22" s="8" t="s">
        <v>126</v>
      </c>
      <c r="AD22" s="8" t="s">
        <v>42</v>
      </c>
      <c r="AE22" s="8" t="s">
        <v>43</v>
      </c>
      <c r="AF22" s="8" t="s">
        <v>44</v>
      </c>
      <c r="AG22" s="8" t="s">
        <v>45</v>
      </c>
      <c r="AH22" s="8" t="s">
        <v>46</v>
      </c>
      <c r="AI22" s="8" t="s">
        <v>47</v>
      </c>
      <c r="AJ22" s="8" t="s">
        <v>48</v>
      </c>
      <c r="AK22" s="8" t="s">
        <v>50</v>
      </c>
      <c r="AL22" s="8" t="s">
        <v>51</v>
      </c>
      <c r="AM22" s="8" t="s">
        <v>52</v>
      </c>
      <c r="AN22" s="8" t="s">
        <v>126</v>
      </c>
    </row>
    <row r="23" spans="2:120" x14ac:dyDescent="0.2">
      <c r="B23" s="8">
        <v>0</v>
      </c>
      <c r="C23">
        <v>0.45926153986498802</v>
      </c>
      <c r="D23">
        <v>0.51647196261682238</v>
      </c>
      <c r="E23">
        <v>0.63756613756613745</v>
      </c>
      <c r="F23">
        <v>0.90053763440860224</v>
      </c>
      <c r="G23">
        <v>0.68333333333333346</v>
      </c>
      <c r="I23">
        <v>0.31833333333333252</v>
      </c>
      <c r="K23">
        <v>0.5</v>
      </c>
      <c r="L23">
        <v>0.47313432835820879</v>
      </c>
      <c r="M23">
        <v>0.46390614216701181</v>
      </c>
      <c r="P23" s="8">
        <v>0</v>
      </c>
      <c r="Q23">
        <v>2.4055636896046848</v>
      </c>
      <c r="R23">
        <v>2.2285714285714291</v>
      </c>
      <c r="S23">
        <v>3.3571428571428572</v>
      </c>
      <c r="T23">
        <v>4.2333333333333334</v>
      </c>
      <c r="U23">
        <v>3.8148148148148149</v>
      </c>
      <c r="V23">
        <v>2.166666666666667</v>
      </c>
      <c r="W23">
        <v>3.281345565749235</v>
      </c>
      <c r="X23">
        <v>2</v>
      </c>
      <c r="Y23">
        <v>2.1791044776119399</v>
      </c>
      <c r="Z23">
        <v>2.376811594202898</v>
      </c>
      <c r="AA23">
        <v>4</v>
      </c>
      <c r="AC23" s="8">
        <v>0</v>
      </c>
      <c r="AD23">
        <f>1/Q23</f>
        <v>0.41570298234936098</v>
      </c>
      <c r="AE23">
        <f t="shared" ref="AE23:AN23" si="2">1/R23</f>
        <v>0.44871794871794862</v>
      </c>
      <c r="AF23">
        <f t="shared" si="2"/>
        <v>0.2978723404255319</v>
      </c>
      <c r="AG23">
        <f t="shared" si="2"/>
        <v>0.23622047244094488</v>
      </c>
      <c r="AH23">
        <f t="shared" si="2"/>
        <v>0.26213592233009708</v>
      </c>
      <c r="AI23">
        <f t="shared" si="2"/>
        <v>0.46153846153846145</v>
      </c>
      <c r="AK23">
        <f t="shared" si="2"/>
        <v>0.5</v>
      </c>
      <c r="AL23">
        <f t="shared" si="2"/>
        <v>0.45890410958904115</v>
      </c>
      <c r="AM23">
        <f t="shared" si="2"/>
        <v>0.42073170731707327</v>
      </c>
      <c r="AN23">
        <f t="shared" si="2"/>
        <v>0.25</v>
      </c>
    </row>
    <row r="26" spans="2:120" x14ac:dyDescent="0.2">
      <c r="B26" t="s">
        <v>255</v>
      </c>
      <c r="D26">
        <f>+AVERAGE(CE29:DP29)</f>
        <v>0.19286455924371837</v>
      </c>
      <c r="E26">
        <f>+AVERAGE(C29:AN29)</f>
        <v>0.45875309374999995</v>
      </c>
    </row>
    <row r="28" spans="2:120" x14ac:dyDescent="0.2">
      <c r="B28" s="10"/>
      <c r="C28" s="11" t="s">
        <v>59</v>
      </c>
      <c r="D28" s="12" t="s">
        <v>56</v>
      </c>
      <c r="E28" s="12" t="s">
        <v>61</v>
      </c>
      <c r="F28" s="12" t="s">
        <v>90</v>
      </c>
      <c r="G28" s="12" t="s">
        <v>65</v>
      </c>
      <c r="H28" s="12" t="s">
        <v>42</v>
      </c>
      <c r="I28" s="12" t="s">
        <v>91</v>
      </c>
      <c r="J28" s="12" t="s">
        <v>92</v>
      </c>
      <c r="K28" s="12" t="s">
        <v>93</v>
      </c>
      <c r="L28" s="12" t="s">
        <v>43</v>
      </c>
      <c r="M28" s="12" t="s">
        <v>94</v>
      </c>
      <c r="N28" s="12" t="s">
        <v>62</v>
      </c>
      <c r="O28" s="12" t="s">
        <v>45</v>
      </c>
      <c r="P28" s="12" t="s">
        <v>47</v>
      </c>
      <c r="Q28" s="12" t="s">
        <v>48</v>
      </c>
      <c r="R28" s="12" t="s">
        <v>49</v>
      </c>
      <c r="S28" s="12" t="s">
        <v>50</v>
      </c>
      <c r="T28" s="12" t="s">
        <v>51</v>
      </c>
      <c r="U28" s="12" t="s">
        <v>52</v>
      </c>
      <c r="V28" s="12" t="s">
        <v>46</v>
      </c>
      <c r="W28" s="12" t="s">
        <v>44</v>
      </c>
      <c r="X28" s="12" t="s">
        <v>151</v>
      </c>
      <c r="Y28" s="12" t="s">
        <v>152</v>
      </c>
      <c r="Z28" s="12" t="s">
        <v>153</v>
      </c>
      <c r="AA28" s="12" t="s">
        <v>155</v>
      </c>
      <c r="AB28" s="12" t="s">
        <v>156</v>
      </c>
      <c r="AC28" s="12" t="s">
        <v>199</v>
      </c>
      <c r="AD28" s="12" t="s">
        <v>200</v>
      </c>
      <c r="AE28" s="12" t="s">
        <v>154</v>
      </c>
      <c r="AF28" s="12" t="s">
        <v>64</v>
      </c>
      <c r="AG28" s="12" t="s">
        <v>157</v>
      </c>
      <c r="AH28" s="12" t="s">
        <v>202</v>
      </c>
      <c r="AI28" s="12" t="s">
        <v>203</v>
      </c>
      <c r="AJ28" s="12" t="s">
        <v>204</v>
      </c>
      <c r="AK28" s="12" t="s">
        <v>159</v>
      </c>
      <c r="AL28" s="12" t="s">
        <v>66</v>
      </c>
      <c r="AM28" s="12" t="s">
        <v>126</v>
      </c>
      <c r="AN28" s="12" t="s">
        <v>134</v>
      </c>
      <c r="AQ28" s="8" t="s">
        <v>59</v>
      </c>
      <c r="AR28" s="8" t="s">
        <v>56</v>
      </c>
      <c r="AS28" s="8" t="s">
        <v>61</v>
      </c>
      <c r="AT28" s="8" t="s">
        <v>90</v>
      </c>
      <c r="AU28" s="8" t="s">
        <v>65</v>
      </c>
      <c r="AV28" s="8" t="s">
        <v>42</v>
      </c>
      <c r="AW28" s="8" t="s">
        <v>91</v>
      </c>
      <c r="AX28" s="8" t="s">
        <v>92</v>
      </c>
      <c r="AY28" s="8" t="s">
        <v>93</v>
      </c>
      <c r="AZ28" s="8" t="s">
        <v>43</v>
      </c>
      <c r="BA28" s="8" t="s">
        <v>94</v>
      </c>
      <c r="BB28" s="8" t="s">
        <v>62</v>
      </c>
      <c r="BC28" s="8" t="s">
        <v>45</v>
      </c>
      <c r="BD28" s="8" t="s">
        <v>47</v>
      </c>
      <c r="BE28" s="8" t="s">
        <v>48</v>
      </c>
      <c r="BF28" s="8" t="s">
        <v>49</v>
      </c>
      <c r="BG28" s="8" t="s">
        <v>50</v>
      </c>
      <c r="BH28" s="8" t="s">
        <v>51</v>
      </c>
      <c r="BI28" s="8" t="s">
        <v>52</v>
      </c>
      <c r="BJ28" s="8" t="s">
        <v>46</v>
      </c>
      <c r="BK28" s="8" t="s">
        <v>44</v>
      </c>
      <c r="BL28" s="8" t="s">
        <v>151</v>
      </c>
      <c r="BM28" s="8" t="s">
        <v>152</v>
      </c>
      <c r="BN28" s="8" t="s">
        <v>153</v>
      </c>
      <c r="BO28" s="8" t="s">
        <v>155</v>
      </c>
      <c r="BP28" s="8" t="s">
        <v>156</v>
      </c>
      <c r="BQ28" s="8" t="s">
        <v>199</v>
      </c>
      <c r="BR28" s="8" t="s">
        <v>200</v>
      </c>
      <c r="BS28" s="8" t="s">
        <v>154</v>
      </c>
      <c r="BT28" s="8" t="s">
        <v>64</v>
      </c>
      <c r="BU28" s="8" t="s">
        <v>157</v>
      </c>
      <c r="BV28" s="8" t="s">
        <v>202</v>
      </c>
      <c r="BW28" s="8" t="s">
        <v>203</v>
      </c>
      <c r="BX28" s="8" t="s">
        <v>204</v>
      </c>
      <c r="BY28" s="8" t="s">
        <v>159</v>
      </c>
      <c r="BZ28" s="8" t="s">
        <v>66</v>
      </c>
      <c r="CA28" s="8" t="s">
        <v>126</v>
      </c>
      <c r="CB28" s="8" t="s">
        <v>134</v>
      </c>
      <c r="CE28" s="8" t="s">
        <v>59</v>
      </c>
      <c r="CF28" s="8" t="s">
        <v>56</v>
      </c>
      <c r="CG28" s="8" t="s">
        <v>61</v>
      </c>
      <c r="CH28" s="8" t="s">
        <v>90</v>
      </c>
      <c r="CI28" s="8" t="s">
        <v>65</v>
      </c>
      <c r="CJ28" s="8" t="s">
        <v>42</v>
      </c>
      <c r="CK28" s="8" t="s">
        <v>91</v>
      </c>
      <c r="CL28" s="8" t="s">
        <v>92</v>
      </c>
      <c r="CM28" s="8" t="s">
        <v>93</v>
      </c>
      <c r="CN28" s="8" t="s">
        <v>43</v>
      </c>
      <c r="CO28" s="8" t="s">
        <v>94</v>
      </c>
      <c r="CP28" s="8" t="s">
        <v>62</v>
      </c>
      <c r="CQ28" s="8" t="s">
        <v>45</v>
      </c>
      <c r="CR28" s="8" t="s">
        <v>47</v>
      </c>
      <c r="CS28" s="8" t="s">
        <v>48</v>
      </c>
      <c r="CT28" s="8" t="s">
        <v>49</v>
      </c>
      <c r="CU28" s="8" t="s">
        <v>50</v>
      </c>
      <c r="CV28" s="8" t="s">
        <v>51</v>
      </c>
      <c r="CW28" s="8" t="s">
        <v>52</v>
      </c>
      <c r="CX28" s="8" t="s">
        <v>46</v>
      </c>
      <c r="CY28" s="8" t="s">
        <v>44</v>
      </c>
      <c r="CZ28" s="8" t="s">
        <v>151</v>
      </c>
      <c r="DA28" s="8" t="s">
        <v>152</v>
      </c>
      <c r="DB28" s="8" t="s">
        <v>153</v>
      </c>
      <c r="DC28" s="8" t="s">
        <v>155</v>
      </c>
      <c r="DD28" s="8" t="s">
        <v>156</v>
      </c>
      <c r="DE28" s="8" t="s">
        <v>199</v>
      </c>
      <c r="DF28" s="8" t="s">
        <v>200</v>
      </c>
      <c r="DG28" s="8" t="s">
        <v>154</v>
      </c>
      <c r="DH28" s="8" t="s">
        <v>64</v>
      </c>
      <c r="DI28" s="8" t="s">
        <v>157</v>
      </c>
      <c r="DJ28" s="8" t="s">
        <v>202</v>
      </c>
      <c r="DK28" s="8" t="s">
        <v>203</v>
      </c>
      <c r="DL28" s="8" t="s">
        <v>204</v>
      </c>
      <c r="DM28" s="8" t="s">
        <v>159</v>
      </c>
      <c r="DN28" s="8" t="s">
        <v>66</v>
      </c>
      <c r="DO28" s="8" t="s">
        <v>126</v>
      </c>
      <c r="DP28" s="8" t="s">
        <v>134</v>
      </c>
    </row>
    <row r="29" spans="2:120" x14ac:dyDescent="0.2">
      <c r="B29" s="11">
        <v>0</v>
      </c>
      <c r="C29" s="10">
        <v>0.5</v>
      </c>
      <c r="D29" s="10">
        <v>0.44333299999999998</v>
      </c>
      <c r="E29" s="10">
        <v>0.304898</v>
      </c>
      <c r="F29" s="10">
        <v>0.41666700000000001</v>
      </c>
      <c r="G29" s="10">
        <v>0.34398099999999998</v>
      </c>
      <c r="H29" s="10">
        <v>0.28567199999999998</v>
      </c>
      <c r="I29" s="10">
        <v>0.48278799999999999</v>
      </c>
      <c r="J29" s="10">
        <v>0.32080500000000001</v>
      </c>
      <c r="K29" s="10">
        <v>0.309423</v>
      </c>
      <c r="L29" s="10">
        <v>0.345082</v>
      </c>
      <c r="M29" s="10">
        <v>0.52032299999999998</v>
      </c>
      <c r="N29" s="10">
        <v>0.49423600000000001</v>
      </c>
      <c r="O29" s="10">
        <v>0.57480200000000004</v>
      </c>
      <c r="P29" s="10">
        <v>0.76779200000000003</v>
      </c>
      <c r="Q29" s="10">
        <v>0.22622400000000001</v>
      </c>
      <c r="R29" s="10">
        <v>0.28784500000000002</v>
      </c>
      <c r="S29" s="10">
        <v>0.34773100000000001</v>
      </c>
      <c r="T29" s="10">
        <v>0.253247</v>
      </c>
      <c r="U29" s="10">
        <v>0.30444399999999999</v>
      </c>
      <c r="V29" s="10">
        <v>0.469719</v>
      </c>
      <c r="W29" s="10">
        <v>0.947712</v>
      </c>
      <c r="X29" s="10">
        <v>0.363757</v>
      </c>
      <c r="Y29" s="10">
        <v>0.44642900000000002</v>
      </c>
      <c r="Z29" s="10">
        <v>0.45714300000000002</v>
      </c>
      <c r="AA29" s="10"/>
      <c r="AB29" s="10">
        <v>0.87896799999999997</v>
      </c>
      <c r="AC29" s="10">
        <v>0.34375</v>
      </c>
      <c r="AD29" s="10">
        <v>0.34444399999999997</v>
      </c>
      <c r="AE29" s="10">
        <v>0.5</v>
      </c>
      <c r="AF29" s="10">
        <v>0.37724200000000002</v>
      </c>
      <c r="AG29" s="10"/>
      <c r="AH29" s="10"/>
      <c r="AI29" s="10">
        <v>1</v>
      </c>
      <c r="AJ29" s="10">
        <v>0.69087299999999996</v>
      </c>
      <c r="AK29" s="10"/>
      <c r="AL29" s="10">
        <v>0.33076899999999998</v>
      </c>
      <c r="AM29" s="10"/>
      <c r="AN29" s="10"/>
      <c r="AP29" s="8">
        <v>0</v>
      </c>
      <c r="AQ29">
        <v>4</v>
      </c>
      <c r="AR29">
        <v>2.4869976359338062</v>
      </c>
      <c r="AS29">
        <v>3.4285714285714279</v>
      </c>
      <c r="AT29">
        <v>3.666666666666667</v>
      </c>
      <c r="AU29">
        <v>5.34375</v>
      </c>
      <c r="AV29">
        <v>6.7361419068736144</v>
      </c>
      <c r="AW29">
        <v>5.6293103448275863</v>
      </c>
      <c r="AX29">
        <v>6.1671924290220819</v>
      </c>
      <c r="AY29">
        <v>6.3927125506072873</v>
      </c>
      <c r="AZ29">
        <v>7.0212765957446814</v>
      </c>
      <c r="BA29">
        <v>6.1141304347826084</v>
      </c>
      <c r="BB29">
        <v>2.3742690058479532</v>
      </c>
      <c r="BC29">
        <v>6.5595238095238093</v>
      </c>
      <c r="BD29">
        <v>7.1818181818181817</v>
      </c>
      <c r="BE29">
        <v>8.6287128712871279</v>
      </c>
      <c r="BF29">
        <v>6.4736842105263159</v>
      </c>
      <c r="BG29">
        <v>7.615384615384615</v>
      </c>
      <c r="BH29">
        <v>7.5454545454545459</v>
      </c>
      <c r="BI29">
        <v>7.7</v>
      </c>
      <c r="BJ29">
        <v>8.2941176470588243</v>
      </c>
      <c r="BK29">
        <v>8.3428571428571434</v>
      </c>
      <c r="BL29">
        <v>6.0769230769230766</v>
      </c>
      <c r="BM29">
        <v>4.5999999999999996</v>
      </c>
      <c r="BN29">
        <v>4.5999999999999996</v>
      </c>
      <c r="BO29">
        <v>4</v>
      </c>
      <c r="BP29">
        <v>4.8571428571428568</v>
      </c>
      <c r="BQ29">
        <v>11.33333333333333</v>
      </c>
      <c r="BR29">
        <v>12</v>
      </c>
      <c r="BS29">
        <v>2.4444444444444451</v>
      </c>
      <c r="BT29">
        <v>4.2405063291139236</v>
      </c>
      <c r="BU29">
        <v>3.4</v>
      </c>
      <c r="BV29">
        <v>9</v>
      </c>
      <c r="BW29">
        <v>5.666666666666667</v>
      </c>
      <c r="BX29">
        <v>6.4</v>
      </c>
      <c r="BY29">
        <v>3.5</v>
      </c>
      <c r="BZ29">
        <v>4.384615384615385</v>
      </c>
      <c r="CA29">
        <v>11</v>
      </c>
      <c r="CB29">
        <v>7</v>
      </c>
      <c r="CD29" s="8">
        <v>0</v>
      </c>
      <c r="CE29">
        <f>1/AQ29</f>
        <v>0.25</v>
      </c>
      <c r="CF29">
        <f t="shared" ref="CF29:DP29" si="3">1/AR29</f>
        <v>0.40209125475285168</v>
      </c>
      <c r="CG29">
        <f t="shared" si="3"/>
        <v>0.29166666666666674</v>
      </c>
      <c r="CH29">
        <f t="shared" si="3"/>
        <v>0.27272727272727271</v>
      </c>
      <c r="CI29">
        <f t="shared" si="3"/>
        <v>0.1871345029239766</v>
      </c>
      <c r="CJ29">
        <f t="shared" si="3"/>
        <v>0.14845292955892034</v>
      </c>
      <c r="CK29">
        <f t="shared" si="3"/>
        <v>0.1776416539050536</v>
      </c>
      <c r="CL29">
        <f t="shared" si="3"/>
        <v>0.16214833759590794</v>
      </c>
      <c r="CM29">
        <f t="shared" si="3"/>
        <v>0.15642811906269791</v>
      </c>
      <c r="CN29">
        <f t="shared" si="3"/>
        <v>0.14242424242424243</v>
      </c>
      <c r="CO29">
        <f t="shared" si="3"/>
        <v>0.16355555555555557</v>
      </c>
      <c r="CP29">
        <f t="shared" si="3"/>
        <v>0.4211822660098522</v>
      </c>
      <c r="CQ29">
        <f t="shared" si="3"/>
        <v>0.15245009074410165</v>
      </c>
      <c r="CR29">
        <f t="shared" si="3"/>
        <v>0.13924050632911392</v>
      </c>
      <c r="CS29">
        <f t="shared" si="3"/>
        <v>0.11589213998852554</v>
      </c>
      <c r="CT29">
        <f t="shared" si="3"/>
        <v>0.15447154471544716</v>
      </c>
      <c r="CU29">
        <f t="shared" si="3"/>
        <v>0.13131313131313133</v>
      </c>
      <c r="CV29">
        <f t="shared" si="3"/>
        <v>0.13253012048192769</v>
      </c>
      <c r="CW29">
        <f t="shared" si="3"/>
        <v>0.12987012987012986</v>
      </c>
      <c r="CX29">
        <f t="shared" si="3"/>
        <v>0.12056737588652482</v>
      </c>
      <c r="CY29">
        <f t="shared" si="3"/>
        <v>0.11986301369863013</v>
      </c>
      <c r="CZ29">
        <f t="shared" si="3"/>
        <v>0.16455696202531647</v>
      </c>
      <c r="DA29">
        <f t="shared" si="3"/>
        <v>0.21739130434782611</v>
      </c>
      <c r="DB29">
        <f t="shared" si="3"/>
        <v>0.21739130434782611</v>
      </c>
      <c r="DC29">
        <f t="shared" si="3"/>
        <v>0.25</v>
      </c>
      <c r="DD29">
        <f t="shared" si="3"/>
        <v>0.20588235294117649</v>
      </c>
      <c r="DE29">
        <f t="shared" si="3"/>
        <v>8.8235294117647078E-2</v>
      </c>
      <c r="DF29">
        <f t="shared" si="3"/>
        <v>8.3333333333333329E-2</v>
      </c>
      <c r="DG29">
        <f t="shared" si="3"/>
        <v>0.40909090909090901</v>
      </c>
      <c r="DH29">
        <f t="shared" si="3"/>
        <v>0.23582089552238808</v>
      </c>
      <c r="DI29">
        <f t="shared" si="3"/>
        <v>0.29411764705882354</v>
      </c>
      <c r="DJ29">
        <f t="shared" si="3"/>
        <v>0.1111111111111111</v>
      </c>
      <c r="DK29">
        <f t="shared" si="3"/>
        <v>0.1764705882352941</v>
      </c>
      <c r="DL29">
        <f t="shared" si="3"/>
        <v>0.15625</v>
      </c>
      <c r="DM29">
        <f t="shared" si="3"/>
        <v>0.2857142857142857</v>
      </c>
      <c r="DN29">
        <f t="shared" si="3"/>
        <v>0.22807017543859648</v>
      </c>
      <c r="DO29">
        <f t="shared" si="3"/>
        <v>9.0909090909090912E-2</v>
      </c>
      <c r="DP29">
        <f t="shared" si="3"/>
        <v>0.14285714285714285</v>
      </c>
    </row>
    <row r="32" spans="2:120" x14ac:dyDescent="0.2">
      <c r="B32" t="s">
        <v>55</v>
      </c>
      <c r="D32">
        <f>+AVERAGE(AI35:AU35)</f>
        <v>0.35131760883340063</v>
      </c>
      <c r="E32">
        <f>+AVERAGE(C35:O35)</f>
        <v>0.45137197977981514</v>
      </c>
    </row>
    <row r="34" spans="2:113" x14ac:dyDescent="0.2">
      <c r="C34" s="8" t="s">
        <v>58</v>
      </c>
      <c r="D34" s="8" t="s">
        <v>78</v>
      </c>
      <c r="E34" s="8" t="s">
        <v>79</v>
      </c>
      <c r="F34" s="8" t="s">
        <v>60</v>
      </c>
      <c r="G34" s="8" t="s">
        <v>57</v>
      </c>
      <c r="H34" s="8" t="s">
        <v>63</v>
      </c>
      <c r="I34" s="8" t="s">
        <v>125</v>
      </c>
      <c r="J34" s="8" t="s">
        <v>80</v>
      </c>
      <c r="K34" s="8" t="s">
        <v>81</v>
      </c>
      <c r="L34" s="8" t="s">
        <v>126</v>
      </c>
      <c r="M34" s="8" t="s">
        <v>127</v>
      </c>
      <c r="N34" s="8" t="s">
        <v>82</v>
      </c>
      <c r="O34" s="8" t="s">
        <v>83</v>
      </c>
      <c r="S34" s="8" t="s">
        <v>58</v>
      </c>
      <c r="T34" s="8" t="s">
        <v>78</v>
      </c>
      <c r="U34" s="8" t="s">
        <v>79</v>
      </c>
      <c r="V34" s="8" t="s">
        <v>60</v>
      </c>
      <c r="W34" s="8" t="s">
        <v>57</v>
      </c>
      <c r="X34" s="8" t="s">
        <v>63</v>
      </c>
      <c r="Y34" s="8" t="s">
        <v>125</v>
      </c>
      <c r="Z34" s="8" t="s">
        <v>80</v>
      </c>
      <c r="AA34" s="8" t="s">
        <v>81</v>
      </c>
      <c r="AB34" s="8" t="s">
        <v>126</v>
      </c>
      <c r="AC34" s="8" t="s">
        <v>127</v>
      </c>
      <c r="AD34" s="8" t="s">
        <v>82</v>
      </c>
      <c r="AE34" s="8" t="s">
        <v>83</v>
      </c>
      <c r="AI34" s="8" t="s">
        <v>58</v>
      </c>
      <c r="AJ34" s="8" t="s">
        <v>78</v>
      </c>
      <c r="AK34" s="8" t="s">
        <v>79</v>
      </c>
      <c r="AL34" s="8" t="s">
        <v>60</v>
      </c>
      <c r="AM34" s="8" t="s">
        <v>57</v>
      </c>
      <c r="AN34" s="8" t="s">
        <v>63</v>
      </c>
      <c r="AO34" s="8" t="s">
        <v>125</v>
      </c>
      <c r="AP34" s="8" t="s">
        <v>80</v>
      </c>
      <c r="AQ34" s="8" t="s">
        <v>81</v>
      </c>
      <c r="AR34" s="8" t="s">
        <v>126</v>
      </c>
      <c r="AS34" s="8" t="s">
        <v>127</v>
      </c>
      <c r="AT34" s="8" t="s">
        <v>82</v>
      </c>
      <c r="AU34" s="8" t="s">
        <v>83</v>
      </c>
    </row>
    <row r="35" spans="2:113" x14ac:dyDescent="0.2">
      <c r="B35" s="8">
        <v>0</v>
      </c>
      <c r="C35">
        <v>0.33666666666666673</v>
      </c>
      <c r="D35">
        <v>0.42063492063492058</v>
      </c>
      <c r="E35">
        <v>0.29385964912280688</v>
      </c>
      <c r="F35">
        <v>0.51127819548872178</v>
      </c>
      <c r="G35">
        <v>0.44613180515759321</v>
      </c>
      <c r="H35">
        <v>0.31049723756906139</v>
      </c>
      <c r="J35">
        <v>0.40673758865248222</v>
      </c>
      <c r="K35">
        <v>0.41785714285714282</v>
      </c>
      <c r="L35">
        <v>0.5714285714285714</v>
      </c>
      <c r="N35">
        <v>0.75</v>
      </c>
      <c r="O35">
        <v>0.5</v>
      </c>
      <c r="R35" s="8">
        <v>0</v>
      </c>
      <c r="S35">
        <v>4.5333333333333332</v>
      </c>
      <c r="T35">
        <v>2.4761904761904758</v>
      </c>
      <c r="U35">
        <v>3.4736842105263159</v>
      </c>
      <c r="V35">
        <v>2.1804511278195489</v>
      </c>
      <c r="W35">
        <v>2.386819484240688</v>
      </c>
      <c r="X35">
        <v>3.298342541436464</v>
      </c>
      <c r="Y35">
        <v>2</v>
      </c>
      <c r="Z35">
        <v>2.808510638297872</v>
      </c>
      <c r="AA35">
        <v>2.8571428571428572</v>
      </c>
      <c r="AB35">
        <v>6.333333333333333</v>
      </c>
      <c r="AC35">
        <v>6</v>
      </c>
      <c r="AD35">
        <v>4</v>
      </c>
      <c r="AE35">
        <v>2</v>
      </c>
      <c r="AH35" s="8">
        <v>0</v>
      </c>
      <c r="AI35">
        <f>1/S35</f>
        <v>0.22058823529411764</v>
      </c>
      <c r="AJ35">
        <f t="shared" ref="AJ35:AU35" si="4">1/T35</f>
        <v>0.40384615384615391</v>
      </c>
      <c r="AK35">
        <f t="shared" si="4"/>
        <v>0.28787878787878785</v>
      </c>
      <c r="AL35">
        <f t="shared" si="4"/>
        <v>0.45862068965517244</v>
      </c>
      <c r="AM35">
        <f t="shared" si="4"/>
        <v>0.41896758703481385</v>
      </c>
      <c r="AN35">
        <f t="shared" si="4"/>
        <v>0.30318257956448913</v>
      </c>
      <c r="AO35">
        <f t="shared" si="4"/>
        <v>0.5</v>
      </c>
      <c r="AP35">
        <f t="shared" si="4"/>
        <v>0.35606060606060613</v>
      </c>
      <c r="AQ35">
        <f t="shared" si="4"/>
        <v>0.35</v>
      </c>
      <c r="AS35">
        <f t="shared" si="4"/>
        <v>0.16666666666666666</v>
      </c>
      <c r="AT35">
        <f t="shared" si="4"/>
        <v>0.25</v>
      </c>
      <c r="AU35">
        <f t="shared" si="4"/>
        <v>0.5</v>
      </c>
    </row>
    <row r="38" spans="2:113" x14ac:dyDescent="0.2">
      <c r="B38" t="s">
        <v>256</v>
      </c>
      <c r="D38">
        <f>+AVERAGE(CA41:DI41)</f>
        <v>0.21528105666761943</v>
      </c>
      <c r="E38">
        <f>+AVERAGE(C41:AK41)</f>
        <v>0.55466539180577978</v>
      </c>
    </row>
    <row r="40" spans="2:113" x14ac:dyDescent="0.2">
      <c r="C40" s="8" t="s">
        <v>56</v>
      </c>
      <c r="D40" s="8" t="s">
        <v>78</v>
      </c>
      <c r="E40" s="8" t="s">
        <v>80</v>
      </c>
      <c r="F40" s="8" t="s">
        <v>79</v>
      </c>
      <c r="G40" s="8" t="s">
        <v>151</v>
      </c>
      <c r="H40" s="8" t="s">
        <v>81</v>
      </c>
      <c r="I40" s="8" t="s">
        <v>57</v>
      </c>
      <c r="J40" s="8" t="s">
        <v>58</v>
      </c>
      <c r="K40" s="8" t="s">
        <v>59</v>
      </c>
      <c r="L40" s="8" t="s">
        <v>152</v>
      </c>
      <c r="M40" s="8" t="s">
        <v>153</v>
      </c>
      <c r="N40" s="8" t="s">
        <v>60</v>
      </c>
      <c r="O40" s="8" t="s">
        <v>61</v>
      </c>
      <c r="P40" s="8" t="s">
        <v>62</v>
      </c>
      <c r="Q40" s="8" t="s">
        <v>125</v>
      </c>
      <c r="R40" s="8" t="s">
        <v>63</v>
      </c>
      <c r="S40" s="8" t="s">
        <v>127</v>
      </c>
      <c r="T40" s="8" t="s">
        <v>90</v>
      </c>
      <c r="U40" s="8" t="s">
        <v>154</v>
      </c>
      <c r="V40" s="8" t="s">
        <v>64</v>
      </c>
      <c r="W40" s="8" t="s">
        <v>82</v>
      </c>
      <c r="X40" s="8" t="s">
        <v>83</v>
      </c>
      <c r="Y40" s="8" t="s">
        <v>155</v>
      </c>
      <c r="Z40" s="8" t="s">
        <v>156</v>
      </c>
      <c r="AA40" s="8" t="s">
        <v>157</v>
      </c>
      <c r="AB40" s="8" t="s">
        <v>126</v>
      </c>
      <c r="AC40" s="8" t="s">
        <v>65</v>
      </c>
      <c r="AD40" s="8" t="s">
        <v>66</v>
      </c>
      <c r="AE40" s="8" t="s">
        <v>158</v>
      </c>
      <c r="AF40" s="8" t="s">
        <v>161</v>
      </c>
      <c r="AG40" s="8" t="s">
        <v>163</v>
      </c>
      <c r="AH40" s="8" t="s">
        <v>164</v>
      </c>
      <c r="AI40" s="8" t="s">
        <v>135</v>
      </c>
      <c r="AJ40" s="8" t="s">
        <v>165</v>
      </c>
      <c r="AK40" s="8" t="s">
        <v>168</v>
      </c>
      <c r="AO40" s="8" t="s">
        <v>56</v>
      </c>
      <c r="AP40" s="8" t="s">
        <v>78</v>
      </c>
      <c r="AQ40" s="8" t="s">
        <v>80</v>
      </c>
      <c r="AR40" s="8" t="s">
        <v>79</v>
      </c>
      <c r="AS40" s="8" t="s">
        <v>151</v>
      </c>
      <c r="AT40" s="8" t="s">
        <v>81</v>
      </c>
      <c r="AU40" s="8" t="s">
        <v>57</v>
      </c>
      <c r="AV40" s="8" t="s">
        <v>58</v>
      </c>
      <c r="AW40" s="8" t="s">
        <v>59</v>
      </c>
      <c r="AX40" s="8" t="s">
        <v>152</v>
      </c>
      <c r="AY40" s="8" t="s">
        <v>153</v>
      </c>
      <c r="AZ40" s="8" t="s">
        <v>60</v>
      </c>
      <c r="BA40" s="8" t="s">
        <v>61</v>
      </c>
      <c r="BB40" s="8" t="s">
        <v>62</v>
      </c>
      <c r="BC40" s="8" t="s">
        <v>125</v>
      </c>
      <c r="BD40" s="8" t="s">
        <v>63</v>
      </c>
      <c r="BE40" s="8" t="s">
        <v>127</v>
      </c>
      <c r="BF40" s="8" t="s">
        <v>90</v>
      </c>
      <c r="BG40" s="8" t="s">
        <v>154</v>
      </c>
      <c r="BH40" s="8" t="s">
        <v>64</v>
      </c>
      <c r="BI40" s="8" t="s">
        <v>82</v>
      </c>
      <c r="BJ40" s="8" t="s">
        <v>83</v>
      </c>
      <c r="BK40" s="8" t="s">
        <v>155</v>
      </c>
      <c r="BL40" s="8" t="s">
        <v>156</v>
      </c>
      <c r="BM40" s="8" t="s">
        <v>157</v>
      </c>
      <c r="BN40" s="8" t="s">
        <v>126</v>
      </c>
      <c r="BO40" s="8" t="s">
        <v>65</v>
      </c>
      <c r="BP40" s="8" t="s">
        <v>66</v>
      </c>
      <c r="BQ40" s="8" t="s">
        <v>158</v>
      </c>
      <c r="BR40" s="8" t="s">
        <v>161</v>
      </c>
      <c r="BS40" s="8" t="s">
        <v>163</v>
      </c>
      <c r="BT40" s="8" t="s">
        <v>164</v>
      </c>
      <c r="BU40" s="8" t="s">
        <v>135</v>
      </c>
      <c r="BV40" s="8" t="s">
        <v>165</v>
      </c>
      <c r="BW40" s="8" t="s">
        <v>168</v>
      </c>
      <c r="CA40" s="8" t="s">
        <v>56</v>
      </c>
      <c r="CB40" s="8" t="s">
        <v>78</v>
      </c>
      <c r="CC40" s="8" t="s">
        <v>80</v>
      </c>
      <c r="CD40" s="8" t="s">
        <v>79</v>
      </c>
      <c r="CE40" s="8" t="s">
        <v>151</v>
      </c>
      <c r="CF40" s="8" t="s">
        <v>81</v>
      </c>
      <c r="CG40" s="8" t="s">
        <v>57</v>
      </c>
      <c r="CH40" s="8" t="s">
        <v>58</v>
      </c>
      <c r="CI40" s="8" t="s">
        <v>59</v>
      </c>
      <c r="CJ40" s="8" t="s">
        <v>152</v>
      </c>
      <c r="CK40" s="8" t="s">
        <v>153</v>
      </c>
      <c r="CL40" s="8" t="s">
        <v>60</v>
      </c>
      <c r="CM40" s="8" t="s">
        <v>61</v>
      </c>
      <c r="CN40" s="8" t="s">
        <v>62</v>
      </c>
      <c r="CO40" s="8" t="s">
        <v>125</v>
      </c>
      <c r="CP40" s="8" t="s">
        <v>63</v>
      </c>
      <c r="CQ40" s="8" t="s">
        <v>127</v>
      </c>
      <c r="CR40" s="8" t="s">
        <v>90</v>
      </c>
      <c r="CS40" s="8" t="s">
        <v>154</v>
      </c>
      <c r="CT40" s="8" t="s">
        <v>64</v>
      </c>
      <c r="CU40" s="8" t="s">
        <v>82</v>
      </c>
      <c r="CV40" s="8" t="s">
        <v>83</v>
      </c>
      <c r="CW40" s="8" t="s">
        <v>155</v>
      </c>
      <c r="CX40" s="8" t="s">
        <v>156</v>
      </c>
      <c r="CY40" s="8" t="s">
        <v>157</v>
      </c>
      <c r="CZ40" s="8" t="s">
        <v>126</v>
      </c>
      <c r="DA40" s="8" t="s">
        <v>65</v>
      </c>
      <c r="DB40" s="8" t="s">
        <v>66</v>
      </c>
      <c r="DC40" s="8" t="s">
        <v>158</v>
      </c>
      <c r="DD40" s="8" t="s">
        <v>161</v>
      </c>
      <c r="DE40" s="8" t="s">
        <v>163</v>
      </c>
      <c r="DF40" s="8" t="s">
        <v>164</v>
      </c>
      <c r="DG40" s="8" t="s">
        <v>135</v>
      </c>
      <c r="DH40" s="8" t="s">
        <v>165</v>
      </c>
      <c r="DI40" s="8" t="s">
        <v>168</v>
      </c>
    </row>
    <row r="41" spans="2:113" x14ac:dyDescent="0.2">
      <c r="B41" s="8">
        <v>0</v>
      </c>
      <c r="C41">
        <v>0.41822429906542058</v>
      </c>
      <c r="E41">
        <v>0.33333333333333331</v>
      </c>
      <c r="F41">
        <v>0.8571428571428571</v>
      </c>
      <c r="G41">
        <v>0.44642857142857151</v>
      </c>
      <c r="H41">
        <v>0.75</v>
      </c>
      <c r="I41">
        <v>0.28127953201482631</v>
      </c>
      <c r="J41">
        <v>0.37702380952380948</v>
      </c>
      <c r="M41">
        <v>0.61111111111111105</v>
      </c>
      <c r="N41">
        <v>0.2963337074448183</v>
      </c>
      <c r="O41">
        <v>0.34295790416480082</v>
      </c>
      <c r="P41">
        <v>0.48888888888888882</v>
      </c>
      <c r="Q41">
        <v>0.55999999999999994</v>
      </c>
      <c r="R41">
        <v>0.81247295589400859</v>
      </c>
      <c r="T41">
        <v>0.8</v>
      </c>
      <c r="U41">
        <v>0</v>
      </c>
      <c r="V41">
        <v>0.30051587301587301</v>
      </c>
      <c r="W41">
        <v>0.75</v>
      </c>
      <c r="X41">
        <v>0.73809523809523814</v>
      </c>
      <c r="Z41">
        <v>0.6357560568086883</v>
      </c>
      <c r="AA41">
        <v>0.53474025974025974</v>
      </c>
      <c r="AC41">
        <v>0.33416646246834902</v>
      </c>
      <c r="AD41">
        <v>0.44565217391304351</v>
      </c>
      <c r="AE41">
        <v>0.48</v>
      </c>
      <c r="AF41">
        <v>0.83333333333333337</v>
      </c>
      <c r="AH41">
        <v>0.88888888888888884</v>
      </c>
      <c r="AI41">
        <v>0.83333333333333337</v>
      </c>
      <c r="AJ41">
        <v>0.66666666666666663</v>
      </c>
      <c r="AK41">
        <v>0.7142857142857143</v>
      </c>
      <c r="AN41" s="8">
        <v>0</v>
      </c>
      <c r="AO41">
        <v>2.6513761467889911</v>
      </c>
      <c r="AP41">
        <v>4</v>
      </c>
      <c r="AQ41">
        <v>6</v>
      </c>
      <c r="AR41">
        <v>5.4</v>
      </c>
      <c r="AS41">
        <v>6</v>
      </c>
      <c r="AT41">
        <v>8</v>
      </c>
      <c r="AU41">
        <v>5.5242718446601939</v>
      </c>
      <c r="AV41">
        <v>4</v>
      </c>
      <c r="AW41">
        <v>2.666666666666667</v>
      </c>
      <c r="AX41">
        <v>2.8571428571428572</v>
      </c>
      <c r="AY41">
        <v>4.1818181818181817</v>
      </c>
      <c r="AZ41">
        <v>5.5636363636363626</v>
      </c>
      <c r="BA41">
        <v>3.7068965517241379</v>
      </c>
      <c r="BB41">
        <v>2.358490566037736</v>
      </c>
      <c r="BC41">
        <v>5.6</v>
      </c>
      <c r="BD41">
        <v>6.9298245614035094</v>
      </c>
      <c r="BE41">
        <v>8</v>
      </c>
      <c r="BF41">
        <v>6.5</v>
      </c>
      <c r="BG41">
        <v>2</v>
      </c>
      <c r="BH41">
        <v>4.0666666666666664</v>
      </c>
      <c r="BI41">
        <v>5.4285714285714288</v>
      </c>
      <c r="BJ41">
        <v>7.5</v>
      </c>
      <c r="BK41">
        <v>3.666666666666667</v>
      </c>
      <c r="BL41">
        <v>7.5263157894736841</v>
      </c>
      <c r="BM41">
        <v>6.6363636363636367</v>
      </c>
      <c r="BN41">
        <v>4</v>
      </c>
      <c r="BO41">
        <v>6.7924528301886804</v>
      </c>
      <c r="BP41">
        <v>5.7391304347826084</v>
      </c>
      <c r="BQ41">
        <v>5</v>
      </c>
      <c r="BR41">
        <v>6</v>
      </c>
      <c r="BS41">
        <v>2</v>
      </c>
      <c r="BT41">
        <v>9</v>
      </c>
      <c r="BU41">
        <v>5</v>
      </c>
      <c r="BV41">
        <v>9</v>
      </c>
      <c r="BW41">
        <v>7</v>
      </c>
      <c r="BZ41" s="8">
        <v>0</v>
      </c>
      <c r="CA41">
        <f>1/AO41</f>
        <v>0.37716262975778542</v>
      </c>
      <c r="CB41">
        <f t="shared" ref="CB41:DI41" si="5">1/AP41</f>
        <v>0.25</v>
      </c>
      <c r="CC41">
        <f t="shared" si="5"/>
        <v>0.16666666666666666</v>
      </c>
      <c r="CD41">
        <f t="shared" si="5"/>
        <v>0.18518518518518517</v>
      </c>
      <c r="CE41">
        <f t="shared" si="5"/>
        <v>0.16666666666666666</v>
      </c>
      <c r="CG41">
        <f t="shared" si="5"/>
        <v>0.18101933216168717</v>
      </c>
      <c r="CH41">
        <f t="shared" si="5"/>
        <v>0.25</v>
      </c>
      <c r="CI41">
        <f t="shared" si="5"/>
        <v>0.37499999999999994</v>
      </c>
      <c r="CJ41">
        <f t="shared" si="5"/>
        <v>0.35</v>
      </c>
      <c r="CK41">
        <f t="shared" si="5"/>
        <v>0.2391304347826087</v>
      </c>
      <c r="CL41">
        <f t="shared" si="5"/>
        <v>0.1797385620915033</v>
      </c>
      <c r="CM41">
        <f t="shared" si="5"/>
        <v>0.26976744186046514</v>
      </c>
      <c r="CN41">
        <f t="shared" si="5"/>
        <v>0.42399999999999999</v>
      </c>
      <c r="CO41">
        <f t="shared" si="5"/>
        <v>0.17857142857142858</v>
      </c>
      <c r="CP41">
        <f t="shared" si="5"/>
        <v>0.14430379746835442</v>
      </c>
      <c r="CQ41">
        <f t="shared" si="5"/>
        <v>0.125</v>
      </c>
      <c r="CR41">
        <f t="shared" si="5"/>
        <v>0.15384615384615385</v>
      </c>
      <c r="CS41">
        <f t="shared" si="5"/>
        <v>0.5</v>
      </c>
      <c r="CT41">
        <f t="shared" si="5"/>
        <v>0.24590163934426232</v>
      </c>
      <c r="CU41">
        <f t="shared" si="5"/>
        <v>0.18421052631578946</v>
      </c>
      <c r="CV41">
        <f t="shared" si="5"/>
        <v>0.13333333333333333</v>
      </c>
      <c r="CW41">
        <f t="shared" si="5"/>
        <v>0.27272727272727271</v>
      </c>
      <c r="CX41">
        <f t="shared" si="5"/>
        <v>0.13286713286713286</v>
      </c>
      <c r="CY41">
        <f t="shared" si="5"/>
        <v>0.15068493150684931</v>
      </c>
      <c r="DA41">
        <f t="shared" si="5"/>
        <v>0.1472222222222222</v>
      </c>
      <c r="DB41">
        <f t="shared" si="5"/>
        <v>0.17424242424242425</v>
      </c>
      <c r="DC41">
        <f t="shared" si="5"/>
        <v>0.2</v>
      </c>
      <c r="DD41">
        <f t="shared" si="5"/>
        <v>0.16666666666666666</v>
      </c>
      <c r="DF41">
        <f t="shared" si="5"/>
        <v>0.1111111111111111</v>
      </c>
      <c r="DG41">
        <f t="shared" si="5"/>
        <v>0.2</v>
      </c>
      <c r="DH41">
        <f t="shared" si="5"/>
        <v>0.1111111111111111</v>
      </c>
      <c r="DI41">
        <f t="shared" si="5"/>
        <v>0.14285714285714285</v>
      </c>
    </row>
    <row r="49" spans="2:64" ht="21" x14ac:dyDescent="0.25">
      <c r="B49" s="17" t="s">
        <v>257</v>
      </c>
      <c r="D49">
        <f>+AVERAGE(AT52:BL52)</f>
        <v>0.1189244210755348</v>
      </c>
      <c r="E49">
        <f>+AVERAGE(C52:U52)</f>
        <v>0.45362946656295899</v>
      </c>
      <c r="F49">
        <f>+AVERAGE(Y52:AQ52)</f>
        <v>9.540965467295468</v>
      </c>
    </row>
    <row r="51" spans="2:64" x14ac:dyDescent="0.2">
      <c r="C51" s="8" t="s">
        <v>115</v>
      </c>
      <c r="D51" s="8" t="s">
        <v>117</v>
      </c>
      <c r="E51" s="8" t="s">
        <v>110</v>
      </c>
      <c r="F51" s="8" t="s">
        <v>111</v>
      </c>
      <c r="G51" s="8" t="s">
        <v>114</v>
      </c>
      <c r="H51" s="8" t="s">
        <v>116</v>
      </c>
      <c r="I51" s="8" t="s">
        <v>112</v>
      </c>
      <c r="J51" s="8" t="s">
        <v>118</v>
      </c>
      <c r="K51" s="8" t="s">
        <v>107</v>
      </c>
      <c r="L51" s="8" t="s">
        <v>113</v>
      </c>
      <c r="M51" s="8" t="s">
        <v>108</v>
      </c>
      <c r="N51" s="8" t="s">
        <v>106</v>
      </c>
      <c r="O51" s="8" t="s">
        <v>258</v>
      </c>
      <c r="P51" s="8" t="s">
        <v>219</v>
      </c>
      <c r="Q51" s="8" t="s">
        <v>217</v>
      </c>
      <c r="R51" s="8" t="s">
        <v>218</v>
      </c>
      <c r="S51" s="8" t="s">
        <v>109</v>
      </c>
      <c r="T51" s="8" t="s">
        <v>120</v>
      </c>
      <c r="U51" s="8" t="s">
        <v>220</v>
      </c>
      <c r="Y51" s="8" t="s">
        <v>115</v>
      </c>
      <c r="Z51" s="8" t="s">
        <v>117</v>
      </c>
      <c r="AA51" s="8" t="s">
        <v>110</v>
      </c>
      <c r="AB51" s="8" t="s">
        <v>111</v>
      </c>
      <c r="AC51" s="8" t="s">
        <v>114</v>
      </c>
      <c r="AD51" s="8" t="s">
        <v>116</v>
      </c>
      <c r="AE51" s="8" t="s">
        <v>112</v>
      </c>
      <c r="AF51" s="8" t="s">
        <v>118</v>
      </c>
      <c r="AG51" s="8" t="s">
        <v>107</v>
      </c>
      <c r="AH51" s="8" t="s">
        <v>113</v>
      </c>
      <c r="AI51" s="8" t="s">
        <v>108</v>
      </c>
      <c r="AJ51" s="8" t="s">
        <v>106</v>
      </c>
      <c r="AK51" s="8" t="s">
        <v>258</v>
      </c>
      <c r="AL51" s="8" t="s">
        <v>219</v>
      </c>
      <c r="AM51" s="8" t="s">
        <v>217</v>
      </c>
      <c r="AN51" s="8" t="s">
        <v>218</v>
      </c>
      <c r="AO51" s="8" t="s">
        <v>109</v>
      </c>
      <c r="AP51" s="8" t="s">
        <v>120</v>
      </c>
      <c r="AQ51" s="8" t="s">
        <v>220</v>
      </c>
      <c r="AT51" s="8" t="s">
        <v>115</v>
      </c>
      <c r="AU51" s="8" t="s">
        <v>117</v>
      </c>
      <c r="AV51" s="8" t="s">
        <v>110</v>
      </c>
      <c r="AW51" s="8" t="s">
        <v>111</v>
      </c>
      <c r="AX51" s="8" t="s">
        <v>114</v>
      </c>
      <c r="AY51" s="8" t="s">
        <v>116</v>
      </c>
      <c r="AZ51" s="8" t="s">
        <v>112</v>
      </c>
      <c r="BA51" s="8" t="s">
        <v>118</v>
      </c>
      <c r="BB51" s="8" t="s">
        <v>107</v>
      </c>
      <c r="BC51" s="8" t="s">
        <v>113</v>
      </c>
      <c r="BD51" s="8" t="s">
        <v>108</v>
      </c>
      <c r="BE51" s="8" t="s">
        <v>106</v>
      </c>
      <c r="BF51" s="8" t="s">
        <v>258</v>
      </c>
      <c r="BG51" s="8" t="s">
        <v>219</v>
      </c>
      <c r="BH51" s="8" t="s">
        <v>217</v>
      </c>
      <c r="BI51" s="8" t="s">
        <v>218</v>
      </c>
      <c r="BJ51" s="8" t="s">
        <v>109</v>
      </c>
      <c r="BK51" s="8" t="s">
        <v>120</v>
      </c>
      <c r="BL51" s="8" t="s">
        <v>220</v>
      </c>
    </row>
    <row r="52" spans="2:64" x14ac:dyDescent="0.2">
      <c r="B52" s="8">
        <v>0</v>
      </c>
      <c r="C52">
        <v>0.50167720586568809</v>
      </c>
      <c r="D52">
        <v>0.2145250868201192</v>
      </c>
      <c r="E52">
        <v>0.41489006439398779</v>
      </c>
      <c r="F52">
        <v>0.20926726925877301</v>
      </c>
      <c r="G52">
        <v>0.69244569598084493</v>
      </c>
      <c r="H52">
        <v>0.76389835570233999</v>
      </c>
      <c r="I52">
        <v>0.90516083170644301</v>
      </c>
      <c r="J52">
        <v>0.59539969834087481</v>
      </c>
      <c r="K52">
        <v>0.39433878814683759</v>
      </c>
      <c r="L52">
        <v>0.56090618782926471</v>
      </c>
      <c r="M52">
        <v>0.2857142857142857</v>
      </c>
      <c r="N52">
        <v>0.66666666666666663</v>
      </c>
      <c r="O52">
        <v>0</v>
      </c>
      <c r="P52">
        <v>0.66666666666666663</v>
      </c>
      <c r="Q52">
        <v>0.7142857142857143</v>
      </c>
      <c r="R52">
        <v>0</v>
      </c>
      <c r="S52">
        <v>0.52604166666666652</v>
      </c>
      <c r="T52">
        <v>0.50707568065104824</v>
      </c>
      <c r="U52">
        <v>0</v>
      </c>
      <c r="X52" s="8">
        <v>0</v>
      </c>
      <c r="Y52">
        <v>7.5396825396825404</v>
      </c>
      <c r="Z52">
        <v>8.513089005235603</v>
      </c>
      <c r="AA52">
        <v>14.51267605633803</v>
      </c>
      <c r="AB52">
        <v>15.857142857142859</v>
      </c>
      <c r="AC52">
        <v>10.55140186915888</v>
      </c>
      <c r="AD52">
        <v>11.55140186915888</v>
      </c>
      <c r="AE52">
        <v>17.047619047619051</v>
      </c>
      <c r="AF52">
        <v>9.1578947368421044</v>
      </c>
      <c r="AG52">
        <v>11.0625</v>
      </c>
      <c r="AH52">
        <v>10.23076923076923</v>
      </c>
      <c r="AI52">
        <v>6.4</v>
      </c>
      <c r="AJ52">
        <v>4.5</v>
      </c>
      <c r="AK52">
        <v>6</v>
      </c>
      <c r="AL52">
        <v>7.333333333333333</v>
      </c>
      <c r="AM52">
        <v>8.3333333333333339</v>
      </c>
      <c r="AN52">
        <v>5</v>
      </c>
      <c r="AO52">
        <v>9.1875</v>
      </c>
      <c r="AP52">
        <v>11.5</v>
      </c>
      <c r="AQ52">
        <v>7</v>
      </c>
      <c r="AS52" s="8">
        <v>0</v>
      </c>
      <c r="AT52">
        <f>1/Y52</f>
        <v>0.13263157894736841</v>
      </c>
      <c r="AU52">
        <f t="shared" ref="AU52:BL52" si="6">1/Z52</f>
        <v>0.11746617466174661</v>
      </c>
      <c r="AV52">
        <f t="shared" si="6"/>
        <v>6.8905279503105585E-2</v>
      </c>
      <c r="AW52">
        <f t="shared" si="6"/>
        <v>6.3063063063063057E-2</v>
      </c>
      <c r="AX52">
        <f t="shared" si="6"/>
        <v>9.4774136403897244E-2</v>
      </c>
      <c r="AY52">
        <f t="shared" si="6"/>
        <v>8.6569579288025875E-2</v>
      </c>
      <c r="AZ52">
        <f t="shared" si="6"/>
        <v>5.8659217877094959E-2</v>
      </c>
      <c r="BA52">
        <f t="shared" si="6"/>
        <v>0.10919540229885058</v>
      </c>
      <c r="BB52">
        <f t="shared" si="6"/>
        <v>9.03954802259887E-2</v>
      </c>
      <c r="BC52">
        <f t="shared" si="6"/>
        <v>9.7744360902255648E-2</v>
      </c>
      <c r="BD52">
        <f t="shared" si="6"/>
        <v>0.15625</v>
      </c>
      <c r="BE52">
        <f t="shared" si="6"/>
        <v>0.22222222222222221</v>
      </c>
      <c r="BF52">
        <f t="shared" si="6"/>
        <v>0.16666666666666666</v>
      </c>
      <c r="BG52">
        <f t="shared" si="6"/>
        <v>0.13636363636363638</v>
      </c>
      <c r="BH52">
        <f t="shared" si="6"/>
        <v>0.12</v>
      </c>
      <c r="BI52">
        <f t="shared" si="6"/>
        <v>0.2</v>
      </c>
      <c r="BJ52">
        <f t="shared" si="6"/>
        <v>0.10884353741496598</v>
      </c>
      <c r="BK52">
        <f t="shared" si="6"/>
        <v>8.6956521739130432E-2</v>
      </c>
      <c r="BL52">
        <f t="shared" si="6"/>
        <v>0.14285714285714285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4F88-4A35-C84E-8380-B25DA4B3A8EE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0.17691154422788599</v>
      </c>
      <c r="C2">
        <v>0.2433097063503544</v>
      </c>
      <c r="D2">
        <v>0.18141097424412089</v>
      </c>
      <c r="E2">
        <v>0.93446974989520748</v>
      </c>
      <c r="F2">
        <v>0.93800358102059089</v>
      </c>
      <c r="G2">
        <v>0.9883438562408936</v>
      </c>
    </row>
    <row r="3" spans="1:7" x14ac:dyDescent="0.2">
      <c r="A3" s="8" t="s">
        <v>26</v>
      </c>
      <c r="B3">
        <v>0.53100000000000003</v>
      </c>
      <c r="C3">
        <v>0.66931953840031833</v>
      </c>
      <c r="D3">
        <v>0.6</v>
      </c>
      <c r="E3">
        <v>0.73025058688649891</v>
      </c>
      <c r="F3">
        <v>0.70618962031004273</v>
      </c>
      <c r="G3">
        <v>0.92607574455175201</v>
      </c>
    </row>
    <row r="4" spans="1:7" x14ac:dyDescent="0.2">
      <c r="A4" s="8" t="s">
        <v>122</v>
      </c>
      <c r="B4">
        <v>0.63062529344324947</v>
      </c>
      <c r="C4">
        <v>0.68775457935518047</v>
      </c>
      <c r="D4">
        <v>0.76303787227587594</v>
      </c>
      <c r="E4">
        <v>0</v>
      </c>
      <c r="F4">
        <v>0</v>
      </c>
      <c r="G4">
        <v>0</v>
      </c>
    </row>
    <row r="5" spans="1:7" x14ac:dyDescent="0.2">
      <c r="B5" s="14"/>
      <c r="C5" s="141" t="s">
        <v>15</v>
      </c>
      <c r="D5" s="141"/>
      <c r="E5" s="141" t="s">
        <v>0</v>
      </c>
      <c r="F5" s="141"/>
      <c r="G5" s="16"/>
    </row>
    <row r="6" spans="1:7" x14ac:dyDescent="0.2">
      <c r="B6" s="14"/>
      <c r="C6" s="14" t="s">
        <v>260</v>
      </c>
      <c r="D6" s="14" t="s">
        <v>261</v>
      </c>
      <c r="E6" s="14" t="s">
        <v>260</v>
      </c>
      <c r="F6" s="14" t="s">
        <v>261</v>
      </c>
    </row>
    <row r="7" spans="1:7" x14ac:dyDescent="0.2">
      <c r="B7" s="15" t="s">
        <v>16</v>
      </c>
      <c r="C7" s="15">
        <f>+AVERAGE(B2:D2)</f>
        <v>0.2005440749407871</v>
      </c>
      <c r="D7" s="15">
        <f>+AVERAGE(E2:G2)</f>
        <v>0.95360572905223062</v>
      </c>
      <c r="E7" s="15"/>
      <c r="F7" s="15"/>
    </row>
    <row r="8" spans="1:7" x14ac:dyDescent="0.2">
      <c r="B8" s="15" t="s">
        <v>26</v>
      </c>
      <c r="C8" s="15">
        <f>+AVERAGE(B3:D3)</f>
        <v>0.60010651280010618</v>
      </c>
      <c r="D8" s="15">
        <f>+AVERAGE(E3:G3)</f>
        <v>0.78750531724943118</v>
      </c>
      <c r="E8" s="15"/>
      <c r="F8" s="15"/>
    </row>
    <row r="9" spans="1:7" x14ac:dyDescent="0.2">
      <c r="B9" s="15" t="s">
        <v>196</v>
      </c>
      <c r="C9" s="142">
        <f>+AVERAGE(B4:D4)</f>
        <v>0.69380591502476863</v>
      </c>
      <c r="D9" s="142"/>
      <c r="E9" s="142"/>
      <c r="F9" s="142"/>
    </row>
    <row r="10" spans="1:7" x14ac:dyDescent="0.2">
      <c r="C10" s="118" t="s">
        <v>264</v>
      </c>
      <c r="D10" s="118"/>
      <c r="E10" s="118"/>
      <c r="F10" s="118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8AE1-0A15-0848-B8E4-2896D9CD02B8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0.25520833333333331</v>
      </c>
      <c r="C2">
        <v>0.27820815089255641</v>
      </c>
      <c r="D2">
        <v>0.29215600985935908</v>
      </c>
      <c r="E2">
        <v>0.29784589892294938</v>
      </c>
      <c r="F2">
        <v>0.21070811744386869</v>
      </c>
      <c r="G2">
        <v>0.34772640427970958</v>
      </c>
      <c r="H2">
        <v>0</v>
      </c>
      <c r="I2">
        <v>0.2162162162162162</v>
      </c>
      <c r="J2">
        <v>0.96732812186810979</v>
      </c>
      <c r="K2">
        <v>0.95911452450869661</v>
      </c>
      <c r="L2">
        <v>0.99077277970011535</v>
      </c>
      <c r="M2">
        <v>0.99423631123919309</v>
      </c>
      <c r="N2">
        <v>0.9662783568362967</v>
      </c>
      <c r="O2">
        <v>0.95108166049503018</v>
      </c>
      <c r="P2">
        <v>0.99409544090601099</v>
      </c>
      <c r="Q2">
        <v>0.98563334682314852</v>
      </c>
    </row>
    <row r="3" spans="1:17" x14ac:dyDescent="0.2">
      <c r="A3" s="8" t="s">
        <v>26</v>
      </c>
      <c r="B3">
        <v>0.89381107491856682</v>
      </c>
      <c r="C3">
        <v>0.90125477359519912</v>
      </c>
      <c r="D3">
        <v>0.98436736687835857</v>
      </c>
      <c r="E3">
        <v>0.99172413793103453</v>
      </c>
      <c r="F3">
        <v>0.26991150442477868</v>
      </c>
      <c r="G3">
        <v>0.87880251086431671</v>
      </c>
      <c r="H3">
        <v>0</v>
      </c>
      <c r="I3">
        <v>0.42276422764227639</v>
      </c>
      <c r="J3">
        <v>0.54654586636466596</v>
      </c>
      <c r="K3">
        <v>0.49765588373183312</v>
      </c>
      <c r="L3">
        <v>0.41308006732387592</v>
      </c>
      <c r="M3">
        <v>0.37912087912087911</v>
      </c>
      <c r="N3">
        <v>0.95389892060930093</v>
      </c>
      <c r="O3">
        <v>0.58837714010127806</v>
      </c>
      <c r="P3">
        <v>0.99670031055900621</v>
      </c>
      <c r="Q3">
        <v>0.96274335408637213</v>
      </c>
    </row>
    <row r="4" spans="1:17" x14ac:dyDescent="0.2">
      <c r="A4" s="8" t="s">
        <v>122</v>
      </c>
      <c r="B4">
        <v>0.72017847064161633</v>
      </c>
      <c r="C4">
        <v>0.69945532866351601</v>
      </c>
      <c r="D4">
        <v>0.69872371710111725</v>
      </c>
      <c r="E4">
        <v>0.68542250852595688</v>
      </c>
      <c r="F4">
        <v>0.61190521251703989</v>
      </c>
      <c r="G4">
        <v>0.73358982548279739</v>
      </c>
      <c r="H4">
        <v>0.4983501552795031</v>
      </c>
      <c r="I4">
        <v>0.6927537908643242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 t="s">
        <v>260</v>
      </c>
      <c r="F15" s="14" t="s">
        <v>261</v>
      </c>
    </row>
    <row r="16" spans="1:17" x14ac:dyDescent="0.2">
      <c r="B16" s="14" t="s">
        <v>16</v>
      </c>
      <c r="C16" s="14">
        <f>+AVERAGE(B2:I2)</f>
        <v>0.23725864136849911</v>
      </c>
      <c r="D16" s="14">
        <f>+AVERAGE(J2:Q2)</f>
        <v>0.97606756779707526</v>
      </c>
      <c r="E16" s="14"/>
      <c r="F16" s="14"/>
    </row>
    <row r="17" spans="2:6" x14ac:dyDescent="0.2">
      <c r="B17" s="14" t="s">
        <v>26</v>
      </c>
      <c r="C17" s="14">
        <f>+AVERAGE(B3:I3)</f>
        <v>0.66782944953181633</v>
      </c>
      <c r="D17" s="14">
        <f>+AVERAGE(J3:Q3)</f>
        <v>0.66726530273715146</v>
      </c>
      <c r="E17" s="14"/>
      <c r="F17" s="14"/>
    </row>
    <row r="18" spans="2:6" x14ac:dyDescent="0.2">
      <c r="B18" s="14" t="s">
        <v>196</v>
      </c>
      <c r="C18" s="141">
        <f>+AVERAGE(B4:I4)</f>
        <v>0.66754737613448389</v>
      </c>
      <c r="D18" s="141"/>
      <c r="E18" s="141"/>
      <c r="F18" s="141"/>
    </row>
    <row r="19" spans="2:6" x14ac:dyDescent="0.2">
      <c r="C19" s="118" t="s">
        <v>264</v>
      </c>
      <c r="D19" s="118"/>
      <c r="E19" s="118"/>
      <c r="F19" s="118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CA1F-C2F2-B049-90C7-62D3F86EB41A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0.95209580838323349</v>
      </c>
      <c r="C2">
        <v>0.39393939393939392</v>
      </c>
      <c r="D2">
        <v>0.19047619047619049</v>
      </c>
      <c r="E2">
        <v>0.5074626865671642</v>
      </c>
      <c r="F2">
        <v>0.55102040816326525</v>
      </c>
      <c r="G2">
        <v>0</v>
      </c>
      <c r="H2">
        <v>0.50183598531211748</v>
      </c>
      <c r="J2">
        <v>0.96666666666666667</v>
      </c>
      <c r="K2">
        <v>0.87654320987654322</v>
      </c>
      <c r="L2">
        <v>0.75555555555555554</v>
      </c>
      <c r="O2">
        <v>0</v>
      </c>
      <c r="S2">
        <v>0</v>
      </c>
      <c r="T2">
        <v>0</v>
      </c>
      <c r="U2">
        <v>0.99870692078484291</v>
      </c>
      <c r="V2">
        <v>0.99354173450558991</v>
      </c>
      <c r="W2">
        <v>0.99679948791806694</v>
      </c>
      <c r="X2">
        <v>0.99647473560517041</v>
      </c>
      <c r="Y2">
        <v>0.99717182497331913</v>
      </c>
      <c r="Z2">
        <v>0.99888071634154141</v>
      </c>
      <c r="AA2">
        <v>0.98085911417760963</v>
      </c>
      <c r="AB2">
        <v>1</v>
      </c>
      <c r="AC2">
        <v>1</v>
      </c>
      <c r="AD2">
        <v>0.99957237545435107</v>
      </c>
      <c r="AE2">
        <v>0.99855607251724687</v>
      </c>
      <c r="AF2">
        <v>0.99994677736973758</v>
      </c>
      <c r="AG2">
        <v>0.99994677736973758</v>
      </c>
      <c r="AH2">
        <v>1</v>
      </c>
      <c r="AI2">
        <v>1</v>
      </c>
      <c r="AJ2">
        <v>1</v>
      </c>
      <c r="AK2">
        <v>1</v>
      </c>
      <c r="AL2">
        <v>1</v>
      </c>
      <c r="AM2">
        <v>0.99984014493525875</v>
      </c>
    </row>
    <row r="3" spans="1:39" x14ac:dyDescent="0.2">
      <c r="A3" s="8" t="s">
        <v>26</v>
      </c>
      <c r="B3">
        <v>0.97645854657113618</v>
      </c>
      <c r="C3">
        <v>0.54580152671755722</v>
      </c>
      <c r="D3">
        <v>0.1176470588235294</v>
      </c>
      <c r="E3">
        <v>0.34</v>
      </c>
      <c r="F3">
        <v>0.33750000000000002</v>
      </c>
      <c r="G3">
        <v>0</v>
      </c>
      <c r="H3">
        <v>0.54376657824933683</v>
      </c>
      <c r="J3">
        <v>1</v>
      </c>
      <c r="K3">
        <v>0.89873417721518989</v>
      </c>
      <c r="L3">
        <v>0.71578947368421053</v>
      </c>
      <c r="M3">
        <v>0</v>
      </c>
      <c r="N3">
        <v>0</v>
      </c>
      <c r="T3">
        <v>0</v>
      </c>
      <c r="U3">
        <v>0.99730518751403552</v>
      </c>
      <c r="V3">
        <v>0.98812543854914447</v>
      </c>
      <c r="W3">
        <v>0.99818385769990914</v>
      </c>
      <c r="X3">
        <v>0.99823425544437905</v>
      </c>
      <c r="Y3">
        <v>0.99882409535517669</v>
      </c>
      <c r="Z3">
        <v>0.99856138107416881</v>
      </c>
      <c r="AA3">
        <v>0.97743276961463821</v>
      </c>
      <c r="AB3">
        <v>1</v>
      </c>
      <c r="AC3">
        <v>0.99989322513480328</v>
      </c>
      <c r="AD3">
        <v>0.99946552645644038</v>
      </c>
      <c r="AE3">
        <v>0.99882315181341608</v>
      </c>
      <c r="AF3">
        <v>1</v>
      </c>
      <c r="AG3">
        <v>1</v>
      </c>
      <c r="AH3">
        <v>0.9992548831763266</v>
      </c>
      <c r="AI3">
        <v>1</v>
      </c>
      <c r="AJ3">
        <v>1</v>
      </c>
      <c r="AK3">
        <v>1</v>
      </c>
      <c r="AL3">
        <v>0.99973388684868802</v>
      </c>
      <c r="AM3">
        <v>0.9988289151495795</v>
      </c>
    </row>
    <row r="4" spans="1:39" x14ac:dyDescent="0.2">
      <c r="A4" s="8" t="s">
        <v>122</v>
      </c>
      <c r="B4">
        <v>0.98688186704258585</v>
      </c>
      <c r="C4">
        <v>0.7669634826333509</v>
      </c>
      <c r="D4">
        <v>0.55791545826171929</v>
      </c>
      <c r="E4">
        <v>0.66911712772218945</v>
      </c>
      <c r="F4">
        <v>0.66816204767758824</v>
      </c>
      <c r="G4">
        <v>0.49928069053708429</v>
      </c>
      <c r="H4">
        <v>0.76059967393198735</v>
      </c>
      <c r="I4" t="s">
        <v>282</v>
      </c>
      <c r="J4">
        <v>0.99994661256740169</v>
      </c>
      <c r="K4">
        <v>0.94909985183581536</v>
      </c>
      <c r="L4">
        <v>0.8573063127488133</v>
      </c>
      <c r="M4">
        <v>0.5</v>
      </c>
      <c r="N4">
        <v>0.5</v>
      </c>
      <c r="O4" t="s">
        <v>282</v>
      </c>
      <c r="P4" t="s">
        <v>282</v>
      </c>
      <c r="Q4" t="s">
        <v>282</v>
      </c>
      <c r="R4" t="s">
        <v>282</v>
      </c>
      <c r="S4" t="s">
        <v>282</v>
      </c>
      <c r="T4">
        <v>0.49941445757478969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8" spans="1:39" x14ac:dyDescent="0.2">
      <c r="B8" s="14"/>
      <c r="C8" s="14" t="s">
        <v>260</v>
      </c>
      <c r="D8" s="14" t="s">
        <v>261</v>
      </c>
      <c r="E8" s="14" t="s">
        <v>260</v>
      </c>
      <c r="F8" s="14" t="s">
        <v>261</v>
      </c>
    </row>
    <row r="9" spans="1:39" x14ac:dyDescent="0.2">
      <c r="B9" s="14" t="s">
        <v>16</v>
      </c>
      <c r="C9" s="14">
        <f>+AVERAGE(B2:T2)</f>
        <v>0.4381227619184716</v>
      </c>
      <c r="D9" s="14">
        <f>+AVERAGE(U2:AM2)</f>
        <v>0.99791035168170916</v>
      </c>
      <c r="E9" s="14"/>
      <c r="F9" s="14"/>
    </row>
    <row r="10" spans="1:39" x14ac:dyDescent="0.2">
      <c r="B10" s="14" t="s">
        <v>26</v>
      </c>
      <c r="C10" s="14">
        <f>+AVERAGE(B3:T3)</f>
        <v>0.42120748932776625</v>
      </c>
      <c r="D10" s="14">
        <f>+AVERAGE(U3:AM3)</f>
        <v>0.99750876704372149</v>
      </c>
      <c r="E10" s="14"/>
      <c r="F10" s="14"/>
    </row>
    <row r="11" spans="1:39" x14ac:dyDescent="0.2">
      <c r="B11" s="14" t="s">
        <v>196</v>
      </c>
      <c r="C11" s="141">
        <f>+AVERAGE(B4:T4)</f>
        <v>0.70882212173333281</v>
      </c>
      <c r="D11" s="141"/>
      <c r="E11" s="141"/>
      <c r="F11" s="141"/>
    </row>
    <row r="12" spans="1:39" x14ac:dyDescent="0.2">
      <c r="C12" s="118" t="s">
        <v>264</v>
      </c>
      <c r="D12" s="118"/>
      <c r="E12" s="118"/>
      <c r="F12" s="118"/>
    </row>
  </sheetData>
  <mergeCells count="3"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BCC5-A758-F24E-818A-7EE6E8BCE5EF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1</v>
      </c>
      <c r="C2">
        <v>0.97916666666666663</v>
      </c>
      <c r="D2">
        <v>0.26804123711340211</v>
      </c>
      <c r="E2">
        <v>0.65079365079365081</v>
      </c>
      <c r="F2">
        <v>0.49107142857142849</v>
      </c>
      <c r="G2">
        <v>0.89541547277936961</v>
      </c>
      <c r="H2">
        <v>0.79606625258799169</v>
      </c>
      <c r="I2">
        <v>0.81777777777777783</v>
      </c>
      <c r="J2">
        <v>0.74318507890961261</v>
      </c>
      <c r="K2">
        <v>0.72994269340974216</v>
      </c>
      <c r="L2">
        <v>0.82049891540130149</v>
      </c>
      <c r="M2">
        <v>0.71212121212121215</v>
      </c>
      <c r="N2">
        <v>0.15923566878980891</v>
      </c>
      <c r="O2">
        <v>6.0869565217391307E-2</v>
      </c>
      <c r="P2">
        <v>0.33920931028581208</v>
      </c>
      <c r="Q2">
        <v>0.35714285714285721</v>
      </c>
      <c r="R2">
        <v>0.24516129032258061</v>
      </c>
      <c r="S2">
        <v>0.4370860927152318</v>
      </c>
      <c r="T2">
        <v>0.33103448275862069</v>
      </c>
      <c r="U2">
        <v>0.20895522388059701</v>
      </c>
      <c r="V2">
        <v>0.1607142857142857</v>
      </c>
      <c r="W2">
        <v>0.5074626865671642</v>
      </c>
      <c r="X2">
        <v>1</v>
      </c>
      <c r="Y2">
        <v>0.35294117647058831</v>
      </c>
      <c r="AA2">
        <v>0.1875</v>
      </c>
      <c r="AB2">
        <v>0</v>
      </c>
      <c r="AC2">
        <v>0</v>
      </c>
      <c r="AD2">
        <v>0</v>
      </c>
      <c r="AE2">
        <v>0.62874251497005984</v>
      </c>
      <c r="AF2">
        <v>0.1111111111111111</v>
      </c>
      <c r="AG2">
        <v>0</v>
      </c>
      <c r="AJ2">
        <v>4.3478260869565223E-2</v>
      </c>
      <c r="AK2">
        <v>0</v>
      </c>
      <c r="AM2">
        <v>0.21875</v>
      </c>
      <c r="AO2">
        <v>0</v>
      </c>
      <c r="AP2">
        <v>0</v>
      </c>
      <c r="AQ2">
        <v>0</v>
      </c>
      <c r="AV2">
        <v>1</v>
      </c>
      <c r="AW2">
        <v>0.99923047325894576</v>
      </c>
      <c r="AX2">
        <v>0.99397942971820386</v>
      </c>
      <c r="AY2">
        <v>0.99837174348697399</v>
      </c>
      <c r="AZ2">
        <v>0.98935765868491066</v>
      </c>
      <c r="BA2">
        <v>0.99590067379729541</v>
      </c>
      <c r="BB2">
        <v>0.98676732179270255</v>
      </c>
      <c r="BC2">
        <v>0.98440285204991085</v>
      </c>
      <c r="BD2">
        <v>0.98691481366871492</v>
      </c>
      <c r="BE2">
        <v>0.99500420000884215</v>
      </c>
      <c r="BF2">
        <v>0.9833566370483966</v>
      </c>
      <c r="BG2">
        <v>0.99802113595217046</v>
      </c>
      <c r="BH2">
        <v>0.98240580566220836</v>
      </c>
      <c r="BI2">
        <v>0.99460251046025105</v>
      </c>
      <c r="BJ2">
        <v>0.93946731234866832</v>
      </c>
      <c r="BK2">
        <v>0.99773821989528799</v>
      </c>
      <c r="BL2">
        <v>0.99077954735959761</v>
      </c>
      <c r="BM2">
        <v>0.99673147837747234</v>
      </c>
      <c r="BN2">
        <v>0.99639715123586092</v>
      </c>
      <c r="BO2">
        <v>0.99078765545831415</v>
      </c>
      <c r="BP2">
        <v>0.99035518094519226</v>
      </c>
      <c r="BQ2">
        <v>0.99866377150492736</v>
      </c>
      <c r="BR2">
        <v>1</v>
      </c>
      <c r="BS2">
        <v>1</v>
      </c>
      <c r="BT2">
        <v>0.99950031230480951</v>
      </c>
      <c r="BU2">
        <v>0.99899995833159716</v>
      </c>
      <c r="BV2">
        <v>0.99870801033591727</v>
      </c>
      <c r="BW2">
        <v>0.99908295122967905</v>
      </c>
      <c r="BX2">
        <v>0.99945862657727069</v>
      </c>
      <c r="BY2">
        <v>0.99366823213686684</v>
      </c>
      <c r="BZ2">
        <v>0.99954178122136128</v>
      </c>
      <c r="CA2">
        <v>1</v>
      </c>
      <c r="CB2">
        <v>0.99966687486987305</v>
      </c>
      <c r="CC2">
        <v>1</v>
      </c>
      <c r="CD2">
        <v>0.99945815271757255</v>
      </c>
      <c r="CE2">
        <v>0.99662077596996246</v>
      </c>
      <c r="CF2">
        <v>0.99979179679367058</v>
      </c>
      <c r="CG2">
        <v>0.99845724054538632</v>
      </c>
      <c r="CH2">
        <v>1</v>
      </c>
      <c r="CI2">
        <v>0.99916548443628472</v>
      </c>
      <c r="CJ2">
        <v>1</v>
      </c>
      <c r="CK2">
        <v>1</v>
      </c>
      <c r="CL2">
        <v>0.9997501561524047</v>
      </c>
      <c r="CM2">
        <v>0.9997501561524047</v>
      </c>
      <c r="CN2">
        <v>0.9995419529460754</v>
      </c>
      <c r="CO2">
        <v>0.99945867166354363</v>
      </c>
    </row>
    <row r="3" spans="1:93" x14ac:dyDescent="0.2">
      <c r="A3" s="8" t="s">
        <v>26</v>
      </c>
      <c r="B3">
        <v>1</v>
      </c>
      <c r="C3">
        <v>0.97138314785373614</v>
      </c>
      <c r="D3">
        <v>0.15294117647058819</v>
      </c>
      <c r="E3">
        <v>0.51249999999999996</v>
      </c>
      <c r="F3">
        <v>0.39568345323741011</v>
      </c>
      <c r="G3">
        <v>0.96637031310398147</v>
      </c>
      <c r="H3">
        <v>0.71601489757914338</v>
      </c>
      <c r="I3">
        <v>0.78632478632478631</v>
      </c>
      <c r="J3">
        <v>0.77777777777777779</v>
      </c>
      <c r="K3">
        <v>0.90017667844522964</v>
      </c>
      <c r="L3">
        <v>0.80393198724760895</v>
      </c>
      <c r="M3">
        <v>0.8</v>
      </c>
      <c r="N3">
        <v>0.10706638115631691</v>
      </c>
      <c r="O3">
        <v>5.1470588235294122E-2</v>
      </c>
      <c r="P3">
        <v>0.64308890330953927</v>
      </c>
      <c r="Q3">
        <v>0.48076923076923078</v>
      </c>
      <c r="R3">
        <v>0.1472868217054264</v>
      </c>
      <c r="S3">
        <v>0.45833333333333331</v>
      </c>
      <c r="T3">
        <v>0.35820895522388058</v>
      </c>
      <c r="U3">
        <v>0.1129032258064516</v>
      </c>
      <c r="V3">
        <v>0.10505836575875491</v>
      </c>
      <c r="W3">
        <v>0.51515151515151514</v>
      </c>
      <c r="X3">
        <v>1</v>
      </c>
      <c r="Y3">
        <v>1</v>
      </c>
      <c r="Z3">
        <v>0</v>
      </c>
      <c r="AA3">
        <v>0.1111111111111111</v>
      </c>
      <c r="AB3">
        <v>0</v>
      </c>
      <c r="AC3">
        <v>0</v>
      </c>
      <c r="AD3">
        <v>0</v>
      </c>
      <c r="AE3">
        <v>0.41015625</v>
      </c>
      <c r="AF3">
        <v>8.3333333333333329E-2</v>
      </c>
      <c r="AH3">
        <v>0</v>
      </c>
      <c r="AJ3">
        <v>7.1428571428571425E-2</v>
      </c>
      <c r="AK3">
        <v>0</v>
      </c>
      <c r="AL3">
        <v>0</v>
      </c>
      <c r="AM3">
        <v>0.15909090909090909</v>
      </c>
      <c r="AO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0.9994441118617976</v>
      </c>
      <c r="AX3">
        <v>0.99702243656951139</v>
      </c>
      <c r="AY3">
        <v>0.99908084395237096</v>
      </c>
      <c r="AZ3">
        <v>0.99275362318840576</v>
      </c>
      <c r="BA3">
        <v>0.98637296994586521</v>
      </c>
      <c r="BB3">
        <v>0.99141275445708554</v>
      </c>
      <c r="BC3">
        <v>0.98717433078607497</v>
      </c>
      <c r="BD3">
        <v>0.98421725521315517</v>
      </c>
      <c r="BE3">
        <v>0.98352488747104838</v>
      </c>
      <c r="BF3">
        <v>0.98504495549631776</v>
      </c>
      <c r="BG3">
        <v>0.99680403700588727</v>
      </c>
      <c r="BH3">
        <v>0.98878885680312556</v>
      </c>
      <c r="BI3">
        <v>0.99547719753758535</v>
      </c>
      <c r="BJ3">
        <v>0.81555438780872302</v>
      </c>
      <c r="BK3">
        <v>0.9962360419890427</v>
      </c>
      <c r="BL3">
        <v>0.99507513574946327</v>
      </c>
      <c r="BM3">
        <v>0.99643919400108916</v>
      </c>
      <c r="BN3">
        <v>0.99593819354298396</v>
      </c>
      <c r="BO3">
        <v>0.99554003450161987</v>
      </c>
      <c r="BP3">
        <v>0.9940651569997474</v>
      </c>
      <c r="BQ3">
        <v>0.9986220719027934</v>
      </c>
      <c r="BR3">
        <v>1</v>
      </c>
      <c r="BS3">
        <v>0.99862482810351294</v>
      </c>
      <c r="BT3">
        <v>1</v>
      </c>
      <c r="BU3">
        <v>0.99945806236451562</v>
      </c>
      <c r="BV3">
        <v>0.99912441627751836</v>
      </c>
      <c r="BW3">
        <v>0.99895802942524903</v>
      </c>
      <c r="BX3">
        <v>0.99991667361053249</v>
      </c>
      <c r="BY3">
        <v>0.99739046256155561</v>
      </c>
      <c r="BZ3">
        <v>0.99966670832812565</v>
      </c>
      <c r="CA3">
        <v>0.99883406204455549</v>
      </c>
      <c r="CB3">
        <v>1</v>
      </c>
      <c r="CC3">
        <v>1</v>
      </c>
      <c r="CD3">
        <v>0.99908337152618643</v>
      </c>
      <c r="CE3">
        <v>0.99811982953121081</v>
      </c>
      <c r="CF3">
        <v>1</v>
      </c>
      <c r="CG3">
        <v>0.99895707313003212</v>
      </c>
      <c r="CH3">
        <v>1</v>
      </c>
      <c r="CI3">
        <v>0.99795790789747862</v>
      </c>
      <c r="CJ3">
        <v>0.99991671871746823</v>
      </c>
      <c r="CK3">
        <v>0.99945867166354363</v>
      </c>
      <c r="CL3">
        <v>1</v>
      </c>
      <c r="CM3">
        <v>1</v>
      </c>
      <c r="CN3">
        <v>1</v>
      </c>
      <c r="CO3">
        <v>1</v>
      </c>
    </row>
    <row r="4" spans="1:93" x14ac:dyDescent="0.2">
      <c r="A4" s="8" t="s">
        <v>122</v>
      </c>
      <c r="B4">
        <v>1</v>
      </c>
      <c r="C4">
        <v>0.98541362985776693</v>
      </c>
      <c r="D4">
        <v>0.57498180652004982</v>
      </c>
      <c r="E4">
        <v>0.7557904219761854</v>
      </c>
      <c r="F4">
        <v>0.69421853821290791</v>
      </c>
      <c r="G4">
        <v>0.97637164152492339</v>
      </c>
      <c r="H4">
        <v>0.85371382601811441</v>
      </c>
      <c r="I4">
        <v>0.88674955855543058</v>
      </c>
      <c r="J4">
        <v>0.88099751649546654</v>
      </c>
      <c r="K4">
        <v>0.94185078295813895</v>
      </c>
      <c r="L4">
        <v>0.89448847137196341</v>
      </c>
      <c r="M4">
        <v>0.89840201850294366</v>
      </c>
      <c r="N4">
        <v>0.54792761897972131</v>
      </c>
      <c r="O4">
        <v>0.52347389288643975</v>
      </c>
      <c r="P4">
        <v>0.72932164555913115</v>
      </c>
      <c r="Q4">
        <v>0.73850263637913671</v>
      </c>
      <c r="R4">
        <v>0.57118097872744478</v>
      </c>
      <c r="S4">
        <v>0.72738626366721126</v>
      </c>
      <c r="T4">
        <v>0.6770735743834323</v>
      </c>
      <c r="U4">
        <v>0.55422163015403569</v>
      </c>
      <c r="V4">
        <v>0.54956176137925117</v>
      </c>
      <c r="W4">
        <v>0.75688679352715427</v>
      </c>
      <c r="X4">
        <v>1</v>
      </c>
      <c r="Y4">
        <v>0.99931241405175653</v>
      </c>
      <c r="Z4">
        <v>0.5</v>
      </c>
      <c r="AA4">
        <v>0.55528458673781333</v>
      </c>
      <c r="AB4">
        <v>0.49956220813875912</v>
      </c>
      <c r="AC4">
        <v>0.49947901471262451</v>
      </c>
      <c r="AD4">
        <v>0.49995833680526619</v>
      </c>
      <c r="AE4">
        <v>0.70377335628077775</v>
      </c>
      <c r="AF4">
        <v>0.54150002083072957</v>
      </c>
      <c r="AG4" t="s">
        <v>282</v>
      </c>
      <c r="AH4">
        <v>0.5</v>
      </c>
      <c r="AI4" t="s">
        <v>282</v>
      </c>
      <c r="AJ4">
        <v>0.5352559714773788</v>
      </c>
      <c r="AK4">
        <v>0.49905991476560541</v>
      </c>
      <c r="AL4">
        <v>0.5</v>
      </c>
      <c r="AM4">
        <v>0.57902399111047065</v>
      </c>
      <c r="AN4" t="s">
        <v>282</v>
      </c>
      <c r="AO4">
        <v>0.49897895394873931</v>
      </c>
      <c r="AP4" t="s">
        <v>282</v>
      </c>
      <c r="AQ4" t="s">
        <v>282</v>
      </c>
      <c r="AR4">
        <v>0.5</v>
      </c>
      <c r="AS4">
        <v>0.5</v>
      </c>
      <c r="AT4">
        <v>0.5</v>
      </c>
      <c r="AU4">
        <v>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 t="s">
        <v>260</v>
      </c>
      <c r="F13" s="14" t="s">
        <v>261</v>
      </c>
    </row>
    <row r="14" spans="1:93" x14ac:dyDescent="0.2">
      <c r="B14" s="14" t="s">
        <v>16</v>
      </c>
      <c r="C14" s="14">
        <f>+AVERAGE(B2:AU2)</f>
        <v>0.38522905170129274</v>
      </c>
      <c r="D14" s="14">
        <f>+AVERAGE(AV2:CO2)</f>
        <v>0.99499688493694616</v>
      </c>
      <c r="E14" s="14"/>
      <c r="F14" s="14"/>
    </row>
    <row r="15" spans="1:93" x14ac:dyDescent="0.2">
      <c r="B15" s="14" t="s">
        <v>26</v>
      </c>
      <c r="C15" s="14">
        <f>+AVERAGE(B3:AU3)</f>
        <v>0.35603809057204705</v>
      </c>
      <c r="D15" s="14">
        <f>+AVERAGE(AV3:CO3)</f>
        <v>0.99260989765141683</v>
      </c>
      <c r="E15" s="14"/>
      <c r="F15" s="14"/>
    </row>
    <row r="16" spans="1:93" x14ac:dyDescent="0.2">
      <c r="B16" s="14" t="s">
        <v>196</v>
      </c>
      <c r="C16" s="141">
        <f>+AVERAGE(B4:AU4)</f>
        <v>0.67389521406089692</v>
      </c>
      <c r="D16" s="141"/>
      <c r="E16" s="141"/>
      <c r="F16" s="141"/>
    </row>
    <row r="17" spans="3:6" x14ac:dyDescent="0.2">
      <c r="C17" s="118" t="s">
        <v>264</v>
      </c>
      <c r="D17" s="118"/>
      <c r="E17" s="118"/>
      <c r="F17" s="118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D658-C84F-1D48-868C-7FD2CE4E05B7}">
  <dimension ref="A1:AU11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0.68421052631578949</v>
      </c>
      <c r="C2">
        <v>0.2</v>
      </c>
      <c r="D2">
        <v>0.17241379310344829</v>
      </c>
      <c r="E2">
        <v>0.70175438596491224</v>
      </c>
      <c r="F2">
        <v>0.94989979959919835</v>
      </c>
      <c r="G2">
        <v>0.60535117056856191</v>
      </c>
      <c r="H2">
        <v>0.26666666666666672</v>
      </c>
      <c r="I2">
        <v>0.52325581395348841</v>
      </c>
      <c r="J2">
        <v>0.7</v>
      </c>
      <c r="K2">
        <v>0</v>
      </c>
      <c r="N2">
        <v>1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0.99672480144108733</v>
      </c>
      <c r="Z2">
        <v>0.99778905994104161</v>
      </c>
      <c r="AA2">
        <v>0.99655822338769151</v>
      </c>
      <c r="AB2">
        <v>0.99693226100655008</v>
      </c>
      <c r="AC2">
        <v>0.99914770305974598</v>
      </c>
      <c r="AD2">
        <v>0.98030671247800216</v>
      </c>
      <c r="AE2">
        <v>0.99926332160104769</v>
      </c>
      <c r="AF2">
        <v>0.99670673472748228</v>
      </c>
      <c r="AG2">
        <v>0.99647020193728453</v>
      </c>
      <c r="AH2">
        <v>0.99868777167227096</v>
      </c>
      <c r="AI2">
        <v>0.99918247220405498</v>
      </c>
      <c r="AJ2">
        <v>0.99975474166121647</v>
      </c>
      <c r="AK2">
        <v>1</v>
      </c>
    </row>
    <row r="3" spans="1:47" x14ac:dyDescent="0.2">
      <c r="A3" s="8" t="s">
        <v>26</v>
      </c>
      <c r="B3">
        <v>0.2452830188679245</v>
      </c>
      <c r="C3">
        <v>0.1290322580645161</v>
      </c>
      <c r="D3">
        <v>0.1063829787234043</v>
      </c>
      <c r="E3">
        <v>0.76433121019108285</v>
      </c>
      <c r="F3">
        <v>0.97933884297520657</v>
      </c>
      <c r="G3">
        <v>0.43509615384615391</v>
      </c>
      <c r="H3">
        <v>0.30769230769230771</v>
      </c>
      <c r="I3">
        <v>0.52941176470588236</v>
      </c>
      <c r="J3">
        <v>0.44871794871794868</v>
      </c>
      <c r="K3">
        <v>0</v>
      </c>
      <c r="L3">
        <v>0</v>
      </c>
      <c r="M3">
        <v>0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0.99950734871500124</v>
      </c>
      <c r="Z3">
        <v>0.99868863207933778</v>
      </c>
      <c r="AA3">
        <v>0.99803036520311861</v>
      </c>
      <c r="AB3">
        <v>0.99577639751552793</v>
      </c>
      <c r="AC3">
        <v>0.99787197820905682</v>
      </c>
      <c r="AD3">
        <v>0.99001354096140826</v>
      </c>
      <c r="AE3">
        <v>0.99909976266470246</v>
      </c>
      <c r="AF3">
        <v>0.99662468099119128</v>
      </c>
      <c r="AG3">
        <v>0.99876583840710875</v>
      </c>
      <c r="AH3">
        <v>0.99680746561886047</v>
      </c>
      <c r="AI3">
        <v>1</v>
      </c>
      <c r="AJ3">
        <v>1</v>
      </c>
      <c r="AK3">
        <v>1</v>
      </c>
    </row>
    <row r="4" spans="1:47" x14ac:dyDescent="0.2">
      <c r="A4" s="8" t="s">
        <v>122</v>
      </c>
      <c r="B4">
        <v>0.62239518379146286</v>
      </c>
      <c r="C4">
        <v>0.56386044507192701</v>
      </c>
      <c r="D4">
        <v>0.55220667196326134</v>
      </c>
      <c r="E4">
        <v>0.88005380385330545</v>
      </c>
      <c r="F4">
        <v>0.98860541059213169</v>
      </c>
      <c r="G4">
        <v>0.71255484740378094</v>
      </c>
      <c r="H4">
        <v>0.65339603517850509</v>
      </c>
      <c r="I4">
        <v>0.7630182228485366</v>
      </c>
      <c r="J4">
        <v>0.72374189356252872</v>
      </c>
      <c r="K4">
        <v>0.49840373280943029</v>
      </c>
      <c r="L4">
        <v>0.5</v>
      </c>
      <c r="M4">
        <v>0.5</v>
      </c>
      <c r="N4">
        <v>1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41" t="s">
        <v>15</v>
      </c>
      <c r="D6" s="141"/>
      <c r="E6" s="141" t="s">
        <v>0</v>
      </c>
      <c r="F6" s="141"/>
    </row>
    <row r="7" spans="1:47" x14ac:dyDescent="0.2">
      <c r="B7" s="14"/>
      <c r="C7" s="14" t="s">
        <v>260</v>
      </c>
      <c r="D7" s="14" t="s">
        <v>261</v>
      </c>
      <c r="E7" s="14" t="s">
        <v>260</v>
      </c>
      <c r="F7" s="14" t="s">
        <v>261</v>
      </c>
    </row>
    <row r="8" spans="1:47" x14ac:dyDescent="0.2">
      <c r="B8" s="14" t="s">
        <v>16</v>
      </c>
      <c r="C8" s="14">
        <f>+AVERAGE(B2:X2)</f>
        <v>0.52759565056109681</v>
      </c>
      <c r="D8" s="14">
        <f>+AVERAGE(Y2:AU2)</f>
        <v>0.99673261577826744</v>
      </c>
      <c r="E8" s="14"/>
      <c r="F8" s="14"/>
    </row>
    <row r="9" spans="1:47" x14ac:dyDescent="0.2">
      <c r="B9" s="14" t="s">
        <v>26</v>
      </c>
      <c r="C9" s="14">
        <f>+AVERAGE(B3:X3)</f>
        <v>0.38040665259880208</v>
      </c>
      <c r="D9" s="14">
        <f>+AVERAGE(Y3:AU3)</f>
        <v>0.99778353925887042</v>
      </c>
      <c r="E9" s="14"/>
      <c r="F9" s="14"/>
    </row>
    <row r="10" spans="1:47" x14ac:dyDescent="0.2">
      <c r="B10" s="14" t="s">
        <v>196</v>
      </c>
      <c r="C10" s="141">
        <f>+AVERAGE(B4:X4)</f>
        <v>0.68909509592883622</v>
      </c>
      <c r="D10" s="141"/>
      <c r="E10" s="141"/>
      <c r="F10" s="141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FC7E-FDC5-CD4E-9EB1-C7610BF04D76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0.93922651933701662</v>
      </c>
      <c r="C2">
        <v>0</v>
      </c>
      <c r="D2">
        <v>0</v>
      </c>
      <c r="E2">
        <v>0</v>
      </c>
      <c r="F2">
        <v>0.625</v>
      </c>
      <c r="G2">
        <v>0</v>
      </c>
      <c r="H2">
        <v>0.80804387568555758</v>
      </c>
      <c r="I2">
        <v>0.17777777777777781</v>
      </c>
      <c r="J2">
        <v>1</v>
      </c>
      <c r="K2">
        <v>0.4</v>
      </c>
      <c r="L2">
        <v>0.1025641025641026</v>
      </c>
      <c r="M2">
        <v>0.79770992366412219</v>
      </c>
      <c r="N2">
        <v>0.25</v>
      </c>
      <c r="O2">
        <v>0.86486486486486491</v>
      </c>
      <c r="P2">
        <v>0.125</v>
      </c>
      <c r="Q2">
        <v>0.23243243243243239</v>
      </c>
      <c r="S2">
        <v>0.2</v>
      </c>
      <c r="T2">
        <v>1</v>
      </c>
      <c r="U2">
        <v>0.56060606060606055</v>
      </c>
      <c r="V2">
        <v>0</v>
      </c>
      <c r="W2">
        <v>0</v>
      </c>
      <c r="X2">
        <v>0</v>
      </c>
      <c r="Y2">
        <v>0.39130434782608697</v>
      </c>
      <c r="Z2">
        <v>0.3888888888888889</v>
      </c>
      <c r="AA2">
        <v>0</v>
      </c>
      <c r="AB2">
        <v>0.52758620689655178</v>
      </c>
      <c r="AC2">
        <v>0.44339622641509441</v>
      </c>
      <c r="AD2">
        <v>0</v>
      </c>
      <c r="AG2">
        <v>0</v>
      </c>
      <c r="AI2">
        <v>0</v>
      </c>
      <c r="AJ2">
        <v>0</v>
      </c>
      <c r="AK2">
        <v>0</v>
      </c>
      <c r="AL2">
        <v>0.42857142857142849</v>
      </c>
      <c r="AM2">
        <v>0</v>
      </c>
      <c r="AO2">
        <v>0</v>
      </c>
      <c r="AQ2">
        <v>0.99829642248722317</v>
      </c>
      <c r="AR2">
        <v>0.9980142313420487</v>
      </c>
      <c r="AS2">
        <v>0.99834079973452794</v>
      </c>
      <c r="AT2">
        <v>0.99634733521500918</v>
      </c>
      <c r="AU2">
        <v>0.9975144987572494</v>
      </c>
      <c r="AV2">
        <v>0.99767942980275148</v>
      </c>
      <c r="AW2">
        <v>0.99563953488372092</v>
      </c>
      <c r="AX2">
        <v>0.9913419913419913</v>
      </c>
      <c r="AY2">
        <v>0.99884259259259256</v>
      </c>
      <c r="AZ2">
        <v>0.99851018043370299</v>
      </c>
      <c r="BA2">
        <v>0.99484364604125086</v>
      </c>
      <c r="BB2">
        <v>0.99274486094316805</v>
      </c>
      <c r="BC2">
        <v>0.97797208676643688</v>
      </c>
      <c r="BD2">
        <v>0.99866153588756901</v>
      </c>
      <c r="BE2">
        <v>0.99684332945672038</v>
      </c>
      <c r="BF2">
        <v>0.95564161239218448</v>
      </c>
      <c r="BG2">
        <v>0.9988431664187738</v>
      </c>
      <c r="BH2">
        <v>0.99750664893617025</v>
      </c>
      <c r="BI2">
        <v>0.99966925748304947</v>
      </c>
      <c r="BJ2">
        <v>0.99081035923141181</v>
      </c>
      <c r="BK2">
        <v>0.9948658496190792</v>
      </c>
      <c r="BL2">
        <v>0.99354731965585708</v>
      </c>
      <c r="BM2">
        <v>0.99735405986439551</v>
      </c>
      <c r="BN2">
        <v>0.98378468739551994</v>
      </c>
      <c r="BO2">
        <v>0.99316324829081204</v>
      </c>
      <c r="BP2">
        <v>0.99950339347790096</v>
      </c>
      <c r="BQ2">
        <v>0.97326852976913725</v>
      </c>
      <c r="BR2">
        <v>0.98957106812447437</v>
      </c>
      <c r="BS2">
        <v>0.99602056043773834</v>
      </c>
      <c r="BT2">
        <v>1</v>
      </c>
      <c r="BU2">
        <v>0.99834738059824824</v>
      </c>
      <c r="BV2">
        <v>0.99834464492633668</v>
      </c>
      <c r="BW2">
        <v>1</v>
      </c>
      <c r="BX2">
        <v>0.99983451927850409</v>
      </c>
      <c r="BY2">
        <v>0.99867593512082087</v>
      </c>
      <c r="BZ2">
        <v>0.99867461895294896</v>
      </c>
      <c r="CA2">
        <v>0.99834354811992709</v>
      </c>
      <c r="CB2">
        <v>1</v>
      </c>
      <c r="CC2">
        <v>1</v>
      </c>
      <c r="CD2">
        <v>1</v>
      </c>
      <c r="CE2">
        <v>0.99900842835894899</v>
      </c>
    </row>
    <row r="3" spans="1:83" x14ac:dyDescent="0.2">
      <c r="A3" s="8" t="s">
        <v>26</v>
      </c>
      <c r="B3">
        <v>0.94444444444444442</v>
      </c>
      <c r="C3">
        <v>0</v>
      </c>
      <c r="D3">
        <v>0</v>
      </c>
      <c r="E3">
        <v>0</v>
      </c>
      <c r="F3">
        <v>0.4</v>
      </c>
      <c r="G3">
        <v>0</v>
      </c>
      <c r="H3">
        <v>0.94849785407725318</v>
      </c>
      <c r="I3">
        <v>0.1333333333333333</v>
      </c>
      <c r="J3">
        <v>0.3</v>
      </c>
      <c r="K3">
        <v>0.30769230769230771</v>
      </c>
      <c r="L3">
        <v>0.1142857142857143</v>
      </c>
      <c r="M3">
        <v>0.83266932270916338</v>
      </c>
      <c r="N3">
        <v>0.16560509554140129</v>
      </c>
      <c r="O3">
        <v>0.88888888888888884</v>
      </c>
      <c r="P3">
        <v>0.17391304347826089</v>
      </c>
      <c r="Q3">
        <v>0.25443786982248517</v>
      </c>
      <c r="R3">
        <v>0</v>
      </c>
      <c r="S3">
        <v>0.31818181818181818</v>
      </c>
      <c r="T3">
        <v>0.66666666666666663</v>
      </c>
      <c r="U3">
        <v>0.40217391304347833</v>
      </c>
      <c r="V3">
        <v>0</v>
      </c>
      <c r="W3">
        <v>0</v>
      </c>
      <c r="X3">
        <v>0</v>
      </c>
      <c r="Y3">
        <v>0.217741935483871</v>
      </c>
      <c r="Z3">
        <v>0.33870967741935482</v>
      </c>
      <c r="AA3">
        <v>0</v>
      </c>
      <c r="AB3">
        <v>0.49837133550488599</v>
      </c>
      <c r="AC3">
        <v>0.43119266055045868</v>
      </c>
      <c r="AD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0.375</v>
      </c>
      <c r="AP3">
        <v>0</v>
      </c>
      <c r="AQ3">
        <v>0.99812638392096742</v>
      </c>
      <c r="AR3">
        <v>0.99867527736380191</v>
      </c>
      <c r="AS3">
        <v>0.99602714782320811</v>
      </c>
      <c r="AT3">
        <v>0.99535578039475869</v>
      </c>
      <c r="AU3">
        <v>0.9990043146365748</v>
      </c>
      <c r="AV3">
        <v>0.99701838661586883</v>
      </c>
      <c r="AW3">
        <v>0.98119964189794096</v>
      </c>
      <c r="AX3">
        <v>0.99382406943748958</v>
      </c>
      <c r="AY3">
        <v>1</v>
      </c>
      <c r="AZ3">
        <v>0.99900629347466052</v>
      </c>
      <c r="BA3">
        <v>0.9941821808510638</v>
      </c>
      <c r="BB3">
        <v>0.99086206896551721</v>
      </c>
      <c r="BC3">
        <v>0.98676620291822192</v>
      </c>
      <c r="BD3">
        <v>0.99832747951162404</v>
      </c>
      <c r="BE3">
        <v>0.99535500995355009</v>
      </c>
      <c r="BF3">
        <v>0.95028881498337125</v>
      </c>
      <c r="BG3">
        <v>1</v>
      </c>
      <c r="BH3">
        <v>0.99535578039475869</v>
      </c>
      <c r="BI3">
        <v>1</v>
      </c>
      <c r="BJ3">
        <v>0.99513341164624936</v>
      </c>
      <c r="BK3">
        <v>0.9978405315614618</v>
      </c>
      <c r="BL3">
        <v>0.99883566200931473</v>
      </c>
      <c r="BM3">
        <v>0.9993371996685998</v>
      </c>
      <c r="BN3">
        <v>0.99291378437658173</v>
      </c>
      <c r="BO3">
        <v>0.99448989814660216</v>
      </c>
      <c r="BP3">
        <v>0.99834656084656082</v>
      </c>
      <c r="BQ3">
        <v>0.97614902506963785</v>
      </c>
      <c r="BR3">
        <v>0.99007068327162573</v>
      </c>
      <c r="BS3">
        <v>0.99668159946905588</v>
      </c>
      <c r="BT3">
        <v>1</v>
      </c>
      <c r="BU3">
        <v>1</v>
      </c>
      <c r="BV3">
        <v>0.99834464492633668</v>
      </c>
      <c r="BW3">
        <v>1</v>
      </c>
      <c r="BX3">
        <v>0.99867768595041317</v>
      </c>
      <c r="BY3">
        <v>0.99851067350653644</v>
      </c>
      <c r="BZ3">
        <v>0.99751778917756084</v>
      </c>
      <c r="CA3">
        <v>0.9986743993371997</v>
      </c>
      <c r="CB3">
        <v>0.9988431664187738</v>
      </c>
      <c r="CC3">
        <v>1</v>
      </c>
      <c r="CD3">
        <v>0.99983473805982481</v>
      </c>
      <c r="CE3">
        <v>1</v>
      </c>
    </row>
    <row r="4" spans="1:83" x14ac:dyDescent="0.2">
      <c r="A4" s="8" t="s">
        <v>122</v>
      </c>
      <c r="B4">
        <v>0.97128541418270598</v>
      </c>
      <c r="C4">
        <v>0.49933763868190101</v>
      </c>
      <c r="D4">
        <v>0.49801357391160411</v>
      </c>
      <c r="E4">
        <v>0.49767789019737929</v>
      </c>
      <c r="F4">
        <v>0.69950215731828735</v>
      </c>
      <c r="G4">
        <v>0.49850919330793442</v>
      </c>
      <c r="H4">
        <v>0.96484874798759723</v>
      </c>
      <c r="I4">
        <v>0.56357870138541144</v>
      </c>
      <c r="J4">
        <v>0.65</v>
      </c>
      <c r="K4">
        <v>0.65334930058348417</v>
      </c>
      <c r="L4">
        <v>0.55423394756838906</v>
      </c>
      <c r="M4">
        <v>0.91176569583734013</v>
      </c>
      <c r="N4">
        <v>0.57618564922981164</v>
      </c>
      <c r="O4">
        <v>0.94360818420025638</v>
      </c>
      <c r="P4">
        <v>0.58463402671590547</v>
      </c>
      <c r="Q4">
        <v>0.60236334240292821</v>
      </c>
      <c r="R4">
        <v>0.5</v>
      </c>
      <c r="S4">
        <v>0.65676879928828846</v>
      </c>
      <c r="T4">
        <v>0.83333333333333337</v>
      </c>
      <c r="U4">
        <v>0.69865366234486381</v>
      </c>
      <c r="V4">
        <v>0.49892026578073079</v>
      </c>
      <c r="W4">
        <v>0.49941783100465742</v>
      </c>
      <c r="X4">
        <v>0.49966859983430001</v>
      </c>
      <c r="Y4">
        <v>0.60532785993022631</v>
      </c>
      <c r="Z4">
        <v>0.66659978778297846</v>
      </c>
      <c r="AA4">
        <v>0.49917328042328041</v>
      </c>
      <c r="AB4">
        <v>0.73726018028726192</v>
      </c>
      <c r="AC4">
        <v>0.71063167191104226</v>
      </c>
      <c r="AD4">
        <v>0.49834079973452799</v>
      </c>
      <c r="AE4" t="s">
        <v>282</v>
      </c>
      <c r="AF4">
        <v>0.5</v>
      </c>
      <c r="AG4">
        <v>0.49917232246316828</v>
      </c>
      <c r="AH4" t="s">
        <v>282</v>
      </c>
      <c r="AI4">
        <v>0.49933884297520659</v>
      </c>
      <c r="AJ4">
        <v>0.49925533675326822</v>
      </c>
      <c r="AK4">
        <v>0.49875889458878042</v>
      </c>
      <c r="AL4">
        <v>0.68683719966859991</v>
      </c>
      <c r="AM4" t="s">
        <v>282</v>
      </c>
      <c r="AN4" t="s">
        <v>282</v>
      </c>
      <c r="AO4" t="s">
        <v>282</v>
      </c>
      <c r="AP4">
        <v>0.5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 t="s">
        <v>260</v>
      </c>
      <c r="F9" s="14" t="s">
        <v>261</v>
      </c>
    </row>
    <row r="10" spans="1:83" x14ac:dyDescent="0.2">
      <c r="B10" s="14" t="s">
        <v>16</v>
      </c>
      <c r="C10" s="14">
        <f>+AVERAGE(B2:AP2)</f>
        <v>0.29322779015799966</v>
      </c>
      <c r="D10" s="14">
        <f>+AVERAGE(AQ2:CE2)</f>
        <v>0.99478954419849253</v>
      </c>
      <c r="E10" s="14"/>
      <c r="F10" s="14"/>
    </row>
    <row r="11" spans="1:83" x14ac:dyDescent="0.2">
      <c r="B11" s="14" t="s">
        <v>26</v>
      </c>
      <c r="C11" s="14">
        <f>+AVERAGE(B3:AP3)</f>
        <v>0.24199460780899409</v>
      </c>
      <c r="D11" s="14">
        <f>+AVERAGE(AQ3:CE3)</f>
        <v>0.99511161674599302</v>
      </c>
      <c r="E11" s="14"/>
      <c r="F11" s="14"/>
    </row>
    <row r="12" spans="1:83" x14ac:dyDescent="0.2">
      <c r="B12" s="14" t="s">
        <v>196</v>
      </c>
      <c r="C12" s="141">
        <f>+AVERAGE(B4:AP4)</f>
        <v>0.61823200365598463</v>
      </c>
      <c r="D12" s="141"/>
      <c r="E12" s="141"/>
      <c r="F12" s="141"/>
    </row>
    <row r="13" spans="1:83" x14ac:dyDescent="0.2">
      <c r="C13" s="118" t="s">
        <v>264</v>
      </c>
      <c r="D13" s="118"/>
      <c r="E13" s="118"/>
      <c r="F13" s="118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89B6-3285-0640-BCC9-AEED8B995679}">
  <dimension ref="A1:AU11"/>
  <sheetViews>
    <sheetView zoomScale="150"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0.56311207834602828</v>
      </c>
      <c r="C2">
        <v>0.60116166505324298</v>
      </c>
      <c r="D2">
        <v>0.32124456339913021</v>
      </c>
      <c r="E2">
        <v>0.24144177911044479</v>
      </c>
      <c r="F2">
        <v>0.19866920152091261</v>
      </c>
      <c r="G2">
        <v>0.21332172398781021</v>
      </c>
      <c r="H2">
        <v>0.1135948905109489</v>
      </c>
      <c r="I2">
        <v>0.73170731707317072</v>
      </c>
      <c r="J2">
        <v>0.35294117647058831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3.7037037037037028E-2</v>
      </c>
      <c r="V2">
        <v>0</v>
      </c>
      <c r="Y2">
        <v>0.98730216043810559</v>
      </c>
      <c r="Z2">
        <v>0.98749161022637133</v>
      </c>
      <c r="AA2">
        <v>0.98746438746438747</v>
      </c>
      <c r="AB2">
        <v>0.90069472823865959</v>
      </c>
      <c r="AC2">
        <v>0.96306036328053335</v>
      </c>
      <c r="AD2">
        <v>0.96045302636464913</v>
      </c>
      <c r="AE2">
        <v>0.91170140810428579</v>
      </c>
      <c r="AF2">
        <v>0.99261431519496035</v>
      </c>
      <c r="AG2">
        <v>0.99312189529996175</v>
      </c>
      <c r="AH2">
        <v>0.9934814492911076</v>
      </c>
      <c r="AI2">
        <v>0.99853602993005475</v>
      </c>
      <c r="AJ2">
        <v>0.99929558385261452</v>
      </c>
      <c r="AK2">
        <v>0.99924090440817659</v>
      </c>
      <c r="AL2">
        <v>0.9994577888629832</v>
      </c>
      <c r="AM2">
        <v>1</v>
      </c>
      <c r="AN2">
        <v>0.99896963123644256</v>
      </c>
      <c r="AO2">
        <v>0.99880694143167026</v>
      </c>
      <c r="AP2">
        <v>0.99934924078091103</v>
      </c>
      <c r="AQ2">
        <v>0.99287811242796564</v>
      </c>
      <c r="AR2">
        <v>0.99101991945139867</v>
      </c>
      <c r="AS2">
        <v>0.99934920548836703</v>
      </c>
      <c r="AT2">
        <v>1</v>
      </c>
      <c r="AU2">
        <v>1</v>
      </c>
    </row>
    <row r="3" spans="1:47" x14ac:dyDescent="0.2">
      <c r="A3" s="8" t="s">
        <v>26</v>
      </c>
      <c r="B3">
        <v>0.8306581059390048</v>
      </c>
      <c r="C3">
        <v>0.85832757429163786</v>
      </c>
      <c r="D3">
        <v>0.99091847265221877</v>
      </c>
      <c r="E3">
        <v>0.94084712755598832</v>
      </c>
      <c r="F3">
        <v>0.4090019569471624</v>
      </c>
      <c r="G3">
        <v>0.43401240035429578</v>
      </c>
      <c r="H3">
        <v>0.1477744807121662</v>
      </c>
      <c r="I3">
        <v>0.18072289156626509</v>
      </c>
      <c r="J3">
        <v>0.27586206896551718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1.785714285714286E-2</v>
      </c>
      <c r="V3">
        <v>0</v>
      </c>
      <c r="Y3">
        <v>0.95333836945784178</v>
      </c>
      <c r="Z3">
        <v>0.95155221072436502</v>
      </c>
      <c r="AA3">
        <v>0.2546656869948567</v>
      </c>
      <c r="AB3">
        <v>0.15362096605562139</v>
      </c>
      <c r="AC3">
        <v>0.90328686972982275</v>
      </c>
      <c r="AD3">
        <v>0.89570587556273806</v>
      </c>
      <c r="AE3">
        <v>0.88413834227787713</v>
      </c>
      <c r="AF3">
        <v>0.99939854557384222</v>
      </c>
      <c r="AG3">
        <v>0.99518625895738744</v>
      </c>
      <c r="AH3">
        <v>0.99749113716934823</v>
      </c>
      <c r="AI3">
        <v>0.99934881701758194</v>
      </c>
      <c r="AJ3">
        <v>1</v>
      </c>
      <c r="AK3">
        <v>0.99934927606962742</v>
      </c>
      <c r="AL3">
        <v>0.99934941718622938</v>
      </c>
      <c r="AM3">
        <v>1</v>
      </c>
      <c r="AN3">
        <v>0.99918637448470382</v>
      </c>
      <c r="AO3">
        <v>0.99918624206586015</v>
      </c>
      <c r="AP3">
        <v>0.99918668329447491</v>
      </c>
      <c r="AQ3">
        <v>0.99667103252564937</v>
      </c>
      <c r="AR3">
        <v>0.99573467490567069</v>
      </c>
      <c r="AS3">
        <v>0.99913246218077323</v>
      </c>
      <c r="AT3">
        <v>0.99767000812787865</v>
      </c>
      <c r="AU3">
        <v>0.99767000812787865</v>
      </c>
    </row>
    <row r="4" spans="1:47" x14ac:dyDescent="0.2">
      <c r="A4" s="8" t="s">
        <v>122</v>
      </c>
      <c r="B4">
        <v>0.89199823769842324</v>
      </c>
      <c r="C4">
        <v>0.90493989250800144</v>
      </c>
      <c r="D4">
        <v>0.62279207982353768</v>
      </c>
      <c r="E4">
        <v>0.54723404680580479</v>
      </c>
      <c r="F4">
        <v>0.65614441333849272</v>
      </c>
      <c r="G4">
        <v>0.66485913795851692</v>
      </c>
      <c r="H4">
        <v>0.51595641149502169</v>
      </c>
      <c r="I4">
        <v>0.59006071857005371</v>
      </c>
      <c r="J4">
        <v>0.63552416396145239</v>
      </c>
      <c r="K4">
        <v>0.49874556858467411</v>
      </c>
      <c r="L4">
        <v>0.49967440850879091</v>
      </c>
      <c r="M4">
        <v>0.5</v>
      </c>
      <c r="N4">
        <v>0.49967463803481371</v>
      </c>
      <c r="O4">
        <v>0.49967470859311469</v>
      </c>
      <c r="P4" t="s">
        <v>282</v>
      </c>
      <c r="Q4">
        <v>0.49959318724235191</v>
      </c>
      <c r="R4">
        <v>0.49959312103293008</v>
      </c>
      <c r="S4">
        <v>0.49959334164723751</v>
      </c>
      <c r="T4">
        <v>0.49833551626282468</v>
      </c>
      <c r="U4">
        <v>0.5067959088814068</v>
      </c>
      <c r="V4">
        <v>0.49956623109038661</v>
      </c>
      <c r="W4" t="s">
        <v>282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41" t="s">
        <v>15</v>
      </c>
      <c r="D6" s="141"/>
      <c r="E6" s="141" t="s">
        <v>0</v>
      </c>
      <c r="F6" s="141"/>
    </row>
    <row r="7" spans="1:47" x14ac:dyDescent="0.2">
      <c r="B7" s="14"/>
      <c r="C7" s="14" t="s">
        <v>260</v>
      </c>
      <c r="D7" s="14" t="s">
        <v>261</v>
      </c>
      <c r="E7" s="14" t="s">
        <v>260</v>
      </c>
      <c r="F7" s="14" t="s">
        <v>261</v>
      </c>
    </row>
    <row r="8" spans="1:47" x14ac:dyDescent="0.2">
      <c r="B8" s="14" t="s">
        <v>16</v>
      </c>
      <c r="C8" s="14">
        <f>+AVERAGE(B2:X2)</f>
        <v>0.17759112802680602</v>
      </c>
      <c r="D8" s="14">
        <f>+AVERAGE(Y2:AU2)</f>
        <v>0.9849690739901571</v>
      </c>
      <c r="E8" s="14"/>
      <c r="F8" s="14"/>
    </row>
    <row r="9" spans="1:47" x14ac:dyDescent="0.2">
      <c r="B9" s="14" t="s">
        <v>26</v>
      </c>
      <c r="C9" s="14">
        <f>+AVERAGE(B3:X3)</f>
        <v>0.25429911109206998</v>
      </c>
      <c r="D9" s="14">
        <f>+AVERAGE(Y3:AU3)</f>
        <v>0.91177692428217538</v>
      </c>
      <c r="E9" s="14"/>
      <c r="F9" s="14"/>
    </row>
    <row r="10" spans="1:47" x14ac:dyDescent="0.2">
      <c r="B10" s="14" t="s">
        <v>196</v>
      </c>
      <c r="C10" s="141">
        <f>+AVERAGE(B4:X4)</f>
        <v>0.57653778660189192</v>
      </c>
      <c r="D10" s="141"/>
      <c r="E10" s="141"/>
      <c r="F10" s="141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F743-9546-9A4B-A019-1C76EAC4C6ED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0.46412037037037029</v>
      </c>
      <c r="C2">
        <v>0.66568047337278102</v>
      </c>
      <c r="D2">
        <v>0</v>
      </c>
      <c r="E2">
        <v>0.91780188145787278</v>
      </c>
      <c r="F2">
        <v>0.88547975374142851</v>
      </c>
      <c r="G2">
        <v>0.97342127282571245</v>
      </c>
    </row>
    <row r="3" spans="1:7" x14ac:dyDescent="0.2">
      <c r="A3" s="8" t="s">
        <v>26</v>
      </c>
      <c r="B3">
        <v>0.20050000000000001</v>
      </c>
      <c r="C3">
        <v>8.9534421010744131E-2</v>
      </c>
      <c r="D3">
        <v>0</v>
      </c>
      <c r="E3">
        <v>0.97472293497843532</v>
      </c>
      <c r="F3">
        <v>0.99365311166030101</v>
      </c>
      <c r="G3">
        <v>1</v>
      </c>
    </row>
    <row r="4" spans="1:7" x14ac:dyDescent="0.2">
      <c r="A4" s="8" t="s">
        <v>122</v>
      </c>
      <c r="B4">
        <v>0.58761146748921766</v>
      </c>
      <c r="C4">
        <v>0.54159376633552248</v>
      </c>
      <c r="D4">
        <v>0.5</v>
      </c>
      <c r="E4">
        <v>0</v>
      </c>
      <c r="F4">
        <v>0</v>
      </c>
      <c r="G4">
        <v>0</v>
      </c>
    </row>
    <row r="5" spans="1:7" x14ac:dyDescent="0.2">
      <c r="B5" s="14"/>
      <c r="C5" s="141" t="s">
        <v>15</v>
      </c>
      <c r="D5" s="141"/>
      <c r="E5" s="141"/>
      <c r="F5" s="141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0.37660028124771711</v>
      </c>
      <c r="D7" s="15">
        <f>+AVERAGE(E2:G2)</f>
        <v>0.92556763600833791</v>
      </c>
      <c r="E7" s="15"/>
      <c r="F7" s="15"/>
    </row>
    <row r="8" spans="1:7" x14ac:dyDescent="0.2">
      <c r="B8" s="15" t="s">
        <v>26</v>
      </c>
      <c r="C8" s="15">
        <f>+AVERAGE(B3:D3)</f>
        <v>9.6678140336914728E-2</v>
      </c>
      <c r="D8" s="15">
        <f>+AVERAGE(E3:G3)</f>
        <v>0.98945868221291222</v>
      </c>
      <c r="E8" s="15"/>
      <c r="F8" s="15"/>
    </row>
    <row r="9" spans="1:7" x14ac:dyDescent="0.2">
      <c r="B9" s="15" t="s">
        <v>196</v>
      </c>
      <c r="C9" s="142">
        <f>+AVERAGE(B4:D4)</f>
        <v>0.54306841127491345</v>
      </c>
      <c r="D9" s="142"/>
      <c r="E9" s="142"/>
      <c r="F9" s="142"/>
    </row>
    <row r="10" spans="1:7" x14ac:dyDescent="0.2">
      <c r="C10" s="118" t="s">
        <v>264</v>
      </c>
      <c r="D10" s="118"/>
      <c r="E10" s="118"/>
      <c r="F10" s="118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8AA9-A667-304A-A229-4FC0714C79EA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0.1331426755640292</v>
      </c>
      <c r="C2">
        <v>9.4485294117647056E-2</v>
      </c>
      <c r="D2">
        <v>0.21425946343256161</v>
      </c>
      <c r="E2">
        <v>0.27563395810363839</v>
      </c>
      <c r="F2">
        <v>0.39527027027027029</v>
      </c>
      <c r="G2">
        <v>0.51303735024665253</v>
      </c>
      <c r="H2">
        <v>1</v>
      </c>
      <c r="I2">
        <v>0</v>
      </c>
      <c r="J2">
        <v>0.84538653366583538</v>
      </c>
      <c r="K2">
        <v>0.79385219097449311</v>
      </c>
      <c r="L2">
        <v>0.80847723704866559</v>
      </c>
      <c r="M2">
        <v>0.81357927786499218</v>
      </c>
      <c r="N2">
        <v>0.966729565994637</v>
      </c>
      <c r="O2">
        <v>0.84987704001788511</v>
      </c>
      <c r="P2">
        <v>0.99440262497587339</v>
      </c>
      <c r="Q2">
        <v>0.97626628075253252</v>
      </c>
    </row>
    <row r="3" spans="1:17" x14ac:dyDescent="0.2">
      <c r="A3" s="8" t="s">
        <v>26</v>
      </c>
      <c r="B3">
        <v>0.27296416938110751</v>
      </c>
      <c r="C3">
        <v>0.14020731042007639</v>
      </c>
      <c r="D3">
        <v>0.28480703468490481</v>
      </c>
      <c r="E3">
        <v>0.34482758620689657</v>
      </c>
      <c r="F3">
        <v>0.25884955752212391</v>
      </c>
      <c r="G3">
        <v>0.3515210043457267</v>
      </c>
      <c r="H3">
        <v>4.9180327868852458E-2</v>
      </c>
      <c r="I3">
        <v>0</v>
      </c>
      <c r="J3">
        <v>0.69105322763306909</v>
      </c>
      <c r="K3">
        <v>0.71132208157524612</v>
      </c>
      <c r="L3">
        <v>0.74296705938927632</v>
      </c>
      <c r="M3">
        <v>0.75934065934065931</v>
      </c>
      <c r="N3">
        <v>0.98194290325834765</v>
      </c>
      <c r="O3">
        <v>0.91668676151434769</v>
      </c>
      <c r="P3">
        <v>1</v>
      </c>
      <c r="Q3">
        <v>1</v>
      </c>
    </row>
    <row r="4" spans="1:17" x14ac:dyDescent="0.2">
      <c r="A4" s="8" t="s">
        <v>122</v>
      </c>
      <c r="B4">
        <v>0.48200869850708827</v>
      </c>
      <c r="C4">
        <v>0.4257646959976612</v>
      </c>
      <c r="D4">
        <v>0.51388704703709054</v>
      </c>
      <c r="E4">
        <v>0.55208412277377794</v>
      </c>
      <c r="F4">
        <v>0.62039623039023573</v>
      </c>
      <c r="G4">
        <v>0.63410388293003717</v>
      </c>
      <c r="H4">
        <v>0.52459016393442626</v>
      </c>
      <c r="I4">
        <v>0.5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0.32822862646684992</v>
      </c>
      <c r="D16" s="14">
        <f>+AVERAGE(J2:Q2)</f>
        <v>0.88107134391186426</v>
      </c>
      <c r="E16" s="14"/>
      <c r="F16" s="14"/>
    </row>
    <row r="17" spans="2:6" x14ac:dyDescent="0.2">
      <c r="B17" s="14" t="s">
        <v>26</v>
      </c>
      <c r="C17" s="14">
        <f>+AVERAGE(B3:I3)</f>
        <v>0.21279462380371103</v>
      </c>
      <c r="D17" s="14">
        <f>+AVERAGE(J3:Q3)</f>
        <v>0.8504140865888683</v>
      </c>
      <c r="E17" s="14"/>
      <c r="F17" s="14"/>
    </row>
    <row r="18" spans="2:6" x14ac:dyDescent="0.2">
      <c r="B18" s="14" t="s">
        <v>196</v>
      </c>
      <c r="C18" s="141">
        <f>+AVERAGE(B4:I4)</f>
        <v>0.53160435519628968</v>
      </c>
      <c r="D18" s="141"/>
      <c r="E18" s="141"/>
      <c r="F18" s="141"/>
    </row>
    <row r="19" spans="2:6" x14ac:dyDescent="0.2">
      <c r="C19" s="118" t="s">
        <v>264</v>
      </c>
      <c r="D19" s="118"/>
      <c r="E19" s="118"/>
      <c r="F19" s="118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A72E-F18E-914E-97F9-1260D30A30FE}">
  <dimension ref="U6:ER59"/>
  <sheetViews>
    <sheetView workbookViewId="0">
      <selection activeCell="G7" sqref="G7"/>
    </sheetView>
  </sheetViews>
  <sheetFormatPr baseColWidth="10" defaultRowHeight="16" x14ac:dyDescent="0.2"/>
  <sheetData>
    <row r="6" spans="21:148" x14ac:dyDescent="0.2">
      <c r="V6" s="121" t="s">
        <v>332</v>
      </c>
      <c r="W6" s="121"/>
      <c r="X6" s="121"/>
      <c r="Y6" s="121" t="s">
        <v>333</v>
      </c>
      <c r="Z6" s="121"/>
      <c r="AA6" s="121"/>
      <c r="AB6" s="121"/>
      <c r="AC6" s="121"/>
      <c r="AD6" s="121"/>
      <c r="AE6" s="121"/>
      <c r="AF6" s="121"/>
      <c r="AG6" s="121" t="s">
        <v>254</v>
      </c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 t="s">
        <v>255</v>
      </c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 t="s">
        <v>55</v>
      </c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 t="s">
        <v>256</v>
      </c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  <c r="DO6" s="121"/>
      <c r="DP6" s="121"/>
      <c r="DQ6" s="121"/>
      <c r="DR6" s="121"/>
      <c r="DS6" s="121"/>
      <c r="DT6" s="121"/>
      <c r="DU6" s="121"/>
      <c r="DV6" s="121"/>
      <c r="DW6" s="121"/>
      <c r="DX6" s="121"/>
      <c r="DY6" s="121"/>
      <c r="DZ6" s="121" t="s">
        <v>257</v>
      </c>
      <c r="EA6" s="121"/>
      <c r="EB6" s="121"/>
      <c r="EC6" s="121"/>
      <c r="ED6" s="121"/>
      <c r="EE6" s="121"/>
      <c r="EF6" s="121"/>
      <c r="EG6" s="121"/>
      <c r="EH6" s="121"/>
      <c r="EI6" s="121"/>
      <c r="EJ6" s="121"/>
      <c r="EK6" s="121"/>
      <c r="EL6" s="121"/>
      <c r="EM6" s="121"/>
      <c r="EN6" s="121"/>
      <c r="EO6" s="121"/>
      <c r="EP6" s="121"/>
      <c r="EQ6" s="121"/>
      <c r="ER6" s="121"/>
    </row>
    <row r="7" spans="21:148" x14ac:dyDescent="0.2">
      <c r="U7" s="4"/>
      <c r="V7" s="64" t="s">
        <v>20</v>
      </c>
      <c r="W7" s="64" t="s">
        <v>21</v>
      </c>
      <c r="X7" s="64" t="s">
        <v>22</v>
      </c>
      <c r="Y7" s="64" t="s">
        <v>28</v>
      </c>
      <c r="Z7" s="64" t="s">
        <v>29</v>
      </c>
      <c r="AA7" s="64" t="s">
        <v>30</v>
      </c>
      <c r="AB7" s="64" t="s">
        <v>31</v>
      </c>
      <c r="AC7" s="64" t="s">
        <v>32</v>
      </c>
      <c r="AD7" s="64" t="s">
        <v>33</v>
      </c>
      <c r="AE7" s="64" t="s">
        <v>123</v>
      </c>
      <c r="AF7" s="64" t="s">
        <v>34</v>
      </c>
      <c r="AG7" s="64" t="s">
        <v>42</v>
      </c>
      <c r="AH7" s="64" t="s">
        <v>43</v>
      </c>
      <c r="AI7" s="64" t="s">
        <v>44</v>
      </c>
      <c r="AJ7" s="64" t="s">
        <v>45</v>
      </c>
      <c r="AK7" s="64" t="s">
        <v>46</v>
      </c>
      <c r="AL7" s="64" t="s">
        <v>47</v>
      </c>
      <c r="AM7" s="64" t="s">
        <v>48</v>
      </c>
      <c r="AN7" s="64" t="s">
        <v>50</v>
      </c>
      <c r="AO7" s="64" t="s">
        <v>51</v>
      </c>
      <c r="AP7" s="64" t="s">
        <v>52</v>
      </c>
      <c r="AQ7" s="64" t="s">
        <v>126</v>
      </c>
      <c r="AR7" s="64" t="s">
        <v>59</v>
      </c>
      <c r="AS7" s="64" t="s">
        <v>56</v>
      </c>
      <c r="AT7" s="64" t="s">
        <v>61</v>
      </c>
      <c r="AU7" s="64" t="s">
        <v>90</v>
      </c>
      <c r="AV7" s="64" t="s">
        <v>65</v>
      </c>
      <c r="AW7" s="64" t="s">
        <v>42</v>
      </c>
      <c r="AX7" s="64" t="s">
        <v>91</v>
      </c>
      <c r="AY7" s="64" t="s">
        <v>92</v>
      </c>
      <c r="AZ7" s="64" t="s">
        <v>93</v>
      </c>
      <c r="BA7" s="64" t="s">
        <v>43</v>
      </c>
      <c r="BB7" s="64" t="s">
        <v>94</v>
      </c>
      <c r="BC7" s="64" t="s">
        <v>62</v>
      </c>
      <c r="BD7" s="64" t="s">
        <v>45</v>
      </c>
      <c r="BE7" s="64" t="s">
        <v>47</v>
      </c>
      <c r="BF7" s="64" t="s">
        <v>48</v>
      </c>
      <c r="BG7" s="64" t="s">
        <v>49</v>
      </c>
      <c r="BH7" s="64" t="s">
        <v>50</v>
      </c>
      <c r="BI7" s="64" t="s">
        <v>51</v>
      </c>
      <c r="BJ7" s="64" t="s">
        <v>52</v>
      </c>
      <c r="BK7" s="64" t="s">
        <v>46</v>
      </c>
      <c r="BL7" s="64" t="s">
        <v>44</v>
      </c>
      <c r="BM7" s="64" t="s">
        <v>151</v>
      </c>
      <c r="BN7" s="64" t="s">
        <v>152</v>
      </c>
      <c r="BO7" s="64" t="s">
        <v>153</v>
      </c>
      <c r="BP7" s="64" t="s">
        <v>155</v>
      </c>
      <c r="BQ7" s="64" t="s">
        <v>156</v>
      </c>
      <c r="BR7" s="64" t="s">
        <v>199</v>
      </c>
      <c r="BS7" s="64" t="s">
        <v>200</v>
      </c>
      <c r="BT7" s="64" t="s">
        <v>154</v>
      </c>
      <c r="BU7" s="64" t="s">
        <v>64</v>
      </c>
      <c r="BV7" s="64" t="s">
        <v>157</v>
      </c>
      <c r="BW7" s="64" t="s">
        <v>202</v>
      </c>
      <c r="BX7" s="64" t="s">
        <v>203</v>
      </c>
      <c r="BY7" s="64" t="s">
        <v>204</v>
      </c>
      <c r="BZ7" s="64" t="s">
        <v>159</v>
      </c>
      <c r="CA7" s="64" t="s">
        <v>66</v>
      </c>
      <c r="CB7" s="64" t="s">
        <v>126</v>
      </c>
      <c r="CC7" s="64" t="s">
        <v>134</v>
      </c>
      <c r="CD7" s="64" t="s">
        <v>58</v>
      </c>
      <c r="CE7" s="64" t="s">
        <v>78</v>
      </c>
      <c r="CF7" s="64" t="s">
        <v>79</v>
      </c>
      <c r="CG7" s="64" t="s">
        <v>60</v>
      </c>
      <c r="CH7" s="64" t="s">
        <v>57</v>
      </c>
      <c r="CI7" s="64" t="s">
        <v>63</v>
      </c>
      <c r="CJ7" s="64" t="s">
        <v>125</v>
      </c>
      <c r="CK7" s="64" t="s">
        <v>80</v>
      </c>
      <c r="CL7" s="64" t="s">
        <v>81</v>
      </c>
      <c r="CM7" s="64" t="s">
        <v>126</v>
      </c>
      <c r="CN7" s="64" t="s">
        <v>127</v>
      </c>
      <c r="CO7" s="64" t="s">
        <v>82</v>
      </c>
      <c r="CP7" s="64" t="s">
        <v>83</v>
      </c>
      <c r="CQ7" s="64" t="s">
        <v>56</v>
      </c>
      <c r="CR7" s="64" t="s">
        <v>78</v>
      </c>
      <c r="CS7" s="64" t="s">
        <v>80</v>
      </c>
      <c r="CT7" s="64" t="s">
        <v>79</v>
      </c>
      <c r="CU7" s="64" t="s">
        <v>151</v>
      </c>
      <c r="CV7" s="64" t="s">
        <v>81</v>
      </c>
      <c r="CW7" s="64" t="s">
        <v>57</v>
      </c>
      <c r="CX7" s="64" t="s">
        <v>58</v>
      </c>
      <c r="CY7" s="64" t="s">
        <v>59</v>
      </c>
      <c r="CZ7" s="64" t="s">
        <v>152</v>
      </c>
      <c r="DA7" s="64" t="s">
        <v>153</v>
      </c>
      <c r="DB7" s="64" t="s">
        <v>60</v>
      </c>
      <c r="DC7" s="64" t="s">
        <v>61</v>
      </c>
      <c r="DD7" s="64" t="s">
        <v>62</v>
      </c>
      <c r="DE7" s="64" t="s">
        <v>125</v>
      </c>
      <c r="DF7" s="64" t="s">
        <v>63</v>
      </c>
      <c r="DG7" s="64" t="s">
        <v>127</v>
      </c>
      <c r="DH7" s="64" t="s">
        <v>90</v>
      </c>
      <c r="DI7" s="64" t="s">
        <v>154</v>
      </c>
      <c r="DJ7" s="64" t="s">
        <v>64</v>
      </c>
      <c r="DK7" s="64" t="s">
        <v>82</v>
      </c>
      <c r="DL7" s="64" t="s">
        <v>83</v>
      </c>
      <c r="DM7" s="64" t="s">
        <v>155</v>
      </c>
      <c r="DN7" s="64" t="s">
        <v>156</v>
      </c>
      <c r="DO7" s="64" t="s">
        <v>157</v>
      </c>
      <c r="DP7" s="64" t="s">
        <v>126</v>
      </c>
      <c r="DQ7" s="64" t="s">
        <v>65</v>
      </c>
      <c r="DR7" s="64" t="s">
        <v>66</v>
      </c>
      <c r="DS7" s="64" t="s">
        <v>158</v>
      </c>
      <c r="DT7" s="64" t="s">
        <v>161</v>
      </c>
      <c r="DU7" s="64" t="s">
        <v>163</v>
      </c>
      <c r="DV7" s="64" t="s">
        <v>164</v>
      </c>
      <c r="DW7" s="64" t="s">
        <v>135</v>
      </c>
      <c r="DX7" s="64" t="s">
        <v>165</v>
      </c>
      <c r="DY7" s="64" t="s">
        <v>168</v>
      </c>
      <c r="DZ7" s="64" t="s">
        <v>115</v>
      </c>
      <c r="EA7" s="64" t="s">
        <v>117</v>
      </c>
      <c r="EB7" s="64" t="s">
        <v>110</v>
      </c>
      <c r="EC7" s="64" t="s">
        <v>111</v>
      </c>
      <c r="ED7" s="64" t="s">
        <v>114</v>
      </c>
      <c r="EE7" s="64" t="s">
        <v>116</v>
      </c>
      <c r="EF7" s="64" t="s">
        <v>112</v>
      </c>
      <c r="EG7" s="64" t="s">
        <v>118</v>
      </c>
      <c r="EH7" s="64" t="s">
        <v>107</v>
      </c>
      <c r="EI7" s="64" t="s">
        <v>113</v>
      </c>
      <c r="EJ7" s="64" t="s">
        <v>108</v>
      </c>
      <c r="EK7" s="64" t="s">
        <v>106</v>
      </c>
      <c r="EL7" s="64" t="s">
        <v>258</v>
      </c>
      <c r="EM7" s="64" t="s">
        <v>219</v>
      </c>
      <c r="EN7" s="64" t="s">
        <v>217</v>
      </c>
      <c r="EO7" s="64" t="s">
        <v>218</v>
      </c>
      <c r="EP7" s="64" t="s">
        <v>109</v>
      </c>
      <c r="EQ7" s="64" t="s">
        <v>120</v>
      </c>
      <c r="ER7" s="64" t="s">
        <v>220</v>
      </c>
    </row>
    <row r="8" spans="21:148" x14ac:dyDescent="0.2">
      <c r="U8" s="64" t="s">
        <v>16</v>
      </c>
      <c r="V8" s="4">
        <v>0.17884505431675241</v>
      </c>
      <c r="W8" s="4">
        <v>0.25710699999999997</v>
      </c>
      <c r="X8" s="4">
        <v>0.15154409423750401</v>
      </c>
      <c r="Y8" s="4">
        <v>0.26630336058128973</v>
      </c>
      <c r="Z8" s="4">
        <v>0.28467966573816161</v>
      </c>
      <c r="AA8" s="4">
        <v>0.24223510179818691</v>
      </c>
      <c r="AB8" s="4">
        <v>0.24781061850027369</v>
      </c>
      <c r="AC8" s="4">
        <v>0.1218604651162791</v>
      </c>
      <c r="AD8" s="4">
        <v>0.35436801212810309</v>
      </c>
      <c r="AE8" s="4">
        <v>0</v>
      </c>
      <c r="AF8" s="4">
        <v>3.6585365853658527E-2</v>
      </c>
      <c r="AG8" s="4">
        <v>0.22119602863080121</v>
      </c>
      <c r="AH8" s="4">
        <v>6.8794716565767744E-2</v>
      </c>
      <c r="AI8" s="4">
        <v>1.292567735520756E-2</v>
      </c>
      <c r="AJ8" s="4">
        <v>2.4786672084518489E-2</v>
      </c>
      <c r="AK8" s="4">
        <v>2.3092369477911649E-2</v>
      </c>
      <c r="AL8" s="4">
        <v>1.541095890410959E-2</v>
      </c>
      <c r="AM8" s="4">
        <v>0.14321766561514199</v>
      </c>
      <c r="AN8" s="4">
        <v>0.75324675324675328</v>
      </c>
      <c r="AO8" s="65">
        <v>3.6312999999999998E-2</v>
      </c>
      <c r="AP8" s="4">
        <v>0.22492401215805469</v>
      </c>
      <c r="AQ8" s="4">
        <v>5.0352467270896274E-4</v>
      </c>
      <c r="AR8" s="4">
        <v>0.8</v>
      </c>
      <c r="AS8" s="4">
        <v>0.4024707412223667</v>
      </c>
      <c r="AT8" s="4">
        <v>5.991352686843731E-2</v>
      </c>
      <c r="AU8" s="4">
        <v>4.027226318774816E-2</v>
      </c>
      <c r="AV8" s="4">
        <v>7.6496234641300037E-2</v>
      </c>
      <c r="AW8" s="4">
        <v>0.5322613894042465</v>
      </c>
      <c r="AX8" s="4">
        <v>0.2482269503546099</v>
      </c>
      <c r="AY8" s="4">
        <v>0.1905177791640674</v>
      </c>
      <c r="AZ8" s="4">
        <v>0.1993421052631579</v>
      </c>
      <c r="BA8" s="4">
        <v>0.29678439641539273</v>
      </c>
      <c r="BB8" s="4">
        <v>0.25348837209302327</v>
      </c>
      <c r="BC8" s="4">
        <v>0.1105602379771938</v>
      </c>
      <c r="BD8" s="4">
        <v>4.0035700624760931E-2</v>
      </c>
      <c r="BE8" s="4">
        <v>3.3615601744932E-2</v>
      </c>
      <c r="BF8" s="4">
        <v>0.1946194690265487</v>
      </c>
      <c r="BG8" s="4">
        <v>2.4873096446700511E-2</v>
      </c>
      <c r="BH8" s="4">
        <v>1.8429027766401831E-2</v>
      </c>
      <c r="BI8" s="4">
        <v>1.689634511683643E-2</v>
      </c>
      <c r="BJ8" s="4">
        <v>1.73974540311174E-2</v>
      </c>
      <c r="BK8" s="4">
        <v>4.0119655111736763E-2</v>
      </c>
      <c r="BL8" s="4">
        <v>5.8705970522108422E-2</v>
      </c>
      <c r="BM8" s="4">
        <v>1.007086907870198E-2</v>
      </c>
      <c r="BN8" s="4">
        <v>0</v>
      </c>
      <c r="BO8" s="4">
        <v>9.852216748768473E-3</v>
      </c>
      <c r="BP8" s="4"/>
      <c r="BQ8" s="4">
        <v>5.2910052910052907E-3</v>
      </c>
      <c r="BR8" s="4">
        <v>2.7355623100303952E-2</v>
      </c>
      <c r="BS8" s="4">
        <v>1.171875E-2</v>
      </c>
      <c r="BT8" s="4"/>
      <c r="BU8" s="4">
        <v>5.4722979109900087E-2</v>
      </c>
      <c r="BV8" s="4"/>
      <c r="BW8" s="4">
        <v>0</v>
      </c>
      <c r="BX8" s="4">
        <v>0</v>
      </c>
      <c r="BY8" s="4">
        <v>1.292554159839796E-2</v>
      </c>
      <c r="BZ8" s="4">
        <v>0</v>
      </c>
      <c r="CA8" s="4">
        <v>1.1821974965229491E-2</v>
      </c>
      <c r="CB8" s="4"/>
      <c r="CC8" s="4"/>
      <c r="CD8" s="4">
        <v>0.36799999999999999</v>
      </c>
      <c r="CE8" s="4">
        <v>0.19047619047619049</v>
      </c>
      <c r="CF8" s="4">
        <v>0.18007662835249039</v>
      </c>
      <c r="CG8" s="4">
        <v>7.6005961251862889E-2</v>
      </c>
      <c r="CH8" s="4">
        <v>7.4695121951219509E-2</v>
      </c>
      <c r="CI8" s="4">
        <v>0.1140840929138489</v>
      </c>
      <c r="CJ8" s="4">
        <v>1.241619071268935E-3</v>
      </c>
      <c r="CK8" s="4">
        <v>0.15209125475285171</v>
      </c>
      <c r="CL8" s="4">
        <v>0.94871794871794868</v>
      </c>
      <c r="CM8" s="4">
        <v>0</v>
      </c>
      <c r="CN8" s="4">
        <v>0</v>
      </c>
      <c r="CO8" s="4">
        <v>0</v>
      </c>
      <c r="CP8" s="4">
        <v>3.4708044099632501E-3</v>
      </c>
      <c r="CQ8" s="4">
        <v>4.352850539291217E-2</v>
      </c>
      <c r="CR8" s="4">
        <v>0</v>
      </c>
      <c r="CS8" s="4">
        <v>7.7881619937694704E-3</v>
      </c>
      <c r="CT8" s="4">
        <v>0</v>
      </c>
      <c r="CU8" s="4">
        <v>2.5289778714436249E-2</v>
      </c>
      <c r="CV8" s="4">
        <v>0</v>
      </c>
      <c r="CW8" s="4">
        <v>0.38071895424836599</v>
      </c>
      <c r="CX8" s="4">
        <v>2.7463651050080772E-2</v>
      </c>
      <c r="CY8" s="4"/>
      <c r="CZ8" s="4">
        <v>0</v>
      </c>
      <c r="DA8" s="4">
        <v>1.1862396204033209E-2</v>
      </c>
      <c r="DB8" s="4">
        <v>0.28983833718244811</v>
      </c>
      <c r="DC8" s="4">
        <v>6.070287539936102E-2</v>
      </c>
      <c r="DD8" s="4">
        <v>1.4566929133858269E-2</v>
      </c>
      <c r="DE8" s="4">
        <v>3.512014787430684E-2</v>
      </c>
      <c r="DF8" s="4">
        <v>9.2533871432689541E-2</v>
      </c>
      <c r="DG8" s="4">
        <v>0</v>
      </c>
      <c r="DH8" s="4">
        <v>9.2961487383798145E-3</v>
      </c>
      <c r="DI8" s="4"/>
      <c r="DJ8" s="4">
        <v>4.737442922374429E-2</v>
      </c>
      <c r="DK8" s="4">
        <v>1.984126984126984E-2</v>
      </c>
      <c r="DL8" s="4">
        <v>2.3201856148491878E-2</v>
      </c>
      <c r="DM8" s="4">
        <v>0</v>
      </c>
      <c r="DN8" s="4">
        <v>3.870967741935484E-2</v>
      </c>
      <c r="DO8" s="4">
        <v>4.0627227369921602E-2</v>
      </c>
      <c r="DP8" s="4">
        <v>0</v>
      </c>
      <c r="DQ8" s="4">
        <v>0.14950853595447491</v>
      </c>
      <c r="DR8" s="4">
        <v>5.4254711593375207E-2</v>
      </c>
      <c r="DS8" s="4">
        <v>1.433389544688027E-2</v>
      </c>
      <c r="DT8" s="4">
        <v>6.5789473684210523E-3</v>
      </c>
      <c r="DU8" s="4">
        <v>0</v>
      </c>
      <c r="DV8" s="4">
        <v>0</v>
      </c>
      <c r="DW8" s="4"/>
      <c r="DX8" s="65">
        <v>0.1</v>
      </c>
      <c r="DY8" s="65">
        <v>0.45454499999999998</v>
      </c>
      <c r="DZ8" s="4">
        <v>0.37458596808190298</v>
      </c>
      <c r="EA8" s="4">
        <v>0.41779832418376189</v>
      </c>
      <c r="EB8" s="4">
        <v>0.2842864746584659</v>
      </c>
      <c r="EC8" s="4">
        <v>0.23324319659398191</v>
      </c>
      <c r="ED8" s="4">
        <v>0.12827372571106729</v>
      </c>
      <c r="EE8" s="4">
        <v>0.13935096809380959</v>
      </c>
      <c r="EF8" s="4">
        <v>9.1548911560914395E-2</v>
      </c>
      <c r="EG8" s="4">
        <v>1.1531690140845071E-2</v>
      </c>
      <c r="EH8" s="4">
        <v>3.9314218149571388E-2</v>
      </c>
      <c r="EI8" s="4">
        <v>1.1303049690765621E-2</v>
      </c>
      <c r="EJ8" s="4"/>
      <c r="EK8" s="4"/>
      <c r="EL8" s="4"/>
      <c r="EM8" s="4">
        <v>0</v>
      </c>
      <c r="EN8" s="4">
        <v>0</v>
      </c>
      <c r="EO8" s="4"/>
      <c r="EP8" s="4">
        <v>1.4638474049977821E-2</v>
      </c>
      <c r="EQ8" s="4">
        <v>1.8880468022869301E-2</v>
      </c>
      <c r="ER8" s="4">
        <v>0</v>
      </c>
    </row>
    <row r="9" spans="21:148" x14ac:dyDescent="0.2">
      <c r="U9" s="64" t="s">
        <v>26</v>
      </c>
      <c r="V9" s="4">
        <v>0.78200000000000003</v>
      </c>
      <c r="W9" s="4">
        <v>0.73060099999999994</v>
      </c>
      <c r="X9" s="4">
        <v>0.88148148148148153</v>
      </c>
      <c r="Y9" s="4">
        <v>0.95504885993485344</v>
      </c>
      <c r="Z9" s="4">
        <v>0.83633387888707034</v>
      </c>
      <c r="AA9" s="4">
        <v>0.79628724963361019</v>
      </c>
      <c r="AB9" s="4">
        <v>0.83264367816091955</v>
      </c>
      <c r="AC9" s="4">
        <v>0.28982300884955747</v>
      </c>
      <c r="AD9" s="4">
        <v>0.90294543698696283</v>
      </c>
      <c r="AE9" s="4">
        <v>0</v>
      </c>
      <c r="AF9" s="4">
        <v>0.53658536585365857</v>
      </c>
      <c r="AG9" s="4">
        <v>0.98055271238485153</v>
      </c>
      <c r="AH9" s="4">
        <v>0.95419847328244278</v>
      </c>
      <c r="AI9" s="4">
        <v>0.76470588235294112</v>
      </c>
      <c r="AJ9" s="4">
        <v>0.61</v>
      </c>
      <c r="AK9" s="4">
        <v>0.86250000000000004</v>
      </c>
      <c r="AL9" s="4">
        <v>0.42857142857142849</v>
      </c>
      <c r="AM9" s="4">
        <v>0.90318302387267901</v>
      </c>
      <c r="AN9" s="4">
        <v>1</v>
      </c>
      <c r="AO9" s="65">
        <v>0.82278499999999999</v>
      </c>
      <c r="AP9" s="4">
        <v>0.77894736842105261</v>
      </c>
      <c r="AQ9" s="4">
        <f>0.333333333333333*2</f>
        <v>0.66666666666666596</v>
      </c>
      <c r="AR9" s="4">
        <v>1</v>
      </c>
      <c r="AS9" s="4">
        <v>0.98410174880763113</v>
      </c>
      <c r="AT9" s="4">
        <v>0.57058823529411762</v>
      </c>
      <c r="AU9" s="4">
        <v>0.88749999999999996</v>
      </c>
      <c r="AV9" s="4">
        <v>0.92565947242206237</v>
      </c>
      <c r="AW9" s="4">
        <v>0.99806725937379204</v>
      </c>
      <c r="AX9" s="4">
        <v>0.91247672253258849</v>
      </c>
      <c r="AY9" s="4">
        <v>0.93223443223443225</v>
      </c>
      <c r="AZ9" s="4">
        <v>0.90990990990990994</v>
      </c>
      <c r="BA9" s="4">
        <v>0.9946996466431095</v>
      </c>
      <c r="BB9" s="4">
        <v>0.92667375132837404</v>
      </c>
      <c r="BC9" s="4">
        <v>0.94893617021276599</v>
      </c>
      <c r="BD9" s="4">
        <v>0.6723768736616702</v>
      </c>
      <c r="BE9" s="4">
        <v>0.96323529411764708</v>
      </c>
      <c r="BF9" s="4">
        <v>0.89195327709279693</v>
      </c>
      <c r="BG9" s="4">
        <v>0.94230769230769229</v>
      </c>
      <c r="BH9" s="4">
        <v>0.87209302325581395</v>
      </c>
      <c r="BI9" s="4">
        <v>0.97916666666666663</v>
      </c>
      <c r="BJ9" s="4">
        <v>0.91791044776119401</v>
      </c>
      <c r="BK9" s="4">
        <v>0.91935483870967738</v>
      </c>
      <c r="BL9" s="4">
        <v>0.91439688715953304</v>
      </c>
      <c r="BM9" s="4">
        <v>0.81818181818181823</v>
      </c>
      <c r="BN9" s="4">
        <v>0</v>
      </c>
      <c r="BO9" s="4">
        <v>1</v>
      </c>
      <c r="BP9" s="4">
        <v>0</v>
      </c>
      <c r="BQ9" s="4">
        <v>7.407407407407407E-2</v>
      </c>
      <c r="BR9" s="4">
        <v>0.29032258064516131</v>
      </c>
      <c r="BS9" s="4">
        <v>0.27272727272727271</v>
      </c>
      <c r="BT9" s="4">
        <v>0</v>
      </c>
      <c r="BU9" s="4">
        <v>0.94140625</v>
      </c>
      <c r="BV9" s="4">
        <v>0</v>
      </c>
      <c r="BW9" s="4">
        <v>0</v>
      </c>
      <c r="BX9" s="4">
        <v>0</v>
      </c>
      <c r="BY9" s="4">
        <v>0.87654320987654322</v>
      </c>
      <c r="BZ9" s="4">
        <v>0</v>
      </c>
      <c r="CA9" s="4">
        <v>0.77272727272727271</v>
      </c>
      <c r="CB9" s="4">
        <v>0</v>
      </c>
      <c r="CC9" s="4">
        <v>0</v>
      </c>
      <c r="CD9" s="4">
        <v>0.86792452830188682</v>
      </c>
      <c r="CE9" s="4">
        <v>0.64516129032258063</v>
      </c>
      <c r="CF9" s="4">
        <v>1</v>
      </c>
      <c r="CG9" s="4">
        <v>0.97452229299363058</v>
      </c>
      <c r="CH9" s="4">
        <v>0.91115702479338845</v>
      </c>
      <c r="CI9" s="4">
        <v>0.93269230769230771</v>
      </c>
      <c r="CJ9" s="4">
        <v>0.38461538461538458</v>
      </c>
      <c r="CK9" s="4">
        <v>0.94117647058823528</v>
      </c>
      <c r="CL9" s="4">
        <v>0.94871794871794868</v>
      </c>
      <c r="CM9" s="4">
        <v>0</v>
      </c>
      <c r="CN9" s="4">
        <v>0</v>
      </c>
      <c r="CO9" s="4">
        <v>0</v>
      </c>
      <c r="CP9" s="4">
        <v>0.6071428571428571</v>
      </c>
      <c r="CQ9" s="4">
        <v>0.62777777777777777</v>
      </c>
      <c r="CR9" s="4">
        <v>0</v>
      </c>
      <c r="CS9" s="4">
        <v>0.5</v>
      </c>
      <c r="CT9" s="4">
        <v>0</v>
      </c>
      <c r="CU9" s="4">
        <v>0.96</v>
      </c>
      <c r="CV9" s="4">
        <v>0</v>
      </c>
      <c r="CW9" s="4">
        <v>1</v>
      </c>
      <c r="CX9" s="4">
        <v>0.56666666666666665</v>
      </c>
      <c r="CY9" s="4">
        <v>0</v>
      </c>
      <c r="CZ9" s="4">
        <v>0</v>
      </c>
      <c r="DA9" s="4">
        <v>0.2857142857142857</v>
      </c>
      <c r="DB9" s="4">
        <v>1</v>
      </c>
      <c r="DC9" s="4">
        <v>0.24203821656050961</v>
      </c>
      <c r="DD9" s="4">
        <v>0.51388888888888884</v>
      </c>
      <c r="DE9" s="4">
        <v>0.82608695652173914</v>
      </c>
      <c r="DF9" s="4">
        <v>0.94970414201183428</v>
      </c>
      <c r="DG9" s="4">
        <v>0</v>
      </c>
      <c r="DH9" s="4">
        <v>0.63636363636363635</v>
      </c>
      <c r="DI9" s="4">
        <v>0</v>
      </c>
      <c r="DJ9" s="4">
        <v>0.92391304347826086</v>
      </c>
      <c r="DK9" s="4">
        <v>0.16129032258064521</v>
      </c>
      <c r="DL9" s="4">
        <v>0.25641025641025639</v>
      </c>
      <c r="DM9" s="4">
        <v>0</v>
      </c>
      <c r="DN9" s="4">
        <v>0.82258064516129037</v>
      </c>
      <c r="DO9" s="4">
        <v>0.91935483870967738</v>
      </c>
      <c r="DP9" s="4">
        <v>0</v>
      </c>
      <c r="DQ9" s="4">
        <v>0.94136807817589574</v>
      </c>
      <c r="DR9" s="4">
        <v>0.87155963302752293</v>
      </c>
      <c r="DS9" s="4">
        <v>0.70833333333333337</v>
      </c>
      <c r="DT9" s="4">
        <v>0.3</v>
      </c>
      <c r="DU9" s="4">
        <v>0</v>
      </c>
      <c r="DV9" s="4">
        <v>0</v>
      </c>
      <c r="DW9" s="4">
        <v>0</v>
      </c>
      <c r="DX9" s="65">
        <v>0.6875</v>
      </c>
      <c r="DY9" s="65">
        <v>0.83333299999999999</v>
      </c>
      <c r="DZ9" s="4">
        <v>0.9983948635634029</v>
      </c>
      <c r="EA9" s="4">
        <v>0.99930891499654462</v>
      </c>
      <c r="EB9" s="4">
        <v>0.99215686274509807</v>
      </c>
      <c r="EC9" s="4">
        <v>0.98685491723466412</v>
      </c>
      <c r="ED9" s="4">
        <v>0.89138943248532287</v>
      </c>
      <c r="EE9" s="4">
        <v>0.9052258635961028</v>
      </c>
      <c r="EF9" s="4">
        <v>0.99584569732937689</v>
      </c>
      <c r="EG9" s="4">
        <v>0.78915662650602414</v>
      </c>
      <c r="EH9" s="4">
        <v>0.76436781609195403</v>
      </c>
      <c r="EI9" s="4">
        <v>0.44166666666666671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0.75572519083969469</v>
      </c>
      <c r="EQ9" s="4">
        <v>0.84523809523809523</v>
      </c>
      <c r="ER9" s="4">
        <v>0</v>
      </c>
    </row>
    <row r="10" spans="21:148" x14ac:dyDescent="0.2">
      <c r="U10" s="64" t="s">
        <v>27</v>
      </c>
      <c r="V10" s="4">
        <v>2000</v>
      </c>
      <c r="W10" s="4">
        <v>2513</v>
      </c>
      <c r="X10" s="4">
        <v>540</v>
      </c>
      <c r="Y10" s="4">
        <v>1535</v>
      </c>
      <c r="Z10" s="4">
        <v>1833</v>
      </c>
      <c r="AA10" s="4">
        <v>2047</v>
      </c>
      <c r="AB10" s="4">
        <v>2175</v>
      </c>
      <c r="AC10" s="4">
        <v>452</v>
      </c>
      <c r="AD10" s="4">
        <v>2071</v>
      </c>
      <c r="AE10" s="4">
        <v>61</v>
      </c>
      <c r="AF10" s="4">
        <v>246</v>
      </c>
      <c r="AG10" s="4">
        <v>977</v>
      </c>
      <c r="AH10" s="4">
        <v>262</v>
      </c>
      <c r="AI10" s="4">
        <v>68</v>
      </c>
      <c r="AJ10" s="4">
        <v>100</v>
      </c>
      <c r="AK10" s="4">
        <v>80</v>
      </c>
      <c r="AL10" s="4">
        <v>21</v>
      </c>
      <c r="AM10" s="4">
        <v>754</v>
      </c>
      <c r="AN10" s="4">
        <v>58</v>
      </c>
      <c r="AO10" s="65">
        <v>79</v>
      </c>
      <c r="AP10" s="4">
        <v>95</v>
      </c>
      <c r="AQ10" s="4">
        <v>3</v>
      </c>
      <c r="AR10" s="4">
        <v>12</v>
      </c>
      <c r="AS10" s="4">
        <v>629</v>
      </c>
      <c r="AT10" s="4">
        <v>170</v>
      </c>
      <c r="AU10" s="4">
        <v>80</v>
      </c>
      <c r="AV10" s="4">
        <v>417</v>
      </c>
      <c r="AW10" s="4">
        <v>2587</v>
      </c>
      <c r="AX10" s="4">
        <v>1074</v>
      </c>
      <c r="AY10" s="4">
        <v>1638</v>
      </c>
      <c r="AZ10" s="4">
        <v>1332</v>
      </c>
      <c r="BA10" s="4">
        <v>1132</v>
      </c>
      <c r="BB10" s="4">
        <v>1882</v>
      </c>
      <c r="BC10" s="4">
        <v>235</v>
      </c>
      <c r="BD10" s="4">
        <v>467</v>
      </c>
      <c r="BE10" s="4">
        <v>136</v>
      </c>
      <c r="BF10" s="4">
        <v>3082</v>
      </c>
      <c r="BG10" s="4">
        <v>104</v>
      </c>
      <c r="BH10" s="4">
        <v>258</v>
      </c>
      <c r="BI10" s="4">
        <v>144</v>
      </c>
      <c r="BJ10" s="4">
        <v>134</v>
      </c>
      <c r="BK10" s="4">
        <v>248</v>
      </c>
      <c r="BL10" s="4">
        <v>257</v>
      </c>
      <c r="BM10" s="4">
        <v>66</v>
      </c>
      <c r="BN10" s="4">
        <v>18</v>
      </c>
      <c r="BO10" s="4">
        <v>18</v>
      </c>
      <c r="BP10" s="4">
        <v>12</v>
      </c>
      <c r="BQ10" s="4">
        <v>27</v>
      </c>
      <c r="BR10" s="4">
        <v>31</v>
      </c>
      <c r="BS10" s="4">
        <v>22</v>
      </c>
      <c r="BT10" s="4">
        <v>13</v>
      </c>
      <c r="BU10" s="4">
        <v>256</v>
      </c>
      <c r="BV10" s="4">
        <v>12</v>
      </c>
      <c r="BW10" s="4">
        <v>8</v>
      </c>
      <c r="BX10" s="4">
        <v>14</v>
      </c>
      <c r="BY10" s="4">
        <v>81</v>
      </c>
      <c r="BZ10" s="4">
        <v>5</v>
      </c>
      <c r="CA10" s="4">
        <v>44</v>
      </c>
      <c r="CB10" s="4">
        <v>20</v>
      </c>
      <c r="CC10" s="4">
        <v>6</v>
      </c>
      <c r="CD10" s="4">
        <v>53</v>
      </c>
      <c r="CE10" s="4">
        <v>31</v>
      </c>
      <c r="CF10" s="4">
        <v>47</v>
      </c>
      <c r="CG10" s="4">
        <v>157</v>
      </c>
      <c r="CH10" s="4">
        <v>484</v>
      </c>
      <c r="CI10" s="4">
        <v>416</v>
      </c>
      <c r="CJ10" s="4">
        <v>13</v>
      </c>
      <c r="CK10" s="4">
        <v>85</v>
      </c>
      <c r="CL10" s="4">
        <v>78</v>
      </c>
      <c r="CM10" s="4">
        <v>16</v>
      </c>
      <c r="CN10" s="4">
        <v>10</v>
      </c>
      <c r="CO10" s="4">
        <v>3</v>
      </c>
      <c r="CP10" s="4">
        <v>28</v>
      </c>
      <c r="CQ10" s="4">
        <v>180</v>
      </c>
      <c r="CR10" s="4">
        <v>12</v>
      </c>
      <c r="CS10" s="4">
        <v>10</v>
      </c>
      <c r="CT10" s="4">
        <v>22</v>
      </c>
      <c r="CU10" s="4">
        <v>25</v>
      </c>
      <c r="CV10" s="4">
        <v>14</v>
      </c>
      <c r="CW10" s="4">
        <v>466</v>
      </c>
      <c r="CX10" s="4">
        <v>60</v>
      </c>
      <c r="CY10" s="4">
        <v>10</v>
      </c>
      <c r="CZ10" s="4">
        <v>13</v>
      </c>
      <c r="DA10" s="4">
        <v>35</v>
      </c>
      <c r="DB10" s="4">
        <v>251</v>
      </c>
      <c r="DC10" s="4">
        <v>157</v>
      </c>
      <c r="DD10" s="4">
        <v>72</v>
      </c>
      <c r="DE10" s="4">
        <v>23</v>
      </c>
      <c r="DF10" s="4">
        <v>338</v>
      </c>
      <c r="DG10" s="4">
        <v>7</v>
      </c>
      <c r="DH10" s="4">
        <v>22</v>
      </c>
      <c r="DI10" s="4">
        <v>6</v>
      </c>
      <c r="DJ10" s="4">
        <v>92</v>
      </c>
      <c r="DK10" s="4">
        <v>31</v>
      </c>
      <c r="DL10" s="4">
        <v>39</v>
      </c>
      <c r="DM10" s="4">
        <v>16</v>
      </c>
      <c r="DN10" s="4">
        <v>124</v>
      </c>
      <c r="DO10" s="4">
        <v>62</v>
      </c>
      <c r="DP10" s="4">
        <v>3</v>
      </c>
      <c r="DQ10" s="4">
        <v>307</v>
      </c>
      <c r="DR10" s="4">
        <v>109</v>
      </c>
      <c r="DS10" s="4">
        <v>24</v>
      </c>
      <c r="DT10" s="4">
        <v>10</v>
      </c>
      <c r="DU10" s="4">
        <v>1</v>
      </c>
      <c r="DV10" s="4">
        <v>8</v>
      </c>
      <c r="DW10" s="4">
        <v>8</v>
      </c>
      <c r="DX10" s="65">
        <v>16</v>
      </c>
      <c r="DY10" s="65">
        <v>6</v>
      </c>
      <c r="DZ10" s="4">
        <v>1246</v>
      </c>
      <c r="EA10" s="4">
        <v>1447</v>
      </c>
      <c r="EB10" s="4">
        <v>4845</v>
      </c>
      <c r="EC10" s="4">
        <v>4108</v>
      </c>
      <c r="ED10" s="4">
        <v>1022</v>
      </c>
      <c r="EE10" s="4">
        <v>1129</v>
      </c>
      <c r="EF10" s="4">
        <v>1685</v>
      </c>
      <c r="EG10" s="4">
        <v>166</v>
      </c>
      <c r="EH10" s="4">
        <v>174</v>
      </c>
      <c r="EI10" s="4">
        <v>120</v>
      </c>
      <c r="EJ10" s="4">
        <v>27</v>
      </c>
      <c r="EK10" s="4">
        <v>14</v>
      </c>
      <c r="EL10" s="4">
        <v>10</v>
      </c>
      <c r="EM10" s="4">
        <v>19</v>
      </c>
      <c r="EN10" s="4">
        <v>22</v>
      </c>
      <c r="EO10" s="4">
        <v>12</v>
      </c>
      <c r="EP10" s="4">
        <v>131</v>
      </c>
      <c r="EQ10" s="4">
        <v>168</v>
      </c>
      <c r="ER10" s="4">
        <v>12</v>
      </c>
    </row>
    <row r="11" spans="21:148" x14ac:dyDescent="0.2">
      <c r="U11" s="64" t="s">
        <v>122</v>
      </c>
      <c r="V11" s="4">
        <v>0.69497990937380583</v>
      </c>
      <c r="W11" s="4">
        <v>0.71631699999999998</v>
      </c>
      <c r="X11" s="4">
        <v>0.87336449560750506</v>
      </c>
      <c r="Y11" s="4">
        <v>0.74881548319505986</v>
      </c>
      <c r="Z11" s="4">
        <v>0.69242854281906252</v>
      </c>
      <c r="AA11" s="4">
        <v>0.59163965751697334</v>
      </c>
      <c r="AB11" s="4">
        <v>0.58072965348827421</v>
      </c>
      <c r="AC11" s="4">
        <v>0.59729726050265619</v>
      </c>
      <c r="AD11" s="4">
        <v>0.74608328034542259</v>
      </c>
      <c r="AE11" s="4">
        <v>0.49922360248447212</v>
      </c>
      <c r="AF11" s="4">
        <v>0.596536580545171</v>
      </c>
      <c r="AG11" s="4">
        <v>0.89559299665952652</v>
      </c>
      <c r="AH11" s="4">
        <v>0.88577306402827805</v>
      </c>
      <c r="AI11" s="4">
        <v>0.77629557244616776</v>
      </c>
      <c r="AJ11" s="4">
        <v>0.74079110706832896</v>
      </c>
      <c r="AK11" s="4">
        <v>0.8532394168581966</v>
      </c>
      <c r="AL11" s="4">
        <v>0.69896708683473385</v>
      </c>
      <c r="AM11" s="4">
        <v>0.83864446452852137</v>
      </c>
      <c r="AN11" s="4">
        <v>0.99949281939031553</v>
      </c>
      <c r="AO11" s="65">
        <v>0.86529400000000001</v>
      </c>
      <c r="AP11" s="4">
        <v>0.88265331403827851</v>
      </c>
      <c r="AQ11" s="4">
        <v>0.71383477057383204</v>
      </c>
      <c r="AR11" s="4">
        <v>0.99993750781152346</v>
      </c>
      <c r="AS11" s="4">
        <v>0.97240236674966352</v>
      </c>
      <c r="AT11" s="4">
        <v>0.75337967017379404</v>
      </c>
      <c r="AU11" s="4">
        <v>0.90840427198663043</v>
      </c>
      <c r="AV11" s="4">
        <v>0.86409255509398719</v>
      </c>
      <c r="AW11" s="4">
        <v>0.94608888449369088</v>
      </c>
      <c r="AX11" s="4">
        <v>0.89155068418159866</v>
      </c>
      <c r="AY11" s="4">
        <v>0.82114693413124829</v>
      </c>
      <c r="AZ11" s="4">
        <v>0.84764992475612766</v>
      </c>
      <c r="BA11" s="4">
        <v>0.93905327129603366</v>
      </c>
      <c r="BB11" s="4">
        <v>0.84731103190147972</v>
      </c>
      <c r="BC11" s="4">
        <v>0.93674731134692124</v>
      </c>
      <c r="BD11" s="4">
        <v>0.6763234801466157</v>
      </c>
      <c r="BE11" s="4">
        <v>0.9027617485706122</v>
      </c>
      <c r="BF11" s="4">
        <v>0.67425256650703491</v>
      </c>
      <c r="BG11" s="4">
        <v>0.89081425349774657</v>
      </c>
      <c r="BH11" s="4">
        <v>0.6838261134294813</v>
      </c>
      <c r="BI11" s="4">
        <v>0.81774302500942553</v>
      </c>
      <c r="BJ11" s="4">
        <v>0.81350486585538873</v>
      </c>
      <c r="BK11" s="4">
        <v>0.84491745806397311</v>
      </c>
      <c r="BL11" s="4">
        <v>0.87789883923596668</v>
      </c>
      <c r="BM11" s="4">
        <v>0.79827208575799347</v>
      </c>
      <c r="BN11" s="4">
        <v>0.49022794515981172</v>
      </c>
      <c r="BO11" s="4">
        <v>0.96230778847355913</v>
      </c>
      <c r="BP11" s="4">
        <v>0.5</v>
      </c>
      <c r="BQ11" s="4">
        <v>0.52919978507772392</v>
      </c>
      <c r="BR11" s="4">
        <v>0.63849017624652993</v>
      </c>
      <c r="BS11" s="4">
        <v>0.62581889414715652</v>
      </c>
      <c r="BT11" s="4">
        <v>0.5</v>
      </c>
      <c r="BU11" s="4">
        <v>0.8830942189012585</v>
      </c>
      <c r="BV11" s="4">
        <v>0.5</v>
      </c>
      <c r="BW11" s="4">
        <v>0.49906277335777072</v>
      </c>
      <c r="BX11" s="4">
        <v>0.48547977167618023</v>
      </c>
      <c r="BY11" s="4">
        <v>0.82500177958521725</v>
      </c>
      <c r="BZ11" s="4">
        <v>0.49995835068721373</v>
      </c>
      <c r="CA11" s="4">
        <v>0.82708367307466202</v>
      </c>
      <c r="CB11" s="4">
        <v>0.5</v>
      </c>
      <c r="CC11" s="4">
        <v>0.5</v>
      </c>
      <c r="CD11" s="4">
        <v>0.93071897652470159</v>
      </c>
      <c r="CE11" s="4">
        <v>0.81909732412203129</v>
      </c>
      <c r="CF11" s="4">
        <v>0.9912187115305704</v>
      </c>
      <c r="CG11" s="4">
        <v>0.91024251295644265</v>
      </c>
      <c r="CH11" s="4">
        <v>0.7230708515182469</v>
      </c>
      <c r="CI11" s="4">
        <v>0.83884953908650584</v>
      </c>
      <c r="CJ11" s="4">
        <v>0.52772793946376073</v>
      </c>
      <c r="CK11" s="4">
        <v>0.95222979288035281</v>
      </c>
      <c r="CL11" s="4">
        <v>0.97419441947992225</v>
      </c>
      <c r="CM11" s="4">
        <v>0.47265880812049771</v>
      </c>
      <c r="CN11" s="4">
        <v>0.49734086074292261</v>
      </c>
      <c r="CO11" s="4">
        <v>0.49991822716493578</v>
      </c>
      <c r="CP11" s="4">
        <v>0.60359601067565671</v>
      </c>
      <c r="CQ11" s="4">
        <v>0.60242576505989898</v>
      </c>
      <c r="CR11" s="4">
        <v>0.5</v>
      </c>
      <c r="CS11" s="4">
        <v>0.69727694090382386</v>
      </c>
      <c r="CT11" s="4">
        <v>0.49187261569082769</v>
      </c>
      <c r="CU11" s="4">
        <v>0.9032492532359776</v>
      </c>
      <c r="CV11" s="4">
        <v>0.47540168958091772</v>
      </c>
      <c r="CW11" s="4">
        <v>0.93213965980304392</v>
      </c>
      <c r="CX11" s="4">
        <v>0.68284927391086625</v>
      </c>
      <c r="CY11" s="4">
        <v>0.5</v>
      </c>
      <c r="CZ11" s="4">
        <v>0.49950314673733021</v>
      </c>
      <c r="DA11" s="4">
        <v>0.57362509498480241</v>
      </c>
      <c r="DB11" s="4">
        <v>0.94698275862068959</v>
      </c>
      <c r="DC11" s="4">
        <v>0.57113787312586051</v>
      </c>
      <c r="DD11" s="4">
        <v>0.54762850532419016</v>
      </c>
      <c r="DE11" s="4">
        <v>0.86974553532789012</v>
      </c>
      <c r="DF11" s="4">
        <v>0.6993400808081226</v>
      </c>
      <c r="DG11" s="4">
        <v>0.49528457974851092</v>
      </c>
      <c r="DH11" s="4">
        <v>0.69444653869931694</v>
      </c>
      <c r="DI11" s="4">
        <v>0.5</v>
      </c>
      <c r="DJ11" s="4">
        <v>0.81104668130777713</v>
      </c>
      <c r="DK11" s="4">
        <v>0.56013021112420958</v>
      </c>
      <c r="DL11" s="4">
        <v>0.59319182148523464</v>
      </c>
      <c r="DM11" s="4">
        <v>0.4995028997514499</v>
      </c>
      <c r="DN11" s="4">
        <v>0.69760717765066371</v>
      </c>
      <c r="DO11" s="4">
        <v>0.8473047361022088</v>
      </c>
      <c r="DP11" s="4">
        <v>0.49909060846560838</v>
      </c>
      <c r="DQ11" s="4">
        <v>0.82757818950577533</v>
      </c>
      <c r="DR11" s="4">
        <v>0.79643279530877986</v>
      </c>
      <c r="DS11" s="4">
        <v>0.75718641114982577</v>
      </c>
      <c r="DT11" s="4">
        <v>0.61250620758152619</v>
      </c>
      <c r="DU11" s="4">
        <v>0.49892561983471068</v>
      </c>
      <c r="DV11" s="4">
        <v>0.48022505378123448</v>
      </c>
      <c r="DW11" s="4">
        <v>0.5</v>
      </c>
      <c r="DX11" s="65">
        <v>0.83554799999999996</v>
      </c>
      <c r="DY11" s="65">
        <v>0.91617000000000004</v>
      </c>
      <c r="DZ11" s="4">
        <v>0.93885110137319427</v>
      </c>
      <c r="EA11" s="4">
        <v>0.94041762777108517</v>
      </c>
      <c r="EB11" s="4">
        <v>0.55147887222486347</v>
      </c>
      <c r="EC11" s="4">
        <v>0.5289749598370993</v>
      </c>
      <c r="ED11" s="4">
        <v>0.76812917961672211</v>
      </c>
      <c r="EE11" s="4">
        <v>0.77045894357226352</v>
      </c>
      <c r="EF11" s="4">
        <v>0.50147085104990008</v>
      </c>
      <c r="EG11" s="4">
        <v>0.58759050637456045</v>
      </c>
      <c r="EH11" s="4">
        <v>0.79329380356591594</v>
      </c>
      <c r="EI11" s="4">
        <v>0.59440846286701199</v>
      </c>
      <c r="EJ11" s="4">
        <v>0.5</v>
      </c>
      <c r="EK11" s="4">
        <v>0.5</v>
      </c>
      <c r="EL11" s="4">
        <v>0.5</v>
      </c>
      <c r="EM11" s="4">
        <v>0.49997287914949012</v>
      </c>
      <c r="EN11" s="4">
        <v>0.49997287473552859</v>
      </c>
      <c r="EO11" s="4">
        <v>0.5</v>
      </c>
      <c r="EP11" s="4">
        <v>0.69602456878810759</v>
      </c>
      <c r="EQ11" s="4">
        <v>0.720863702291766</v>
      </c>
      <c r="ER11" s="4">
        <v>0.5</v>
      </c>
    </row>
    <row r="12" spans="21:148" x14ac:dyDescent="0.2">
      <c r="V12" t="e">
        <f>+IF(V11&lt;=0.5,V11,NA())</f>
        <v>#N/A</v>
      </c>
      <c r="W12" t="e">
        <f t="shared" ref="W12:CH12" si="0">+IF(W11&lt;=0.5,W11,NA())</f>
        <v>#N/A</v>
      </c>
      <c r="X12" t="e">
        <f t="shared" si="0"/>
        <v>#N/A</v>
      </c>
      <c r="Y12" t="e">
        <f t="shared" si="0"/>
        <v>#N/A</v>
      </c>
      <c r="Z12" t="e">
        <f t="shared" si="0"/>
        <v>#N/A</v>
      </c>
      <c r="AA12" t="e">
        <f t="shared" si="0"/>
        <v>#N/A</v>
      </c>
      <c r="AB12" t="e">
        <f t="shared" si="0"/>
        <v>#N/A</v>
      </c>
      <c r="AC12" t="e">
        <f t="shared" si="0"/>
        <v>#N/A</v>
      </c>
      <c r="AD12" t="e">
        <f t="shared" si="0"/>
        <v>#N/A</v>
      </c>
      <c r="AE12">
        <f t="shared" si="0"/>
        <v>0.49922360248447212</v>
      </c>
      <c r="AF12" t="e">
        <f t="shared" si="0"/>
        <v>#N/A</v>
      </c>
      <c r="AG12" t="e">
        <f t="shared" si="0"/>
        <v>#N/A</v>
      </c>
      <c r="AH12" t="e">
        <f t="shared" si="0"/>
        <v>#N/A</v>
      </c>
      <c r="AI12" t="e">
        <f t="shared" si="0"/>
        <v>#N/A</v>
      </c>
      <c r="AJ12" t="e">
        <f t="shared" si="0"/>
        <v>#N/A</v>
      </c>
      <c r="AK12" t="e">
        <f t="shared" si="0"/>
        <v>#N/A</v>
      </c>
      <c r="AL12" t="e">
        <f t="shared" si="0"/>
        <v>#N/A</v>
      </c>
      <c r="AM12" t="e">
        <f t="shared" si="0"/>
        <v>#N/A</v>
      </c>
      <c r="AN12" t="e">
        <f t="shared" si="0"/>
        <v>#N/A</v>
      </c>
      <c r="AO12" t="e">
        <f t="shared" si="0"/>
        <v>#N/A</v>
      </c>
      <c r="AP12" t="e">
        <f t="shared" si="0"/>
        <v>#N/A</v>
      </c>
      <c r="AQ12" t="e">
        <f t="shared" si="0"/>
        <v>#N/A</v>
      </c>
      <c r="AR12" t="e">
        <f t="shared" si="0"/>
        <v>#N/A</v>
      </c>
      <c r="AS12" t="e">
        <f t="shared" si="0"/>
        <v>#N/A</v>
      </c>
      <c r="AT12" t="e">
        <f t="shared" si="0"/>
        <v>#N/A</v>
      </c>
      <c r="AU12" t="e">
        <f t="shared" si="0"/>
        <v>#N/A</v>
      </c>
      <c r="AV12" t="e">
        <f t="shared" si="0"/>
        <v>#N/A</v>
      </c>
      <c r="AW12" t="e">
        <f t="shared" si="0"/>
        <v>#N/A</v>
      </c>
      <c r="AX12" t="e">
        <f t="shared" si="0"/>
        <v>#N/A</v>
      </c>
      <c r="AY12" t="e">
        <f t="shared" si="0"/>
        <v>#N/A</v>
      </c>
      <c r="AZ12" t="e">
        <f t="shared" si="0"/>
        <v>#N/A</v>
      </c>
      <c r="BA12" t="e">
        <f t="shared" si="0"/>
        <v>#N/A</v>
      </c>
      <c r="BB12" t="e">
        <f t="shared" si="0"/>
        <v>#N/A</v>
      </c>
      <c r="BC12" t="e">
        <f t="shared" si="0"/>
        <v>#N/A</v>
      </c>
      <c r="BD12" t="e">
        <f t="shared" si="0"/>
        <v>#N/A</v>
      </c>
      <c r="BE12" t="e">
        <f t="shared" si="0"/>
        <v>#N/A</v>
      </c>
      <c r="BF12" t="e">
        <f t="shared" si="0"/>
        <v>#N/A</v>
      </c>
      <c r="BG12" t="e">
        <f t="shared" si="0"/>
        <v>#N/A</v>
      </c>
      <c r="BH12" t="e">
        <f t="shared" si="0"/>
        <v>#N/A</v>
      </c>
      <c r="BI12" t="e">
        <f t="shared" si="0"/>
        <v>#N/A</v>
      </c>
      <c r="BJ12" t="e">
        <f t="shared" si="0"/>
        <v>#N/A</v>
      </c>
      <c r="BK12" t="e">
        <f t="shared" si="0"/>
        <v>#N/A</v>
      </c>
      <c r="BL12" t="e">
        <f t="shared" si="0"/>
        <v>#N/A</v>
      </c>
      <c r="BM12" t="e">
        <f t="shared" si="0"/>
        <v>#N/A</v>
      </c>
      <c r="BN12">
        <f t="shared" si="0"/>
        <v>0.49022794515981172</v>
      </c>
      <c r="BO12" t="e">
        <f t="shared" si="0"/>
        <v>#N/A</v>
      </c>
      <c r="BP12">
        <f t="shared" si="0"/>
        <v>0.5</v>
      </c>
      <c r="BQ12" t="e">
        <f t="shared" si="0"/>
        <v>#N/A</v>
      </c>
      <c r="BR12" t="e">
        <f t="shared" si="0"/>
        <v>#N/A</v>
      </c>
      <c r="BS12" t="e">
        <f t="shared" si="0"/>
        <v>#N/A</v>
      </c>
      <c r="BT12">
        <f t="shared" si="0"/>
        <v>0.5</v>
      </c>
      <c r="BU12" t="e">
        <f t="shared" si="0"/>
        <v>#N/A</v>
      </c>
      <c r="BV12">
        <f t="shared" si="0"/>
        <v>0.5</v>
      </c>
      <c r="BW12">
        <f t="shared" si="0"/>
        <v>0.49906277335777072</v>
      </c>
      <c r="BX12">
        <f t="shared" si="0"/>
        <v>0.48547977167618023</v>
      </c>
      <c r="BY12" t="e">
        <f t="shared" si="0"/>
        <v>#N/A</v>
      </c>
      <c r="BZ12">
        <f t="shared" si="0"/>
        <v>0.49995835068721373</v>
      </c>
      <c r="CA12" t="e">
        <f t="shared" si="0"/>
        <v>#N/A</v>
      </c>
      <c r="CB12">
        <f t="shared" si="0"/>
        <v>0.5</v>
      </c>
      <c r="CC12">
        <f t="shared" si="0"/>
        <v>0.5</v>
      </c>
      <c r="CD12" t="e">
        <f t="shared" si="0"/>
        <v>#N/A</v>
      </c>
      <c r="CE12" t="e">
        <f t="shared" si="0"/>
        <v>#N/A</v>
      </c>
      <c r="CF12" t="e">
        <f t="shared" si="0"/>
        <v>#N/A</v>
      </c>
      <c r="CG12" t="e">
        <f t="shared" si="0"/>
        <v>#N/A</v>
      </c>
      <c r="CH12" t="e">
        <f t="shared" si="0"/>
        <v>#N/A</v>
      </c>
      <c r="CI12" t="e">
        <f t="shared" ref="CI12:ER12" si="1">+IF(CI11&lt;=0.5,CI11,NA())</f>
        <v>#N/A</v>
      </c>
      <c r="CJ12" t="e">
        <f t="shared" si="1"/>
        <v>#N/A</v>
      </c>
      <c r="CK12" t="e">
        <f t="shared" si="1"/>
        <v>#N/A</v>
      </c>
      <c r="CL12" t="e">
        <f t="shared" si="1"/>
        <v>#N/A</v>
      </c>
      <c r="CM12">
        <f t="shared" si="1"/>
        <v>0.47265880812049771</v>
      </c>
      <c r="CN12">
        <f t="shared" si="1"/>
        <v>0.49734086074292261</v>
      </c>
      <c r="CO12">
        <f t="shared" si="1"/>
        <v>0.49991822716493578</v>
      </c>
      <c r="CP12" t="e">
        <f t="shared" si="1"/>
        <v>#N/A</v>
      </c>
      <c r="CQ12" t="e">
        <f t="shared" si="1"/>
        <v>#N/A</v>
      </c>
      <c r="CR12">
        <f t="shared" si="1"/>
        <v>0.5</v>
      </c>
      <c r="CS12" t="e">
        <f t="shared" si="1"/>
        <v>#N/A</v>
      </c>
      <c r="CT12">
        <f t="shared" si="1"/>
        <v>0.49187261569082769</v>
      </c>
      <c r="CU12" t="e">
        <f t="shared" si="1"/>
        <v>#N/A</v>
      </c>
      <c r="CV12">
        <f t="shared" si="1"/>
        <v>0.47540168958091772</v>
      </c>
      <c r="CW12" t="e">
        <f t="shared" si="1"/>
        <v>#N/A</v>
      </c>
      <c r="CX12" t="e">
        <f t="shared" si="1"/>
        <v>#N/A</v>
      </c>
      <c r="CY12">
        <f t="shared" si="1"/>
        <v>0.5</v>
      </c>
      <c r="CZ12">
        <f t="shared" si="1"/>
        <v>0.49950314673733021</v>
      </c>
      <c r="DA12" t="e">
        <f t="shared" si="1"/>
        <v>#N/A</v>
      </c>
      <c r="DB12" t="e">
        <f t="shared" si="1"/>
        <v>#N/A</v>
      </c>
      <c r="DC12" t="e">
        <f t="shared" si="1"/>
        <v>#N/A</v>
      </c>
      <c r="DD12" t="e">
        <f t="shared" si="1"/>
        <v>#N/A</v>
      </c>
      <c r="DE12" t="e">
        <f t="shared" si="1"/>
        <v>#N/A</v>
      </c>
      <c r="DF12" t="e">
        <f t="shared" si="1"/>
        <v>#N/A</v>
      </c>
      <c r="DG12">
        <f t="shared" si="1"/>
        <v>0.49528457974851092</v>
      </c>
      <c r="DH12" t="e">
        <f t="shared" si="1"/>
        <v>#N/A</v>
      </c>
      <c r="DI12">
        <f t="shared" si="1"/>
        <v>0.5</v>
      </c>
      <c r="DJ12" t="e">
        <f t="shared" si="1"/>
        <v>#N/A</v>
      </c>
      <c r="DK12" t="e">
        <f t="shared" si="1"/>
        <v>#N/A</v>
      </c>
      <c r="DL12" t="e">
        <f t="shared" si="1"/>
        <v>#N/A</v>
      </c>
      <c r="DM12">
        <f t="shared" si="1"/>
        <v>0.4995028997514499</v>
      </c>
      <c r="DN12" t="e">
        <f t="shared" si="1"/>
        <v>#N/A</v>
      </c>
      <c r="DO12" t="e">
        <f t="shared" si="1"/>
        <v>#N/A</v>
      </c>
      <c r="DP12">
        <f t="shared" si="1"/>
        <v>0.49909060846560838</v>
      </c>
      <c r="DQ12" t="e">
        <f t="shared" si="1"/>
        <v>#N/A</v>
      </c>
      <c r="DR12" t="e">
        <f t="shared" si="1"/>
        <v>#N/A</v>
      </c>
      <c r="DS12" t="e">
        <f t="shared" si="1"/>
        <v>#N/A</v>
      </c>
      <c r="DT12" t="e">
        <f t="shared" si="1"/>
        <v>#N/A</v>
      </c>
      <c r="DU12">
        <f t="shared" si="1"/>
        <v>0.49892561983471068</v>
      </c>
      <c r="DV12">
        <f t="shared" si="1"/>
        <v>0.48022505378123448</v>
      </c>
      <c r="DW12">
        <f t="shared" si="1"/>
        <v>0.5</v>
      </c>
      <c r="DX12" t="e">
        <f t="shared" si="1"/>
        <v>#N/A</v>
      </c>
      <c r="DY12" t="e">
        <f t="shared" si="1"/>
        <v>#N/A</v>
      </c>
      <c r="DZ12" t="e">
        <f t="shared" si="1"/>
        <v>#N/A</v>
      </c>
      <c r="EA12" t="e">
        <f t="shared" si="1"/>
        <v>#N/A</v>
      </c>
      <c r="EB12" t="e">
        <f t="shared" si="1"/>
        <v>#N/A</v>
      </c>
      <c r="EC12" t="e">
        <f t="shared" si="1"/>
        <v>#N/A</v>
      </c>
      <c r="ED12" t="e">
        <f t="shared" si="1"/>
        <v>#N/A</v>
      </c>
      <c r="EE12" t="e">
        <f t="shared" si="1"/>
        <v>#N/A</v>
      </c>
      <c r="EF12" t="e">
        <f t="shared" si="1"/>
        <v>#N/A</v>
      </c>
      <c r="EG12" t="e">
        <f t="shared" si="1"/>
        <v>#N/A</v>
      </c>
      <c r="EH12" t="e">
        <f t="shared" si="1"/>
        <v>#N/A</v>
      </c>
      <c r="EI12" t="e">
        <f t="shared" si="1"/>
        <v>#N/A</v>
      </c>
      <c r="EJ12">
        <f t="shared" si="1"/>
        <v>0.5</v>
      </c>
      <c r="EK12">
        <f t="shared" si="1"/>
        <v>0.5</v>
      </c>
      <c r="EL12">
        <f t="shared" si="1"/>
        <v>0.5</v>
      </c>
      <c r="EM12">
        <f t="shared" si="1"/>
        <v>0.49997287914949012</v>
      </c>
      <c r="EN12">
        <f t="shared" si="1"/>
        <v>0.49997287473552859</v>
      </c>
      <c r="EO12">
        <f t="shared" si="1"/>
        <v>0.5</v>
      </c>
      <c r="EP12" t="e">
        <f t="shared" si="1"/>
        <v>#N/A</v>
      </c>
      <c r="EQ12" t="e">
        <f t="shared" si="1"/>
        <v>#N/A</v>
      </c>
      <c r="ER12">
        <f t="shared" si="1"/>
        <v>0.5</v>
      </c>
    </row>
    <row r="13" spans="21:148" x14ac:dyDescent="0.2">
      <c r="V13">
        <f>+IF(V11&gt;0.5,V11,NA())</f>
        <v>0.69497990937380583</v>
      </c>
      <c r="W13">
        <f t="shared" ref="W13:CH13" si="2">+IF(W11&gt;0.5,W11,NA())</f>
        <v>0.71631699999999998</v>
      </c>
      <c r="X13">
        <f t="shared" si="2"/>
        <v>0.87336449560750506</v>
      </c>
      <c r="Y13">
        <f t="shared" si="2"/>
        <v>0.74881548319505986</v>
      </c>
      <c r="Z13">
        <f t="shared" si="2"/>
        <v>0.69242854281906252</v>
      </c>
      <c r="AA13">
        <f t="shared" si="2"/>
        <v>0.59163965751697334</v>
      </c>
      <c r="AB13">
        <f t="shared" si="2"/>
        <v>0.58072965348827421</v>
      </c>
      <c r="AC13">
        <f t="shared" si="2"/>
        <v>0.59729726050265619</v>
      </c>
      <c r="AD13">
        <f t="shared" si="2"/>
        <v>0.74608328034542259</v>
      </c>
      <c r="AE13" t="e">
        <f t="shared" si="2"/>
        <v>#N/A</v>
      </c>
      <c r="AF13">
        <f t="shared" si="2"/>
        <v>0.596536580545171</v>
      </c>
      <c r="AG13">
        <f t="shared" si="2"/>
        <v>0.89559299665952652</v>
      </c>
      <c r="AH13">
        <f t="shared" si="2"/>
        <v>0.88577306402827805</v>
      </c>
      <c r="AI13">
        <f t="shared" si="2"/>
        <v>0.77629557244616776</v>
      </c>
      <c r="AJ13">
        <f t="shared" si="2"/>
        <v>0.74079110706832896</v>
      </c>
      <c r="AK13">
        <f t="shared" si="2"/>
        <v>0.8532394168581966</v>
      </c>
      <c r="AL13">
        <f t="shared" si="2"/>
        <v>0.69896708683473385</v>
      </c>
      <c r="AM13">
        <f t="shared" si="2"/>
        <v>0.83864446452852137</v>
      </c>
      <c r="AN13">
        <f t="shared" si="2"/>
        <v>0.99949281939031553</v>
      </c>
      <c r="AO13">
        <f t="shared" si="2"/>
        <v>0.86529400000000001</v>
      </c>
      <c r="AP13">
        <f t="shared" si="2"/>
        <v>0.88265331403827851</v>
      </c>
      <c r="AQ13">
        <f t="shared" si="2"/>
        <v>0.71383477057383204</v>
      </c>
      <c r="AR13">
        <f t="shared" si="2"/>
        <v>0.99993750781152346</v>
      </c>
      <c r="AS13">
        <f t="shared" si="2"/>
        <v>0.97240236674966352</v>
      </c>
      <c r="AT13">
        <f t="shared" si="2"/>
        <v>0.75337967017379404</v>
      </c>
      <c r="AU13">
        <f t="shared" si="2"/>
        <v>0.90840427198663043</v>
      </c>
      <c r="AV13">
        <f t="shared" si="2"/>
        <v>0.86409255509398719</v>
      </c>
      <c r="AW13">
        <f t="shared" si="2"/>
        <v>0.94608888449369088</v>
      </c>
      <c r="AX13">
        <f t="shared" si="2"/>
        <v>0.89155068418159866</v>
      </c>
      <c r="AY13">
        <f t="shared" si="2"/>
        <v>0.82114693413124829</v>
      </c>
      <c r="AZ13">
        <f t="shared" si="2"/>
        <v>0.84764992475612766</v>
      </c>
      <c r="BA13">
        <f t="shared" si="2"/>
        <v>0.93905327129603366</v>
      </c>
      <c r="BB13">
        <f t="shared" si="2"/>
        <v>0.84731103190147972</v>
      </c>
      <c r="BC13">
        <f t="shared" si="2"/>
        <v>0.93674731134692124</v>
      </c>
      <c r="BD13">
        <f t="shared" si="2"/>
        <v>0.6763234801466157</v>
      </c>
      <c r="BE13">
        <f t="shared" si="2"/>
        <v>0.9027617485706122</v>
      </c>
      <c r="BF13">
        <f t="shared" si="2"/>
        <v>0.67425256650703491</v>
      </c>
      <c r="BG13">
        <f t="shared" si="2"/>
        <v>0.89081425349774657</v>
      </c>
      <c r="BH13">
        <f t="shared" si="2"/>
        <v>0.6838261134294813</v>
      </c>
      <c r="BI13">
        <f t="shared" si="2"/>
        <v>0.81774302500942553</v>
      </c>
      <c r="BJ13">
        <f t="shared" si="2"/>
        <v>0.81350486585538873</v>
      </c>
      <c r="BK13">
        <f t="shared" si="2"/>
        <v>0.84491745806397311</v>
      </c>
      <c r="BL13">
        <f t="shared" si="2"/>
        <v>0.87789883923596668</v>
      </c>
      <c r="BM13">
        <f t="shared" si="2"/>
        <v>0.79827208575799347</v>
      </c>
      <c r="BN13" t="e">
        <f t="shared" si="2"/>
        <v>#N/A</v>
      </c>
      <c r="BO13">
        <f t="shared" si="2"/>
        <v>0.96230778847355913</v>
      </c>
      <c r="BP13" t="e">
        <f t="shared" si="2"/>
        <v>#N/A</v>
      </c>
      <c r="BQ13">
        <f t="shared" si="2"/>
        <v>0.52919978507772392</v>
      </c>
      <c r="BR13">
        <f t="shared" si="2"/>
        <v>0.63849017624652993</v>
      </c>
      <c r="BS13">
        <f t="shared" si="2"/>
        <v>0.62581889414715652</v>
      </c>
      <c r="BT13" t="e">
        <f t="shared" si="2"/>
        <v>#N/A</v>
      </c>
      <c r="BU13">
        <f t="shared" si="2"/>
        <v>0.8830942189012585</v>
      </c>
      <c r="BV13" t="e">
        <f t="shared" si="2"/>
        <v>#N/A</v>
      </c>
      <c r="BW13" t="e">
        <f t="shared" si="2"/>
        <v>#N/A</v>
      </c>
      <c r="BX13" t="e">
        <f t="shared" si="2"/>
        <v>#N/A</v>
      </c>
      <c r="BY13">
        <f t="shared" si="2"/>
        <v>0.82500177958521725</v>
      </c>
      <c r="BZ13" t="e">
        <f t="shared" si="2"/>
        <v>#N/A</v>
      </c>
      <c r="CA13">
        <f t="shared" si="2"/>
        <v>0.82708367307466202</v>
      </c>
      <c r="CB13" t="e">
        <f t="shared" si="2"/>
        <v>#N/A</v>
      </c>
      <c r="CC13" t="e">
        <f t="shared" si="2"/>
        <v>#N/A</v>
      </c>
      <c r="CD13">
        <f t="shared" si="2"/>
        <v>0.93071897652470159</v>
      </c>
      <c r="CE13">
        <f t="shared" si="2"/>
        <v>0.81909732412203129</v>
      </c>
      <c r="CF13">
        <f t="shared" si="2"/>
        <v>0.9912187115305704</v>
      </c>
      <c r="CG13">
        <f t="shared" si="2"/>
        <v>0.91024251295644265</v>
      </c>
      <c r="CH13">
        <f t="shared" si="2"/>
        <v>0.7230708515182469</v>
      </c>
      <c r="CI13">
        <f t="shared" ref="CI13:ER13" si="3">+IF(CI11&gt;0.5,CI11,NA())</f>
        <v>0.83884953908650584</v>
      </c>
      <c r="CJ13">
        <f t="shared" si="3"/>
        <v>0.52772793946376073</v>
      </c>
      <c r="CK13">
        <f t="shared" si="3"/>
        <v>0.95222979288035281</v>
      </c>
      <c r="CL13">
        <f t="shared" si="3"/>
        <v>0.97419441947992225</v>
      </c>
      <c r="CM13" t="e">
        <f t="shared" si="3"/>
        <v>#N/A</v>
      </c>
      <c r="CN13" t="e">
        <f t="shared" si="3"/>
        <v>#N/A</v>
      </c>
      <c r="CO13" t="e">
        <f t="shared" si="3"/>
        <v>#N/A</v>
      </c>
      <c r="CP13">
        <f t="shared" si="3"/>
        <v>0.60359601067565671</v>
      </c>
      <c r="CQ13">
        <f t="shared" si="3"/>
        <v>0.60242576505989898</v>
      </c>
      <c r="CR13" t="e">
        <f t="shared" si="3"/>
        <v>#N/A</v>
      </c>
      <c r="CS13">
        <f t="shared" si="3"/>
        <v>0.69727694090382386</v>
      </c>
      <c r="CT13" t="e">
        <f t="shared" si="3"/>
        <v>#N/A</v>
      </c>
      <c r="CU13">
        <f t="shared" si="3"/>
        <v>0.9032492532359776</v>
      </c>
      <c r="CV13" t="e">
        <f t="shared" si="3"/>
        <v>#N/A</v>
      </c>
      <c r="CW13">
        <f t="shared" si="3"/>
        <v>0.93213965980304392</v>
      </c>
      <c r="CX13">
        <f t="shared" si="3"/>
        <v>0.68284927391086625</v>
      </c>
      <c r="CY13" t="e">
        <f t="shared" si="3"/>
        <v>#N/A</v>
      </c>
      <c r="CZ13" t="e">
        <f t="shared" si="3"/>
        <v>#N/A</v>
      </c>
      <c r="DA13">
        <f t="shared" si="3"/>
        <v>0.57362509498480241</v>
      </c>
      <c r="DB13">
        <f t="shared" si="3"/>
        <v>0.94698275862068959</v>
      </c>
      <c r="DC13">
        <f t="shared" si="3"/>
        <v>0.57113787312586051</v>
      </c>
      <c r="DD13">
        <f t="shared" si="3"/>
        <v>0.54762850532419016</v>
      </c>
      <c r="DE13">
        <f t="shared" si="3"/>
        <v>0.86974553532789012</v>
      </c>
      <c r="DF13">
        <f t="shared" si="3"/>
        <v>0.6993400808081226</v>
      </c>
      <c r="DG13" t="e">
        <f t="shared" si="3"/>
        <v>#N/A</v>
      </c>
      <c r="DH13">
        <f t="shared" si="3"/>
        <v>0.69444653869931694</v>
      </c>
      <c r="DI13" t="e">
        <f t="shared" si="3"/>
        <v>#N/A</v>
      </c>
      <c r="DJ13">
        <f t="shared" si="3"/>
        <v>0.81104668130777713</v>
      </c>
      <c r="DK13">
        <f t="shared" si="3"/>
        <v>0.56013021112420958</v>
      </c>
      <c r="DL13">
        <f t="shared" si="3"/>
        <v>0.59319182148523464</v>
      </c>
      <c r="DM13" t="e">
        <f t="shared" si="3"/>
        <v>#N/A</v>
      </c>
      <c r="DN13">
        <f t="shared" si="3"/>
        <v>0.69760717765066371</v>
      </c>
      <c r="DO13">
        <f t="shared" si="3"/>
        <v>0.8473047361022088</v>
      </c>
      <c r="DP13" t="e">
        <f t="shared" si="3"/>
        <v>#N/A</v>
      </c>
      <c r="DQ13">
        <f t="shared" si="3"/>
        <v>0.82757818950577533</v>
      </c>
      <c r="DR13">
        <f t="shared" si="3"/>
        <v>0.79643279530877986</v>
      </c>
      <c r="DS13">
        <f t="shared" si="3"/>
        <v>0.75718641114982577</v>
      </c>
      <c r="DT13">
        <f t="shared" si="3"/>
        <v>0.61250620758152619</v>
      </c>
      <c r="DU13" t="e">
        <f t="shared" si="3"/>
        <v>#N/A</v>
      </c>
      <c r="DV13" t="e">
        <f t="shared" si="3"/>
        <v>#N/A</v>
      </c>
      <c r="DW13" t="e">
        <f t="shared" si="3"/>
        <v>#N/A</v>
      </c>
      <c r="DX13">
        <f t="shared" si="3"/>
        <v>0.83554799999999996</v>
      </c>
      <c r="DY13">
        <f t="shared" si="3"/>
        <v>0.91617000000000004</v>
      </c>
      <c r="DZ13">
        <f t="shared" si="3"/>
        <v>0.93885110137319427</v>
      </c>
      <c r="EA13">
        <f t="shared" si="3"/>
        <v>0.94041762777108517</v>
      </c>
      <c r="EB13">
        <f t="shared" si="3"/>
        <v>0.55147887222486347</v>
      </c>
      <c r="EC13">
        <f t="shared" si="3"/>
        <v>0.5289749598370993</v>
      </c>
      <c r="ED13">
        <f t="shared" si="3"/>
        <v>0.76812917961672211</v>
      </c>
      <c r="EE13">
        <f t="shared" si="3"/>
        <v>0.77045894357226352</v>
      </c>
      <c r="EF13">
        <f t="shared" si="3"/>
        <v>0.50147085104990008</v>
      </c>
      <c r="EG13">
        <f t="shared" si="3"/>
        <v>0.58759050637456045</v>
      </c>
      <c r="EH13">
        <f t="shared" si="3"/>
        <v>0.79329380356591594</v>
      </c>
      <c r="EI13">
        <f t="shared" si="3"/>
        <v>0.59440846286701199</v>
      </c>
      <c r="EJ13" t="e">
        <f t="shared" si="3"/>
        <v>#N/A</v>
      </c>
      <c r="EK13" t="e">
        <f t="shared" si="3"/>
        <v>#N/A</v>
      </c>
      <c r="EL13" t="e">
        <f t="shared" si="3"/>
        <v>#N/A</v>
      </c>
      <c r="EM13" t="e">
        <f t="shared" si="3"/>
        <v>#N/A</v>
      </c>
      <c r="EN13" t="e">
        <f t="shared" si="3"/>
        <v>#N/A</v>
      </c>
      <c r="EO13" t="e">
        <f t="shared" si="3"/>
        <v>#N/A</v>
      </c>
      <c r="EP13">
        <f t="shared" si="3"/>
        <v>0.69602456878810759</v>
      </c>
      <c r="EQ13">
        <f t="shared" si="3"/>
        <v>0.720863702291766</v>
      </c>
      <c r="ER13" t="e">
        <f t="shared" si="3"/>
        <v>#N/A</v>
      </c>
    </row>
    <row r="26" spans="21:22" x14ac:dyDescent="0.2">
      <c r="U26">
        <v>1</v>
      </c>
      <c r="V26">
        <f>+COUNTIFS(V11:ER11,"&lt;0.5",V10:ER10,"&lt;100")</f>
        <v>18</v>
      </c>
    </row>
    <row r="27" spans="21:22" x14ac:dyDescent="0.2">
      <c r="U27">
        <v>0.9</v>
      </c>
    </row>
    <row r="28" spans="21:22" x14ac:dyDescent="0.2">
      <c r="U28">
        <v>0.8</v>
      </c>
    </row>
    <row r="29" spans="21:22" x14ac:dyDescent="0.2">
      <c r="U29">
        <v>0.7</v>
      </c>
    </row>
    <row r="30" spans="21:22" x14ac:dyDescent="0.2">
      <c r="U30">
        <v>0.6</v>
      </c>
    </row>
    <row r="31" spans="21:22" x14ac:dyDescent="0.2">
      <c r="U31">
        <v>0.5</v>
      </c>
    </row>
    <row r="51" spans="21:148" x14ac:dyDescent="0.2">
      <c r="V51" s="8" t="s">
        <v>20</v>
      </c>
      <c r="W51" s="8" t="s">
        <v>21</v>
      </c>
      <c r="X51" s="8" t="s">
        <v>22</v>
      </c>
      <c r="Y51" s="8" t="s">
        <v>28</v>
      </c>
      <c r="Z51" s="8" t="s">
        <v>29</v>
      </c>
      <c r="AA51" s="8" t="s">
        <v>30</v>
      </c>
      <c r="AB51" s="8" t="s">
        <v>31</v>
      </c>
      <c r="AC51" s="8" t="s">
        <v>32</v>
      </c>
      <c r="AD51" s="8" t="s">
        <v>33</v>
      </c>
      <c r="AE51" s="8" t="s">
        <v>123</v>
      </c>
      <c r="AF51" s="8" t="s">
        <v>34</v>
      </c>
      <c r="AG51" s="8" t="s">
        <v>42</v>
      </c>
      <c r="AH51" s="8" t="s">
        <v>43</v>
      </c>
      <c r="AI51" s="8" t="s">
        <v>44</v>
      </c>
      <c r="AJ51" s="8" t="s">
        <v>45</v>
      </c>
      <c r="AK51" s="8" t="s">
        <v>46</v>
      </c>
      <c r="AL51" s="8" t="s">
        <v>47</v>
      </c>
      <c r="AM51" s="8" t="s">
        <v>48</v>
      </c>
      <c r="AN51" s="8" t="s">
        <v>50</v>
      </c>
      <c r="AO51" s="8" t="s">
        <v>51</v>
      </c>
      <c r="AP51" s="8" t="s">
        <v>52</v>
      </c>
      <c r="AQ51" s="8" t="s">
        <v>126</v>
      </c>
      <c r="AR51" s="8" t="s">
        <v>59</v>
      </c>
      <c r="AS51" s="8" t="s">
        <v>56</v>
      </c>
      <c r="AT51" s="8" t="s">
        <v>61</v>
      </c>
      <c r="AU51" s="8" t="s">
        <v>90</v>
      </c>
      <c r="AV51" s="8" t="s">
        <v>65</v>
      </c>
      <c r="AW51" s="8" t="s">
        <v>42</v>
      </c>
      <c r="AX51" s="8" t="s">
        <v>91</v>
      </c>
      <c r="AY51" s="8" t="s">
        <v>92</v>
      </c>
      <c r="AZ51" s="8" t="s">
        <v>93</v>
      </c>
      <c r="BA51" s="8" t="s">
        <v>43</v>
      </c>
      <c r="BB51" s="8" t="s">
        <v>94</v>
      </c>
      <c r="BC51" s="8" t="s">
        <v>62</v>
      </c>
      <c r="BD51" s="8" t="s">
        <v>45</v>
      </c>
      <c r="BE51" s="8" t="s">
        <v>47</v>
      </c>
      <c r="BF51" s="8" t="s">
        <v>48</v>
      </c>
      <c r="BG51" s="8" t="s">
        <v>49</v>
      </c>
      <c r="BH51" s="8" t="s">
        <v>50</v>
      </c>
      <c r="BI51" s="8" t="s">
        <v>51</v>
      </c>
      <c r="BJ51" s="8" t="s">
        <v>52</v>
      </c>
      <c r="BK51" s="8" t="s">
        <v>46</v>
      </c>
      <c r="BL51" s="8" t="s">
        <v>44</v>
      </c>
      <c r="BM51" s="8" t="s">
        <v>151</v>
      </c>
      <c r="BN51" s="8" t="s">
        <v>152</v>
      </c>
      <c r="BO51" s="8" t="s">
        <v>153</v>
      </c>
      <c r="BP51" s="8" t="s">
        <v>155</v>
      </c>
      <c r="BQ51" s="8" t="s">
        <v>156</v>
      </c>
      <c r="BR51" s="8" t="s">
        <v>199</v>
      </c>
      <c r="BS51" s="8" t="s">
        <v>200</v>
      </c>
      <c r="BT51" s="8" t="s">
        <v>154</v>
      </c>
      <c r="BU51" s="8" t="s">
        <v>64</v>
      </c>
      <c r="BV51" s="8" t="s">
        <v>157</v>
      </c>
      <c r="BW51" s="8" t="s">
        <v>202</v>
      </c>
      <c r="BX51" s="8" t="s">
        <v>203</v>
      </c>
      <c r="BY51" s="8" t="s">
        <v>204</v>
      </c>
      <c r="BZ51" s="8" t="s">
        <v>159</v>
      </c>
      <c r="CA51" s="8" t="s">
        <v>66</v>
      </c>
      <c r="CB51" s="8" t="s">
        <v>126</v>
      </c>
      <c r="CC51" s="8" t="s">
        <v>134</v>
      </c>
      <c r="CD51" s="8" t="s">
        <v>58</v>
      </c>
      <c r="CE51" s="8" t="s">
        <v>78</v>
      </c>
      <c r="CF51" s="8" t="s">
        <v>79</v>
      </c>
      <c r="CG51" s="8" t="s">
        <v>60</v>
      </c>
      <c r="CH51" s="8" t="s">
        <v>57</v>
      </c>
      <c r="CI51" s="8" t="s">
        <v>63</v>
      </c>
      <c r="CJ51" s="8" t="s">
        <v>125</v>
      </c>
      <c r="CK51" s="8" t="s">
        <v>80</v>
      </c>
      <c r="CL51" s="8" t="s">
        <v>81</v>
      </c>
      <c r="CM51" s="8" t="s">
        <v>126</v>
      </c>
      <c r="CN51" s="8" t="s">
        <v>127</v>
      </c>
      <c r="CO51" s="8" t="s">
        <v>82</v>
      </c>
      <c r="CP51" s="8" t="s">
        <v>83</v>
      </c>
      <c r="CQ51" s="8" t="s">
        <v>56</v>
      </c>
      <c r="CR51" s="8" t="s">
        <v>78</v>
      </c>
      <c r="CS51" s="8" t="s">
        <v>80</v>
      </c>
      <c r="CT51" s="8" t="s">
        <v>79</v>
      </c>
      <c r="CU51" s="8" t="s">
        <v>151</v>
      </c>
      <c r="CV51" s="8" t="s">
        <v>81</v>
      </c>
      <c r="CW51" s="8" t="s">
        <v>57</v>
      </c>
      <c r="CX51" s="8" t="s">
        <v>58</v>
      </c>
      <c r="CY51" s="8" t="s">
        <v>59</v>
      </c>
      <c r="CZ51" s="8" t="s">
        <v>152</v>
      </c>
      <c r="DA51" s="8" t="s">
        <v>153</v>
      </c>
      <c r="DB51" s="8" t="s">
        <v>60</v>
      </c>
      <c r="DC51" s="8" t="s">
        <v>61</v>
      </c>
      <c r="DD51" s="8" t="s">
        <v>62</v>
      </c>
      <c r="DE51" s="8" t="s">
        <v>125</v>
      </c>
      <c r="DF51" s="8" t="s">
        <v>63</v>
      </c>
      <c r="DG51" s="8" t="s">
        <v>127</v>
      </c>
      <c r="DH51" s="8" t="s">
        <v>90</v>
      </c>
      <c r="DI51" s="8" t="s">
        <v>154</v>
      </c>
      <c r="DJ51" s="8" t="s">
        <v>64</v>
      </c>
      <c r="DK51" s="8" t="s">
        <v>82</v>
      </c>
      <c r="DL51" s="8" t="s">
        <v>83</v>
      </c>
      <c r="DM51" s="8" t="s">
        <v>155</v>
      </c>
      <c r="DN51" s="8" t="s">
        <v>156</v>
      </c>
      <c r="DO51" s="8" t="s">
        <v>157</v>
      </c>
      <c r="DP51" s="8" t="s">
        <v>126</v>
      </c>
      <c r="DQ51" s="8" t="s">
        <v>65</v>
      </c>
      <c r="DR51" s="8" t="s">
        <v>66</v>
      </c>
      <c r="DS51" s="8" t="s">
        <v>158</v>
      </c>
      <c r="DT51" s="8" t="s">
        <v>161</v>
      </c>
      <c r="DU51" s="8" t="s">
        <v>163</v>
      </c>
      <c r="DV51" s="8" t="s">
        <v>164</v>
      </c>
      <c r="DW51" s="8" t="s">
        <v>135</v>
      </c>
      <c r="DX51" s="8" t="s">
        <v>165</v>
      </c>
      <c r="DY51" s="8" t="s">
        <v>168</v>
      </c>
      <c r="DZ51" s="8" t="s">
        <v>115</v>
      </c>
      <c r="EA51" s="8" t="s">
        <v>117</v>
      </c>
      <c r="EB51" s="8" t="s">
        <v>110</v>
      </c>
      <c r="EC51" s="8" t="s">
        <v>111</v>
      </c>
      <c r="ED51" s="8" t="s">
        <v>114</v>
      </c>
      <c r="EE51" s="8" t="s">
        <v>116</v>
      </c>
      <c r="EF51" s="8" t="s">
        <v>112</v>
      </c>
      <c r="EG51" s="8" t="s">
        <v>118</v>
      </c>
      <c r="EH51" s="8" t="s">
        <v>107</v>
      </c>
      <c r="EI51" s="8" t="s">
        <v>113</v>
      </c>
      <c r="EJ51" s="8" t="s">
        <v>108</v>
      </c>
      <c r="EK51" s="8" t="s">
        <v>106</v>
      </c>
      <c r="EL51" s="8" t="s">
        <v>258</v>
      </c>
      <c r="EM51" s="8" t="s">
        <v>219</v>
      </c>
      <c r="EN51" s="8" t="s">
        <v>217</v>
      </c>
      <c r="EO51" s="8" t="s">
        <v>218</v>
      </c>
      <c r="EP51" s="8" t="s">
        <v>109</v>
      </c>
      <c r="EQ51" s="8" t="s">
        <v>120</v>
      </c>
      <c r="ER51" s="8" t="s">
        <v>220</v>
      </c>
    </row>
    <row r="52" spans="21:148" x14ac:dyDescent="0.2">
      <c r="U52" s="8" t="s">
        <v>16</v>
      </c>
      <c r="V52">
        <v>0.15871718925543871</v>
      </c>
      <c r="W52">
        <v>0.21663244353182751</v>
      </c>
      <c r="X52">
        <v>0.1107536764705882</v>
      </c>
      <c r="Y52">
        <v>0.26887661141804792</v>
      </c>
      <c r="Z52">
        <v>0.27181440443213289</v>
      </c>
      <c r="AA52">
        <v>0.30727091633466141</v>
      </c>
      <c r="AB52">
        <v>0.32158590308370039</v>
      </c>
      <c r="AC52">
        <v>4.2481751824817518E-2</v>
      </c>
      <c r="AD52">
        <v>0.34274193548387089</v>
      </c>
      <c r="AE52">
        <v>7.4391988555078687E-3</v>
      </c>
      <c r="AF52">
        <v>5.2766155276615517E-2</v>
      </c>
      <c r="AG52">
        <v>0.20671834625322999</v>
      </c>
      <c r="AH52">
        <v>8.4365325077399383E-2</v>
      </c>
      <c r="AI52">
        <v>2.25609756097561E-2</v>
      </c>
      <c r="AJ52">
        <v>3.4209221616261783E-2</v>
      </c>
      <c r="AK52">
        <v>2.5268817204301078E-2</v>
      </c>
      <c r="AL52">
        <v>2.5547445255474449E-2</v>
      </c>
      <c r="AM52">
        <v>0.17581217581217581</v>
      </c>
      <c r="AN52">
        <v>0.75324675324675328</v>
      </c>
      <c r="AO52">
        <v>0.11829944547134939</v>
      </c>
      <c r="AP52">
        <v>9.4666666666666663E-2</v>
      </c>
      <c r="AQ52">
        <v>4.5955882352941181E-4</v>
      </c>
      <c r="AR52">
        <v>0.31578947368421051</v>
      </c>
      <c r="AS52">
        <v>0.17414075286415709</v>
      </c>
      <c r="AT52">
        <v>5.2083333333333343E-2</v>
      </c>
      <c r="AU52">
        <v>1.1065006915629319E-2</v>
      </c>
      <c r="AV52">
        <v>5.6285178236397747E-2</v>
      </c>
      <c r="AW52">
        <v>0.1867716535433071</v>
      </c>
      <c r="AX52">
        <v>0.3737636647579386</v>
      </c>
      <c r="AY52">
        <v>0.31578947368421051</v>
      </c>
      <c r="AZ52">
        <v>0.28435059299971072</v>
      </c>
      <c r="BA52">
        <v>0.1118639734083355</v>
      </c>
      <c r="BB52">
        <v>0.32347504621072087</v>
      </c>
      <c r="BC52">
        <v>5.5276381909547742E-2</v>
      </c>
      <c r="BD52">
        <v>3.5311189938729441E-2</v>
      </c>
      <c r="BE52">
        <v>1.0540436949022611E-2</v>
      </c>
      <c r="BF52">
        <v>0.22214977645305509</v>
      </c>
      <c r="BG52">
        <v>1.463600076031173E-2</v>
      </c>
      <c r="BH52">
        <v>2.0967741935483869E-2</v>
      </c>
      <c r="BI52">
        <v>1.058836371575156E-2</v>
      </c>
      <c r="BJ52">
        <v>1.689843337440591E-2</v>
      </c>
      <c r="BK52">
        <v>1.3010842368640529E-2</v>
      </c>
      <c r="BL52">
        <v>1.222124228297846E-2</v>
      </c>
      <c r="BM52">
        <v>4.916716837246639E-3</v>
      </c>
      <c r="BN52">
        <v>3.891050583657588E-3</v>
      </c>
      <c r="BO52">
        <v>4.7480875758375103E-3</v>
      </c>
      <c r="BP52">
        <v>1.110699740836727E-3</v>
      </c>
      <c r="BQ52">
        <v>2.8919644701507949E-3</v>
      </c>
      <c r="BR52">
        <v>3.5246727089627392E-3</v>
      </c>
      <c r="BS52">
        <v>3.578528827037773E-3</v>
      </c>
      <c r="BT52">
        <v>4.3787629994526548E-3</v>
      </c>
      <c r="BU52">
        <v>5.386178861788618E-2</v>
      </c>
      <c r="BV52">
        <v>1.7882689556509299E-3</v>
      </c>
      <c r="BW52">
        <v>4.7999999999999996E-3</v>
      </c>
      <c r="BX52">
        <v>2.446316933949443E-3</v>
      </c>
      <c r="BY52">
        <v>4.7048110487175592E-3</v>
      </c>
      <c r="BZ52">
        <v>2.3E-3</v>
      </c>
      <c r="CA52">
        <v>7.8988941548183249E-3</v>
      </c>
      <c r="CB52">
        <v>9.7520000000000003E-3</v>
      </c>
      <c r="CC52">
        <v>2.5316455696202532E-3</v>
      </c>
      <c r="CD52">
        <v>1.7437452615617889E-2</v>
      </c>
      <c r="CE52">
        <v>1.644031451036455E-2</v>
      </c>
      <c r="CF52">
        <v>1.0410958904109591E-2</v>
      </c>
      <c r="CG52">
        <v>7.8442437923250563E-2</v>
      </c>
      <c r="CH52">
        <v>0.15682967959527819</v>
      </c>
      <c r="CI52">
        <v>0.1093418259023355</v>
      </c>
      <c r="CJ52">
        <v>5.7142857142857143E-3</v>
      </c>
      <c r="CK52">
        <v>3.9176626826029223E-2</v>
      </c>
      <c r="CL52">
        <v>4.1756659467242621E-2</v>
      </c>
      <c r="CM52">
        <v>2.1650228530190039E-3</v>
      </c>
      <c r="CN52">
        <v>1.241464928615767E-3</v>
      </c>
      <c r="CO52">
        <v>9.813542688910696E-4</v>
      </c>
      <c r="CP52">
        <v>4.2105263157894743E-2</v>
      </c>
      <c r="CQ52">
        <v>0.21447721179624671</v>
      </c>
      <c r="CR52">
        <v>4.3668122270742356E-3</v>
      </c>
      <c r="CS52">
        <v>6.4516129032258056E-3</v>
      </c>
      <c r="CT52">
        <v>6.2001771479185119E-3</v>
      </c>
      <c r="CU52">
        <v>3.3138401559454189E-2</v>
      </c>
      <c r="CV52">
        <v>1.785714285714286E-2</v>
      </c>
      <c r="CW52">
        <v>0.26448362720403018</v>
      </c>
      <c r="CX52">
        <v>3.8461538461538457E-2</v>
      </c>
      <c r="CY52">
        <v>7.0175438596491224E-2</v>
      </c>
      <c r="CZ52">
        <v>2.0408163265306121E-2</v>
      </c>
      <c r="DA52">
        <v>2.4958402662229619E-2</v>
      </c>
      <c r="DB52">
        <v>0.1609033168666196</v>
      </c>
      <c r="DC52">
        <v>9.2550790067720087E-2</v>
      </c>
      <c r="DD52">
        <v>8.3941605839416053E-2</v>
      </c>
      <c r="DE52">
        <v>2.6984126984126989E-2</v>
      </c>
      <c r="DF52">
        <v>9.0206896551724133E-2</v>
      </c>
      <c r="DG52">
        <v>2.873563218390805E-3</v>
      </c>
      <c r="DH52">
        <v>1.1461318051575929E-2</v>
      </c>
      <c r="DI52">
        <v>1.7421602787456449E-2</v>
      </c>
      <c r="DJ52">
        <v>4.878048780487805E-2</v>
      </c>
      <c r="DK52">
        <v>6.9686411149825784E-3</v>
      </c>
      <c r="DL52">
        <v>1.5873015873015869E-2</v>
      </c>
      <c r="DM52">
        <v>0</v>
      </c>
      <c r="DN52">
        <v>3.1184407796101949E-2</v>
      </c>
      <c r="DO52">
        <v>2.2485207100591719E-2</v>
      </c>
      <c r="DP52">
        <v>0</v>
      </c>
      <c r="DQ52">
        <v>8.4893048128342252E-2</v>
      </c>
      <c r="DR52">
        <v>5.3941908713692949E-2</v>
      </c>
      <c r="DS52">
        <v>1.886792452830189E-2</v>
      </c>
      <c r="DT52">
        <v>1.408450704225352E-2</v>
      </c>
      <c r="DU52">
        <v>0</v>
      </c>
      <c r="DV52">
        <v>5.5045871559633031E-3</v>
      </c>
      <c r="DW52">
        <v>2.358490566037736E-2</v>
      </c>
      <c r="DX52">
        <v>6.25E-2</v>
      </c>
      <c r="DY52">
        <v>2.489626556016597E-2</v>
      </c>
      <c r="DZ52">
        <v>0.41387283236994221</v>
      </c>
      <c r="EA52">
        <v>0.49275914634146339</v>
      </c>
      <c r="EB52">
        <v>0.31648105119782072</v>
      </c>
      <c r="EC52">
        <v>0.25108468584284099</v>
      </c>
      <c r="ED52">
        <v>0.1066700938182753</v>
      </c>
      <c r="EE52">
        <v>0.1149483879189499</v>
      </c>
      <c r="EF52">
        <v>0.1141420298689424</v>
      </c>
      <c r="EG52">
        <v>1.3157894736842099E-2</v>
      </c>
      <c r="EH52">
        <v>2.0179752416482961E-2</v>
      </c>
      <c r="EI52">
        <v>5.5955235811350921E-3</v>
      </c>
      <c r="EJ52">
        <v>2.804262478968032E-3</v>
      </c>
      <c r="EK52">
        <v>1.5786278081360049E-3</v>
      </c>
      <c r="EL52">
        <v>1.9351717464925009E-3</v>
      </c>
      <c r="EM52">
        <v>1.0458427749694961E-3</v>
      </c>
      <c r="EN52">
        <v>1.083188908145581E-3</v>
      </c>
      <c r="EO52">
        <v>8.7285423334303169E-4</v>
      </c>
      <c r="EP52">
        <v>1.3196309704542801E-2</v>
      </c>
      <c r="EQ52">
        <v>1.5015688032272521E-2</v>
      </c>
      <c r="ER52">
        <v>8.0996253923256052E-4</v>
      </c>
    </row>
    <row r="53" spans="21:148" x14ac:dyDescent="0.2">
      <c r="U53" s="8" t="s">
        <v>26</v>
      </c>
      <c r="V53">
        <v>0.77700000000000002</v>
      </c>
      <c r="W53">
        <v>0.75567051333068047</v>
      </c>
      <c r="X53">
        <v>0.8925925925925926</v>
      </c>
      <c r="Y53">
        <v>0.85602605863192183</v>
      </c>
      <c r="Z53">
        <v>0.85651936715766508</v>
      </c>
      <c r="AA53">
        <v>0.90425012212994627</v>
      </c>
      <c r="AB53">
        <v>0.87264367816091959</v>
      </c>
      <c r="AC53">
        <v>0.64380530973451322</v>
      </c>
      <c r="AD53">
        <v>0.90294543698696283</v>
      </c>
      <c r="AE53">
        <v>0.42622950819672129</v>
      </c>
      <c r="AF53">
        <v>0.92276422764227639</v>
      </c>
      <c r="AG53">
        <v>0.98259979529170927</v>
      </c>
      <c r="AH53">
        <v>0.83206106870229013</v>
      </c>
      <c r="AI53">
        <v>0.54411764705882348</v>
      </c>
      <c r="AJ53">
        <v>0.69</v>
      </c>
      <c r="AK53">
        <v>0.58750000000000002</v>
      </c>
      <c r="AL53">
        <v>0.33333333333333331</v>
      </c>
      <c r="AM53">
        <v>0.85411140583554379</v>
      </c>
      <c r="AN53">
        <v>1</v>
      </c>
      <c r="AO53">
        <v>0.810126582278481</v>
      </c>
      <c r="AP53">
        <v>0.74736842105263157</v>
      </c>
      <c r="AQ53">
        <v>1</v>
      </c>
      <c r="AR53">
        <v>1</v>
      </c>
      <c r="AS53">
        <v>0.87356321839080464</v>
      </c>
      <c r="AT53">
        <v>0.38235294117647062</v>
      </c>
      <c r="AU53">
        <v>0.3</v>
      </c>
      <c r="AV53">
        <v>0.50359712230215825</v>
      </c>
      <c r="AW53">
        <v>0.94917967186874752</v>
      </c>
      <c r="AX53">
        <v>0.67354596622889307</v>
      </c>
      <c r="AY53">
        <v>0.78</v>
      </c>
      <c r="AZ53">
        <v>0.75557263643351269</v>
      </c>
      <c r="BA53">
        <v>0.80275229357798161</v>
      </c>
      <c r="BB53">
        <v>0.75187969924812026</v>
      </c>
      <c r="BC53">
        <v>0.67543859649122806</v>
      </c>
      <c r="BD53">
        <v>0.49886104783599089</v>
      </c>
      <c r="BE53">
        <v>0.44354838709677419</v>
      </c>
      <c r="BF53">
        <v>0.78583196046128501</v>
      </c>
      <c r="BG53">
        <v>0.74038461538461542</v>
      </c>
      <c r="BH53">
        <v>0.60084033613445376</v>
      </c>
      <c r="BI53">
        <v>0.67361111111111116</v>
      </c>
      <c r="BJ53">
        <v>0.71641791044776115</v>
      </c>
      <c r="BK53">
        <v>0.32500000000000001</v>
      </c>
      <c r="BL53">
        <v>0.38645418326693232</v>
      </c>
      <c r="BM53">
        <v>0.85964912280701755</v>
      </c>
      <c r="BN53">
        <v>0.66666666666666663</v>
      </c>
      <c r="BO53">
        <v>1</v>
      </c>
      <c r="BP53">
        <v>0.25</v>
      </c>
      <c r="BQ53">
        <v>0.51851851851851849</v>
      </c>
      <c r="BR53">
        <v>0.22580645161290319</v>
      </c>
      <c r="BS53">
        <v>0.40909090909090912</v>
      </c>
      <c r="BT53">
        <v>0.61538461538461542</v>
      </c>
      <c r="BU53">
        <v>0.6411290322580645</v>
      </c>
      <c r="BV53">
        <v>0.41666666666666669</v>
      </c>
      <c r="BW53">
        <v>0.75</v>
      </c>
      <c r="BX53">
        <v>0.6428571428571429</v>
      </c>
      <c r="BY53">
        <v>0.38271604938271597</v>
      </c>
      <c r="BZ53">
        <v>1</v>
      </c>
      <c r="CA53">
        <v>0.56818181818181823</v>
      </c>
      <c r="CB53">
        <v>1</v>
      </c>
      <c r="CC53">
        <v>0.5</v>
      </c>
      <c r="CD53">
        <v>0.43396226415094341</v>
      </c>
      <c r="CE53">
        <v>0.74193548387096775</v>
      </c>
      <c r="CF53">
        <v>0.40425531914893609</v>
      </c>
      <c r="CG53">
        <v>0.88535031847133761</v>
      </c>
      <c r="CH53">
        <v>0.96074380165289253</v>
      </c>
      <c r="CI53">
        <v>0.74278846153846156</v>
      </c>
      <c r="CJ53">
        <v>0.38461538461538458</v>
      </c>
      <c r="CK53">
        <v>0.69411764705882351</v>
      </c>
      <c r="CL53">
        <v>0.74358974358974361</v>
      </c>
      <c r="CM53">
        <v>0.5625</v>
      </c>
      <c r="CN53">
        <v>0.4</v>
      </c>
      <c r="CO53">
        <v>1</v>
      </c>
      <c r="CP53">
        <v>1</v>
      </c>
      <c r="CQ53">
        <v>0.90909090909090906</v>
      </c>
      <c r="CR53">
        <v>8.3333333333333329E-2</v>
      </c>
      <c r="CS53">
        <v>0.5</v>
      </c>
      <c r="CT53">
        <v>0.31818181818181818</v>
      </c>
      <c r="CU53">
        <v>0.68</v>
      </c>
      <c r="CV53">
        <v>7.1428571428571425E-2</v>
      </c>
      <c r="CW53">
        <v>0.91106290672451196</v>
      </c>
      <c r="CX53">
        <v>0.83333333333333337</v>
      </c>
      <c r="CY53">
        <v>0.4</v>
      </c>
      <c r="CZ53">
        <v>0.30769230769230771</v>
      </c>
      <c r="DA53">
        <v>0.42857142857142849</v>
      </c>
      <c r="DB53">
        <v>0.92307692307692313</v>
      </c>
      <c r="DC53">
        <v>0.78343949044585992</v>
      </c>
      <c r="DD53">
        <v>0.98571428571428577</v>
      </c>
      <c r="DE53">
        <v>0.73913043478260865</v>
      </c>
      <c r="DF53">
        <v>0.96745562130177509</v>
      </c>
      <c r="DG53">
        <v>0.2857142857142857</v>
      </c>
      <c r="DH53">
        <v>0.54545454545454541</v>
      </c>
      <c r="DI53">
        <v>0.83333333333333337</v>
      </c>
      <c r="DJ53">
        <v>0.89130434782608692</v>
      </c>
      <c r="DK53">
        <v>6.4516129032258063E-2</v>
      </c>
      <c r="DL53">
        <v>0.35897435897435898</v>
      </c>
      <c r="DM53">
        <v>0</v>
      </c>
      <c r="DN53">
        <v>0.83870967741935487</v>
      </c>
      <c r="DO53">
        <v>0.61290322580645162</v>
      </c>
      <c r="DP53">
        <v>0</v>
      </c>
      <c r="DQ53">
        <v>0.82736156351791534</v>
      </c>
      <c r="DR53">
        <v>0.83486238532110091</v>
      </c>
      <c r="DS53">
        <v>0.45833333333333331</v>
      </c>
      <c r="DT53">
        <v>0.4</v>
      </c>
      <c r="DU53">
        <v>0</v>
      </c>
      <c r="DV53">
        <v>0.375</v>
      </c>
      <c r="DW53">
        <v>0.625</v>
      </c>
      <c r="DX53">
        <v>0.6875</v>
      </c>
      <c r="DY53">
        <v>1</v>
      </c>
      <c r="DZ53">
        <v>0.8619582664526485</v>
      </c>
      <c r="EA53">
        <v>0.8935729094678645</v>
      </c>
      <c r="EB53">
        <v>0.81527347781217752</v>
      </c>
      <c r="EC53">
        <v>0.76071080817916259</v>
      </c>
      <c r="ED53">
        <v>0.81213307240704502</v>
      </c>
      <c r="EE53">
        <v>0.79893711248892829</v>
      </c>
      <c r="EF53">
        <v>0.44451038575667662</v>
      </c>
      <c r="EG53">
        <v>0.59638554216867468</v>
      </c>
      <c r="EH53">
        <v>0.68390804597701149</v>
      </c>
      <c r="EI53">
        <v>0.35</v>
      </c>
      <c r="EJ53">
        <v>0.92592592592592593</v>
      </c>
      <c r="EK53">
        <v>0.9285714285714286</v>
      </c>
      <c r="EL53">
        <v>0.8</v>
      </c>
      <c r="EM53">
        <v>0.63157894736842102</v>
      </c>
      <c r="EN53">
        <v>0.22727272727272729</v>
      </c>
      <c r="EO53">
        <v>0.75</v>
      </c>
      <c r="EP53">
        <v>0.86259541984732824</v>
      </c>
      <c r="EQ53">
        <v>0.79761904761904767</v>
      </c>
      <c r="ER53">
        <v>0.66666666666666663</v>
      </c>
    </row>
    <row r="54" spans="21:148" x14ac:dyDescent="0.2">
      <c r="U54" s="8" t="s">
        <v>27</v>
      </c>
      <c r="V54">
        <v>2000</v>
      </c>
      <c r="W54">
        <v>2513</v>
      </c>
      <c r="X54">
        <v>540</v>
      </c>
      <c r="Y54">
        <v>1535</v>
      </c>
      <c r="Z54">
        <v>1833</v>
      </c>
      <c r="AA54">
        <v>2047</v>
      </c>
      <c r="AB54">
        <v>2175</v>
      </c>
      <c r="AC54">
        <v>452</v>
      </c>
      <c r="AD54">
        <v>2071</v>
      </c>
      <c r="AE54">
        <v>61</v>
      </c>
      <c r="AF54">
        <v>246</v>
      </c>
      <c r="AG54">
        <v>977</v>
      </c>
      <c r="AH54">
        <v>262</v>
      </c>
      <c r="AI54">
        <v>68</v>
      </c>
      <c r="AJ54">
        <v>100</v>
      </c>
      <c r="AK54">
        <v>80</v>
      </c>
      <c r="AL54">
        <v>21</v>
      </c>
      <c r="AM54">
        <v>754</v>
      </c>
      <c r="AN54">
        <v>58</v>
      </c>
      <c r="AO54">
        <v>79</v>
      </c>
      <c r="AP54">
        <v>95</v>
      </c>
      <c r="AQ54">
        <v>3</v>
      </c>
      <c r="AR54">
        <v>12</v>
      </c>
      <c r="AS54">
        <v>609</v>
      </c>
      <c r="AT54">
        <v>170</v>
      </c>
      <c r="AU54">
        <v>80</v>
      </c>
      <c r="AV54">
        <v>417</v>
      </c>
      <c r="AW54">
        <v>2499</v>
      </c>
      <c r="AX54">
        <v>1066</v>
      </c>
      <c r="AY54">
        <v>1600</v>
      </c>
      <c r="AZ54">
        <v>1301</v>
      </c>
      <c r="BA54">
        <v>1090</v>
      </c>
      <c r="BB54">
        <v>1862</v>
      </c>
      <c r="BC54">
        <v>228</v>
      </c>
      <c r="BD54">
        <v>439</v>
      </c>
      <c r="BE54">
        <v>124</v>
      </c>
      <c r="BF54">
        <v>3035</v>
      </c>
      <c r="BG54">
        <v>104</v>
      </c>
      <c r="BH54">
        <v>238</v>
      </c>
      <c r="BI54">
        <v>144</v>
      </c>
      <c r="BJ54">
        <v>134</v>
      </c>
      <c r="BK54">
        <v>240</v>
      </c>
      <c r="BL54">
        <v>251</v>
      </c>
      <c r="BM54">
        <v>57</v>
      </c>
      <c r="BN54">
        <v>18</v>
      </c>
      <c r="BO54">
        <v>18</v>
      </c>
      <c r="BP54">
        <v>12</v>
      </c>
      <c r="BQ54">
        <v>27</v>
      </c>
      <c r="BR54">
        <v>31</v>
      </c>
      <c r="BS54">
        <v>22</v>
      </c>
      <c r="BT54">
        <v>13</v>
      </c>
      <c r="BU54">
        <v>248</v>
      </c>
      <c r="BV54">
        <v>12</v>
      </c>
      <c r="BW54">
        <v>8</v>
      </c>
      <c r="BX54">
        <v>14</v>
      </c>
      <c r="BY54">
        <v>81</v>
      </c>
      <c r="BZ54">
        <v>5</v>
      </c>
      <c r="CA54">
        <v>44</v>
      </c>
      <c r="CB54">
        <v>20</v>
      </c>
      <c r="CC54">
        <v>6</v>
      </c>
      <c r="CD54">
        <v>53</v>
      </c>
      <c r="CE54">
        <v>31</v>
      </c>
      <c r="CF54">
        <v>47</v>
      </c>
      <c r="CG54">
        <v>157</v>
      </c>
      <c r="CH54">
        <v>484</v>
      </c>
      <c r="CI54">
        <v>416</v>
      </c>
      <c r="CJ54">
        <v>13</v>
      </c>
      <c r="CK54">
        <v>85</v>
      </c>
      <c r="CL54">
        <v>78</v>
      </c>
      <c r="CM54">
        <v>16</v>
      </c>
      <c r="CN54">
        <v>10</v>
      </c>
      <c r="CO54">
        <v>3</v>
      </c>
      <c r="CP54">
        <v>28</v>
      </c>
      <c r="CQ54">
        <v>176</v>
      </c>
      <c r="CR54">
        <v>12</v>
      </c>
      <c r="CS54">
        <v>10</v>
      </c>
      <c r="CT54">
        <v>22</v>
      </c>
      <c r="CU54">
        <v>25</v>
      </c>
      <c r="CV54">
        <v>14</v>
      </c>
      <c r="CW54">
        <v>461</v>
      </c>
      <c r="CX54">
        <v>60</v>
      </c>
      <c r="CY54">
        <v>10</v>
      </c>
      <c r="CZ54">
        <v>13</v>
      </c>
      <c r="DA54">
        <v>35</v>
      </c>
      <c r="DB54">
        <v>247</v>
      </c>
      <c r="DC54">
        <v>157</v>
      </c>
      <c r="DD54">
        <v>70</v>
      </c>
      <c r="DE54">
        <v>23</v>
      </c>
      <c r="DF54">
        <v>338</v>
      </c>
      <c r="DG54">
        <v>7</v>
      </c>
      <c r="DH54">
        <v>22</v>
      </c>
      <c r="DI54">
        <v>6</v>
      </c>
      <c r="DJ54">
        <v>92</v>
      </c>
      <c r="DK54">
        <v>31</v>
      </c>
      <c r="DL54">
        <v>39</v>
      </c>
      <c r="DM54">
        <v>16</v>
      </c>
      <c r="DN54">
        <v>124</v>
      </c>
      <c r="DO54">
        <v>62</v>
      </c>
      <c r="DP54">
        <v>3</v>
      </c>
      <c r="DQ54">
        <v>307</v>
      </c>
      <c r="DR54">
        <v>109</v>
      </c>
      <c r="DS54">
        <v>24</v>
      </c>
      <c r="DT54">
        <v>10</v>
      </c>
      <c r="DU54">
        <v>1</v>
      </c>
      <c r="DV54">
        <v>8</v>
      </c>
      <c r="DW54">
        <v>8</v>
      </c>
      <c r="DX54">
        <v>16</v>
      </c>
      <c r="DY54">
        <v>6</v>
      </c>
      <c r="DZ54">
        <v>1246</v>
      </c>
      <c r="EA54">
        <v>1447</v>
      </c>
      <c r="EB54">
        <v>4845</v>
      </c>
      <c r="EC54">
        <v>4108</v>
      </c>
      <c r="ED54">
        <v>1022</v>
      </c>
      <c r="EE54">
        <v>1129</v>
      </c>
      <c r="EF54">
        <v>1685</v>
      </c>
      <c r="EG54">
        <v>166</v>
      </c>
      <c r="EH54">
        <v>174</v>
      </c>
      <c r="EI54">
        <v>120</v>
      </c>
      <c r="EJ54">
        <v>27</v>
      </c>
      <c r="EK54">
        <v>14</v>
      </c>
      <c r="EL54">
        <v>10</v>
      </c>
      <c r="EM54">
        <v>19</v>
      </c>
      <c r="EN54">
        <v>22</v>
      </c>
      <c r="EO54">
        <v>12</v>
      </c>
      <c r="EP54">
        <v>131</v>
      </c>
      <c r="EQ54">
        <v>168</v>
      </c>
      <c r="ER54">
        <v>12</v>
      </c>
    </row>
    <row r="55" spans="21:148" x14ac:dyDescent="0.2">
      <c r="U55" s="8" t="s">
        <v>122</v>
      </c>
      <c r="V55">
        <v>0.66365422831249654</v>
      </c>
      <c r="W55">
        <v>0.68498533529935512</v>
      </c>
      <c r="X55">
        <v>0.84845536996773274</v>
      </c>
      <c r="Y55">
        <v>0.72569139851188391</v>
      </c>
      <c r="Z55">
        <v>0.68177585798108276</v>
      </c>
      <c r="AA55">
        <v>0.70128351261582667</v>
      </c>
      <c r="AB55">
        <v>0.69187739463601527</v>
      </c>
      <c r="AC55">
        <v>0.49107444948039092</v>
      </c>
      <c r="AD55">
        <v>0.73529234714069625</v>
      </c>
      <c r="AE55">
        <v>0.5447820677629569</v>
      </c>
      <c r="AF55">
        <v>0.760028225096956</v>
      </c>
      <c r="AG55">
        <v>0.88788646849696617</v>
      </c>
      <c r="AH55">
        <v>0.85217777891313551</v>
      </c>
      <c r="AI55">
        <v>0.72924593960227102</v>
      </c>
      <c r="AJ55">
        <v>0.79288378190379372</v>
      </c>
      <c r="AK55">
        <v>0.74529738361216535</v>
      </c>
      <c r="AL55">
        <v>0.65955349531116791</v>
      </c>
      <c r="AM55">
        <v>0.84335733862611673</v>
      </c>
      <c r="AN55">
        <v>0.99949281939031553</v>
      </c>
      <c r="AO55">
        <v>0.8923160971253441</v>
      </c>
      <c r="AP55">
        <v>0.85552330328335002</v>
      </c>
      <c r="AQ55">
        <v>0.82633343979559248</v>
      </c>
      <c r="AR55">
        <v>0.9994493158808827</v>
      </c>
      <c r="AS55">
        <v>0.88195761962565022</v>
      </c>
      <c r="AT55">
        <v>0.66595151430012067</v>
      </c>
      <c r="AU55">
        <v>0.60443731679340673</v>
      </c>
      <c r="AV55">
        <v>0.67592148158897247</v>
      </c>
      <c r="AW55">
        <v>0.730082260176798</v>
      </c>
      <c r="AX55">
        <v>0.81010247364785681</v>
      </c>
      <c r="AY55">
        <v>0.8285984831282075</v>
      </c>
      <c r="AZ55">
        <v>0.82236020476573024</v>
      </c>
      <c r="BA55">
        <v>0.74719708868610124</v>
      </c>
      <c r="BB55">
        <v>0.80865116092616973</v>
      </c>
      <c r="BC55">
        <v>0.78145834317742535</v>
      </c>
      <c r="BD55">
        <v>0.62037530390073914</v>
      </c>
      <c r="BE55">
        <v>0.61189975217788273</v>
      </c>
      <c r="BF55">
        <v>0.69006425073200273</v>
      </c>
      <c r="BG55">
        <v>0.75996479333976685</v>
      </c>
      <c r="BH55">
        <v>0.65763328983276303</v>
      </c>
      <c r="BI55">
        <v>0.64374911253106148</v>
      </c>
      <c r="BJ55">
        <v>0.73930327074442581</v>
      </c>
      <c r="BK55">
        <v>0.53595480987210742</v>
      </c>
      <c r="BL55">
        <v>0.52547632134931688</v>
      </c>
      <c r="BM55">
        <v>0.71937977742931303</v>
      </c>
      <c r="BN55">
        <v>0.76825134528197969</v>
      </c>
      <c r="BO55">
        <v>0.92006694631583408</v>
      </c>
      <c r="BP55">
        <v>0.56785593256237554</v>
      </c>
      <c r="BQ55">
        <v>0.65695763158886256</v>
      </c>
      <c r="BR55">
        <v>0.57095392955411994</v>
      </c>
      <c r="BS55">
        <v>0.6514454842102424</v>
      </c>
      <c r="BT55">
        <v>0.76916396743982962</v>
      </c>
      <c r="BU55">
        <v>0.76081097541618292</v>
      </c>
      <c r="BV55">
        <v>0.64921951116194343</v>
      </c>
      <c r="BW55">
        <v>0.87742577612129902</v>
      </c>
      <c r="BX55">
        <v>0.74369080400641507</v>
      </c>
      <c r="BY55">
        <v>0.55205137161972917</v>
      </c>
      <c r="BZ55">
        <v>0.90011772677225399</v>
      </c>
      <c r="CA55">
        <v>0.71749493878337967</v>
      </c>
      <c r="CB55">
        <v>0.93624856985465499</v>
      </c>
      <c r="CC55">
        <v>0.72497141405158172</v>
      </c>
      <c r="CD55">
        <v>0.66377479329560485</v>
      </c>
      <c r="CE55">
        <v>0.81457892134700749</v>
      </c>
      <c r="CF55">
        <v>0.62802015034180503</v>
      </c>
      <c r="CG55">
        <v>0.87505611161662111</v>
      </c>
      <c r="CH55">
        <v>0.87397081127928922</v>
      </c>
      <c r="CI55">
        <v>0.76488610619238584</v>
      </c>
      <c r="CJ55">
        <v>0.65670739768456432</v>
      </c>
      <c r="CK55">
        <v>0.78749679175201814</v>
      </c>
      <c r="CL55">
        <v>0.81703923579026427</v>
      </c>
      <c r="CM55">
        <v>0.61147265880812052</v>
      </c>
      <c r="CN55">
        <v>0.56633992357534479</v>
      </c>
      <c r="CO55">
        <v>0.87322540473225407</v>
      </c>
      <c r="CP55">
        <v>0.97390199934447741</v>
      </c>
      <c r="CQ55">
        <v>0.90389722636913639</v>
      </c>
      <c r="CR55">
        <v>0.52250378214826021</v>
      </c>
      <c r="CS55">
        <v>0.68530499075785589</v>
      </c>
      <c r="CT55">
        <v>0.56463056223116848</v>
      </c>
      <c r="CU55">
        <v>0.79822102425875985</v>
      </c>
      <c r="CV55">
        <v>0.53109010545533153</v>
      </c>
      <c r="CW55">
        <v>0.84934963518043782</v>
      </c>
      <c r="CX55">
        <v>0.81075241484494165</v>
      </c>
      <c r="CY55">
        <v>0.6955469668963199</v>
      </c>
      <c r="CZ55">
        <v>0.63770627489524601</v>
      </c>
      <c r="DA55">
        <v>0.66484258232486382</v>
      </c>
      <c r="DB55">
        <v>0.85749575940335476</v>
      </c>
      <c r="DC55">
        <v>0.78782587892382594</v>
      </c>
      <c r="DD55">
        <v>0.9289460921017535</v>
      </c>
      <c r="DE55">
        <v>0.81794851142970115</v>
      </c>
      <c r="DF55">
        <v>0.69046798493507744</v>
      </c>
      <c r="DG55">
        <v>0.58457699505734428</v>
      </c>
      <c r="DH55">
        <v>0.6855913912657472</v>
      </c>
      <c r="DI55">
        <v>0.89298908480268702</v>
      </c>
      <c r="DJ55">
        <v>0.8094279449132139</v>
      </c>
      <c r="DK55">
        <v>0.50822771038459447</v>
      </c>
      <c r="DL55">
        <v>0.60620112747772326</v>
      </c>
      <c r="DM55">
        <v>0.47350714886459211</v>
      </c>
      <c r="DN55">
        <v>0.64258595058221468</v>
      </c>
      <c r="DO55">
        <v>0.66642788006715192</v>
      </c>
      <c r="DP55">
        <v>0.48288016112789528</v>
      </c>
      <c r="DQ55">
        <v>0.67155131589408323</v>
      </c>
      <c r="DR55">
        <v>0.78106755629691416</v>
      </c>
      <c r="DS55">
        <v>0.68099418898433561</v>
      </c>
      <c r="DT55">
        <v>0.67647454209376578</v>
      </c>
      <c r="DU55">
        <v>0.48330536912751682</v>
      </c>
      <c r="DV55">
        <v>0.64197673441962044</v>
      </c>
      <c r="DW55">
        <v>0.79511380816395094</v>
      </c>
      <c r="DX55">
        <v>0.8298727922624054</v>
      </c>
      <c r="DY55">
        <v>0.9802686817800168</v>
      </c>
      <c r="DZ55">
        <v>0.88678714066429265</v>
      </c>
      <c r="EA55">
        <v>0.90765780939056462</v>
      </c>
      <c r="EB55">
        <v>0.59422748100748479</v>
      </c>
      <c r="EC55">
        <v>0.55551397382541456</v>
      </c>
      <c r="ED55">
        <v>0.70670325965903791</v>
      </c>
      <c r="EE55">
        <v>0.69904722414242104</v>
      </c>
      <c r="EF55">
        <v>0.54893974863266148</v>
      </c>
      <c r="EG55">
        <v>0.59520190225607994</v>
      </c>
      <c r="EH55">
        <v>0.68392109262364609</v>
      </c>
      <c r="EI55">
        <v>0.4714548677392964</v>
      </c>
      <c r="EJ55">
        <v>0.72175393322560677</v>
      </c>
      <c r="EK55">
        <v>0.74135854113892186</v>
      </c>
      <c r="EL55">
        <v>0.7881539712659259</v>
      </c>
      <c r="EM55">
        <v>0.50493028514005778</v>
      </c>
      <c r="EN55">
        <v>0.48856176915906752</v>
      </c>
      <c r="EO55">
        <v>0.59570704332266988</v>
      </c>
      <c r="EP55">
        <v>0.70072578239692329</v>
      </c>
      <c r="EQ55">
        <v>0.65847485984058418</v>
      </c>
      <c r="ER55">
        <v>0.56577924777241595</v>
      </c>
    </row>
    <row r="56" spans="21:148" x14ac:dyDescent="0.2">
      <c r="V56" t="e">
        <f>+IF(V55&lt;=0.5,V55,NA())</f>
        <v>#N/A</v>
      </c>
      <c r="W56" t="e">
        <f t="shared" ref="W56:CH56" si="4">+IF(W55&lt;=0.5,W55,NA())</f>
        <v>#N/A</v>
      </c>
      <c r="X56" t="e">
        <f t="shared" si="4"/>
        <v>#N/A</v>
      </c>
      <c r="Y56" t="e">
        <f t="shared" si="4"/>
        <v>#N/A</v>
      </c>
      <c r="Z56" t="e">
        <f t="shared" si="4"/>
        <v>#N/A</v>
      </c>
      <c r="AA56" t="e">
        <f t="shared" si="4"/>
        <v>#N/A</v>
      </c>
      <c r="AB56" t="e">
        <f t="shared" si="4"/>
        <v>#N/A</v>
      </c>
      <c r="AC56">
        <f t="shared" si="4"/>
        <v>0.49107444948039092</v>
      </c>
      <c r="AD56" t="e">
        <f t="shared" si="4"/>
        <v>#N/A</v>
      </c>
      <c r="AE56" t="e">
        <f t="shared" si="4"/>
        <v>#N/A</v>
      </c>
      <c r="AF56" t="e">
        <f t="shared" si="4"/>
        <v>#N/A</v>
      </c>
      <c r="AG56" t="e">
        <f t="shared" si="4"/>
        <v>#N/A</v>
      </c>
      <c r="AH56" t="e">
        <f t="shared" si="4"/>
        <v>#N/A</v>
      </c>
      <c r="AI56" t="e">
        <f t="shared" si="4"/>
        <v>#N/A</v>
      </c>
      <c r="AJ56" t="e">
        <f t="shared" si="4"/>
        <v>#N/A</v>
      </c>
      <c r="AK56" t="e">
        <f t="shared" si="4"/>
        <v>#N/A</v>
      </c>
      <c r="AL56" t="e">
        <f t="shared" si="4"/>
        <v>#N/A</v>
      </c>
      <c r="AM56" t="e">
        <f t="shared" si="4"/>
        <v>#N/A</v>
      </c>
      <c r="AN56" t="e">
        <f t="shared" si="4"/>
        <v>#N/A</v>
      </c>
      <c r="AO56" t="e">
        <f t="shared" si="4"/>
        <v>#N/A</v>
      </c>
      <c r="AP56" t="e">
        <f t="shared" si="4"/>
        <v>#N/A</v>
      </c>
      <c r="AQ56" t="e">
        <f t="shared" si="4"/>
        <v>#N/A</v>
      </c>
      <c r="AR56" t="e">
        <f t="shared" si="4"/>
        <v>#N/A</v>
      </c>
      <c r="AS56" t="e">
        <f t="shared" si="4"/>
        <v>#N/A</v>
      </c>
      <c r="AT56" t="e">
        <f t="shared" si="4"/>
        <v>#N/A</v>
      </c>
      <c r="AU56" t="e">
        <f t="shared" si="4"/>
        <v>#N/A</v>
      </c>
      <c r="AV56" t="e">
        <f t="shared" si="4"/>
        <v>#N/A</v>
      </c>
      <c r="AW56" t="e">
        <f t="shared" si="4"/>
        <v>#N/A</v>
      </c>
      <c r="AX56" t="e">
        <f t="shared" si="4"/>
        <v>#N/A</v>
      </c>
      <c r="AY56" t="e">
        <f t="shared" si="4"/>
        <v>#N/A</v>
      </c>
      <c r="AZ56" t="e">
        <f t="shared" si="4"/>
        <v>#N/A</v>
      </c>
      <c r="BA56" t="e">
        <f t="shared" si="4"/>
        <v>#N/A</v>
      </c>
      <c r="BB56" t="e">
        <f t="shared" si="4"/>
        <v>#N/A</v>
      </c>
      <c r="BC56" t="e">
        <f t="shared" si="4"/>
        <v>#N/A</v>
      </c>
      <c r="BD56" t="e">
        <f t="shared" si="4"/>
        <v>#N/A</v>
      </c>
      <c r="BE56" t="e">
        <f t="shared" si="4"/>
        <v>#N/A</v>
      </c>
      <c r="BF56" t="e">
        <f t="shared" si="4"/>
        <v>#N/A</v>
      </c>
      <c r="BG56" t="e">
        <f t="shared" si="4"/>
        <v>#N/A</v>
      </c>
      <c r="BH56" t="e">
        <f t="shared" si="4"/>
        <v>#N/A</v>
      </c>
      <c r="BI56" t="e">
        <f t="shared" si="4"/>
        <v>#N/A</v>
      </c>
      <c r="BJ56" t="e">
        <f t="shared" si="4"/>
        <v>#N/A</v>
      </c>
      <c r="BK56" t="e">
        <f t="shared" si="4"/>
        <v>#N/A</v>
      </c>
      <c r="BL56" t="e">
        <f t="shared" si="4"/>
        <v>#N/A</v>
      </c>
      <c r="BM56" t="e">
        <f t="shared" si="4"/>
        <v>#N/A</v>
      </c>
      <c r="BN56" t="e">
        <f t="shared" si="4"/>
        <v>#N/A</v>
      </c>
      <c r="BO56" t="e">
        <f t="shared" si="4"/>
        <v>#N/A</v>
      </c>
      <c r="BP56" t="e">
        <f t="shared" si="4"/>
        <v>#N/A</v>
      </c>
      <c r="BQ56" t="e">
        <f t="shared" si="4"/>
        <v>#N/A</v>
      </c>
      <c r="BR56" t="e">
        <f t="shared" si="4"/>
        <v>#N/A</v>
      </c>
      <c r="BS56" t="e">
        <f t="shared" si="4"/>
        <v>#N/A</v>
      </c>
      <c r="BT56" t="e">
        <f t="shared" si="4"/>
        <v>#N/A</v>
      </c>
      <c r="BU56" t="e">
        <f t="shared" si="4"/>
        <v>#N/A</v>
      </c>
      <c r="BV56" t="e">
        <f t="shared" si="4"/>
        <v>#N/A</v>
      </c>
      <c r="BW56" t="e">
        <f t="shared" si="4"/>
        <v>#N/A</v>
      </c>
      <c r="BX56" t="e">
        <f t="shared" si="4"/>
        <v>#N/A</v>
      </c>
      <c r="BY56" t="e">
        <f t="shared" si="4"/>
        <v>#N/A</v>
      </c>
      <c r="BZ56" t="e">
        <f t="shared" si="4"/>
        <v>#N/A</v>
      </c>
      <c r="CA56" t="e">
        <f t="shared" si="4"/>
        <v>#N/A</v>
      </c>
      <c r="CB56" t="e">
        <f t="shared" si="4"/>
        <v>#N/A</v>
      </c>
      <c r="CC56" t="e">
        <f t="shared" si="4"/>
        <v>#N/A</v>
      </c>
      <c r="CD56" t="e">
        <f t="shared" si="4"/>
        <v>#N/A</v>
      </c>
      <c r="CE56" t="e">
        <f t="shared" si="4"/>
        <v>#N/A</v>
      </c>
      <c r="CF56" t="e">
        <f t="shared" si="4"/>
        <v>#N/A</v>
      </c>
      <c r="CG56" t="e">
        <f t="shared" si="4"/>
        <v>#N/A</v>
      </c>
      <c r="CH56" t="e">
        <f t="shared" si="4"/>
        <v>#N/A</v>
      </c>
      <c r="CI56" t="e">
        <f t="shared" ref="CI56:ER56" si="5">+IF(CI55&lt;=0.5,CI55,NA())</f>
        <v>#N/A</v>
      </c>
      <c r="CJ56" t="e">
        <f t="shared" si="5"/>
        <v>#N/A</v>
      </c>
      <c r="CK56" t="e">
        <f t="shared" si="5"/>
        <v>#N/A</v>
      </c>
      <c r="CL56" t="e">
        <f t="shared" si="5"/>
        <v>#N/A</v>
      </c>
      <c r="CM56" t="e">
        <f t="shared" si="5"/>
        <v>#N/A</v>
      </c>
      <c r="CN56" t="e">
        <f t="shared" si="5"/>
        <v>#N/A</v>
      </c>
      <c r="CO56" t="e">
        <f t="shared" si="5"/>
        <v>#N/A</v>
      </c>
      <c r="CP56" t="e">
        <f t="shared" si="5"/>
        <v>#N/A</v>
      </c>
      <c r="CQ56" t="e">
        <f t="shared" si="5"/>
        <v>#N/A</v>
      </c>
      <c r="CR56" t="e">
        <f t="shared" si="5"/>
        <v>#N/A</v>
      </c>
      <c r="CS56" t="e">
        <f t="shared" si="5"/>
        <v>#N/A</v>
      </c>
      <c r="CT56" t="e">
        <f t="shared" si="5"/>
        <v>#N/A</v>
      </c>
      <c r="CU56" t="e">
        <f t="shared" si="5"/>
        <v>#N/A</v>
      </c>
      <c r="CV56" t="e">
        <f t="shared" si="5"/>
        <v>#N/A</v>
      </c>
      <c r="CW56" t="e">
        <f t="shared" si="5"/>
        <v>#N/A</v>
      </c>
      <c r="CX56" t="e">
        <f t="shared" si="5"/>
        <v>#N/A</v>
      </c>
      <c r="CY56" t="e">
        <f t="shared" si="5"/>
        <v>#N/A</v>
      </c>
      <c r="CZ56" t="e">
        <f t="shared" si="5"/>
        <v>#N/A</v>
      </c>
      <c r="DA56" t="e">
        <f t="shared" si="5"/>
        <v>#N/A</v>
      </c>
      <c r="DB56" t="e">
        <f t="shared" si="5"/>
        <v>#N/A</v>
      </c>
      <c r="DC56" t="e">
        <f t="shared" si="5"/>
        <v>#N/A</v>
      </c>
      <c r="DD56" t="e">
        <f t="shared" si="5"/>
        <v>#N/A</v>
      </c>
      <c r="DE56" t="e">
        <f t="shared" si="5"/>
        <v>#N/A</v>
      </c>
      <c r="DF56" t="e">
        <f t="shared" si="5"/>
        <v>#N/A</v>
      </c>
      <c r="DG56" t="e">
        <f t="shared" si="5"/>
        <v>#N/A</v>
      </c>
      <c r="DH56" t="e">
        <f t="shared" si="5"/>
        <v>#N/A</v>
      </c>
      <c r="DI56" t="e">
        <f t="shared" si="5"/>
        <v>#N/A</v>
      </c>
      <c r="DJ56" t="e">
        <f t="shared" si="5"/>
        <v>#N/A</v>
      </c>
      <c r="DK56" t="e">
        <f t="shared" si="5"/>
        <v>#N/A</v>
      </c>
      <c r="DL56" t="e">
        <f t="shared" si="5"/>
        <v>#N/A</v>
      </c>
      <c r="DM56">
        <f t="shared" si="5"/>
        <v>0.47350714886459211</v>
      </c>
      <c r="DN56" t="e">
        <f t="shared" si="5"/>
        <v>#N/A</v>
      </c>
      <c r="DO56" t="e">
        <f t="shared" si="5"/>
        <v>#N/A</v>
      </c>
      <c r="DP56">
        <f t="shared" si="5"/>
        <v>0.48288016112789528</v>
      </c>
      <c r="DQ56" t="e">
        <f t="shared" si="5"/>
        <v>#N/A</v>
      </c>
      <c r="DR56" t="e">
        <f t="shared" si="5"/>
        <v>#N/A</v>
      </c>
      <c r="DS56" t="e">
        <f t="shared" si="5"/>
        <v>#N/A</v>
      </c>
      <c r="DT56" t="e">
        <f t="shared" si="5"/>
        <v>#N/A</v>
      </c>
      <c r="DU56">
        <f t="shared" si="5"/>
        <v>0.48330536912751682</v>
      </c>
      <c r="DV56" t="e">
        <f t="shared" si="5"/>
        <v>#N/A</v>
      </c>
      <c r="DW56" t="e">
        <f t="shared" si="5"/>
        <v>#N/A</v>
      </c>
      <c r="DX56" t="e">
        <f t="shared" si="5"/>
        <v>#N/A</v>
      </c>
      <c r="DY56" t="e">
        <f t="shared" si="5"/>
        <v>#N/A</v>
      </c>
      <c r="DZ56" t="e">
        <f t="shared" si="5"/>
        <v>#N/A</v>
      </c>
      <c r="EA56" t="e">
        <f t="shared" si="5"/>
        <v>#N/A</v>
      </c>
      <c r="EB56" t="e">
        <f t="shared" si="5"/>
        <v>#N/A</v>
      </c>
      <c r="EC56" t="e">
        <f t="shared" si="5"/>
        <v>#N/A</v>
      </c>
      <c r="ED56" t="e">
        <f t="shared" si="5"/>
        <v>#N/A</v>
      </c>
      <c r="EE56" t="e">
        <f t="shared" si="5"/>
        <v>#N/A</v>
      </c>
      <c r="EF56" t="e">
        <f t="shared" si="5"/>
        <v>#N/A</v>
      </c>
      <c r="EG56" t="e">
        <f t="shared" si="5"/>
        <v>#N/A</v>
      </c>
      <c r="EH56" t="e">
        <f t="shared" si="5"/>
        <v>#N/A</v>
      </c>
      <c r="EI56">
        <f t="shared" si="5"/>
        <v>0.4714548677392964</v>
      </c>
      <c r="EJ56" t="e">
        <f t="shared" si="5"/>
        <v>#N/A</v>
      </c>
      <c r="EK56" t="e">
        <f t="shared" si="5"/>
        <v>#N/A</v>
      </c>
      <c r="EL56" t="e">
        <f t="shared" si="5"/>
        <v>#N/A</v>
      </c>
      <c r="EM56" t="e">
        <f t="shared" si="5"/>
        <v>#N/A</v>
      </c>
      <c r="EN56">
        <f t="shared" si="5"/>
        <v>0.48856176915906752</v>
      </c>
      <c r="EO56" t="e">
        <f t="shared" si="5"/>
        <v>#N/A</v>
      </c>
      <c r="EP56" t="e">
        <f t="shared" si="5"/>
        <v>#N/A</v>
      </c>
      <c r="EQ56" t="e">
        <f t="shared" si="5"/>
        <v>#N/A</v>
      </c>
      <c r="ER56" t="e">
        <f t="shared" si="5"/>
        <v>#N/A</v>
      </c>
    </row>
    <row r="57" spans="21:148" x14ac:dyDescent="0.2">
      <c r="V57">
        <f>+IF(V55&gt;0.5,V55,NA())</f>
        <v>0.66365422831249654</v>
      </c>
      <c r="W57">
        <f t="shared" ref="W57:CH57" si="6">+IF(W55&gt;0.5,W55,NA())</f>
        <v>0.68498533529935512</v>
      </c>
      <c r="X57">
        <f t="shared" si="6"/>
        <v>0.84845536996773274</v>
      </c>
      <c r="Y57">
        <f t="shared" si="6"/>
        <v>0.72569139851188391</v>
      </c>
      <c r="Z57">
        <f t="shared" si="6"/>
        <v>0.68177585798108276</v>
      </c>
      <c r="AA57">
        <f t="shared" si="6"/>
        <v>0.70128351261582667</v>
      </c>
      <c r="AB57">
        <f t="shared" si="6"/>
        <v>0.69187739463601527</v>
      </c>
      <c r="AC57" t="e">
        <f t="shared" si="6"/>
        <v>#N/A</v>
      </c>
      <c r="AD57">
        <f t="shared" si="6"/>
        <v>0.73529234714069625</v>
      </c>
      <c r="AE57">
        <f t="shared" si="6"/>
        <v>0.5447820677629569</v>
      </c>
      <c r="AF57">
        <f t="shared" si="6"/>
        <v>0.760028225096956</v>
      </c>
      <c r="AG57">
        <f t="shared" si="6"/>
        <v>0.88788646849696617</v>
      </c>
      <c r="AH57">
        <f t="shared" si="6"/>
        <v>0.85217777891313551</v>
      </c>
      <c r="AI57">
        <f t="shared" si="6"/>
        <v>0.72924593960227102</v>
      </c>
      <c r="AJ57">
        <f t="shared" si="6"/>
        <v>0.79288378190379372</v>
      </c>
      <c r="AK57">
        <f t="shared" si="6"/>
        <v>0.74529738361216535</v>
      </c>
      <c r="AL57">
        <f t="shared" si="6"/>
        <v>0.65955349531116791</v>
      </c>
      <c r="AM57">
        <f t="shared" si="6"/>
        <v>0.84335733862611673</v>
      </c>
      <c r="AN57">
        <f t="shared" si="6"/>
        <v>0.99949281939031553</v>
      </c>
      <c r="AO57">
        <f t="shared" si="6"/>
        <v>0.8923160971253441</v>
      </c>
      <c r="AP57">
        <f t="shared" si="6"/>
        <v>0.85552330328335002</v>
      </c>
      <c r="AQ57">
        <f t="shared" si="6"/>
        <v>0.82633343979559248</v>
      </c>
      <c r="AR57">
        <f t="shared" si="6"/>
        <v>0.9994493158808827</v>
      </c>
      <c r="AS57">
        <f t="shared" si="6"/>
        <v>0.88195761962565022</v>
      </c>
      <c r="AT57">
        <f t="shared" si="6"/>
        <v>0.66595151430012067</v>
      </c>
      <c r="AU57">
        <f t="shared" si="6"/>
        <v>0.60443731679340673</v>
      </c>
      <c r="AV57">
        <f t="shared" si="6"/>
        <v>0.67592148158897247</v>
      </c>
      <c r="AW57">
        <f t="shared" si="6"/>
        <v>0.730082260176798</v>
      </c>
      <c r="AX57">
        <f t="shared" si="6"/>
        <v>0.81010247364785681</v>
      </c>
      <c r="AY57">
        <f t="shared" si="6"/>
        <v>0.8285984831282075</v>
      </c>
      <c r="AZ57">
        <f t="shared" si="6"/>
        <v>0.82236020476573024</v>
      </c>
      <c r="BA57">
        <f t="shared" si="6"/>
        <v>0.74719708868610124</v>
      </c>
      <c r="BB57">
        <f t="shared" si="6"/>
        <v>0.80865116092616973</v>
      </c>
      <c r="BC57">
        <f t="shared" si="6"/>
        <v>0.78145834317742535</v>
      </c>
      <c r="BD57">
        <f t="shared" si="6"/>
        <v>0.62037530390073914</v>
      </c>
      <c r="BE57">
        <f t="shared" si="6"/>
        <v>0.61189975217788273</v>
      </c>
      <c r="BF57">
        <f t="shared" si="6"/>
        <v>0.69006425073200273</v>
      </c>
      <c r="BG57">
        <f t="shared" si="6"/>
        <v>0.75996479333976685</v>
      </c>
      <c r="BH57">
        <f t="shared" si="6"/>
        <v>0.65763328983276303</v>
      </c>
      <c r="BI57">
        <f t="shared" si="6"/>
        <v>0.64374911253106148</v>
      </c>
      <c r="BJ57">
        <f t="shared" si="6"/>
        <v>0.73930327074442581</v>
      </c>
      <c r="BK57">
        <f t="shared" si="6"/>
        <v>0.53595480987210742</v>
      </c>
      <c r="BL57">
        <f t="shared" si="6"/>
        <v>0.52547632134931688</v>
      </c>
      <c r="BM57">
        <f t="shared" si="6"/>
        <v>0.71937977742931303</v>
      </c>
      <c r="BN57">
        <f t="shared" si="6"/>
        <v>0.76825134528197969</v>
      </c>
      <c r="BO57">
        <f t="shared" si="6"/>
        <v>0.92006694631583408</v>
      </c>
      <c r="BP57">
        <f t="shared" si="6"/>
        <v>0.56785593256237554</v>
      </c>
      <c r="BQ57">
        <f t="shared" si="6"/>
        <v>0.65695763158886256</v>
      </c>
      <c r="BR57">
        <f t="shared" si="6"/>
        <v>0.57095392955411994</v>
      </c>
      <c r="BS57">
        <f t="shared" si="6"/>
        <v>0.6514454842102424</v>
      </c>
      <c r="BT57">
        <f t="shared" si="6"/>
        <v>0.76916396743982962</v>
      </c>
      <c r="BU57">
        <f t="shared" si="6"/>
        <v>0.76081097541618292</v>
      </c>
      <c r="BV57">
        <f t="shared" si="6"/>
        <v>0.64921951116194343</v>
      </c>
      <c r="BW57">
        <f t="shared" si="6"/>
        <v>0.87742577612129902</v>
      </c>
      <c r="BX57">
        <f t="shared" si="6"/>
        <v>0.74369080400641507</v>
      </c>
      <c r="BY57">
        <f t="shared" si="6"/>
        <v>0.55205137161972917</v>
      </c>
      <c r="BZ57">
        <f t="shared" si="6"/>
        <v>0.90011772677225399</v>
      </c>
      <c r="CA57">
        <f t="shared" si="6"/>
        <v>0.71749493878337967</v>
      </c>
      <c r="CB57">
        <f t="shared" si="6"/>
        <v>0.93624856985465499</v>
      </c>
      <c r="CC57">
        <f t="shared" si="6"/>
        <v>0.72497141405158172</v>
      </c>
      <c r="CD57">
        <f t="shared" si="6"/>
        <v>0.66377479329560485</v>
      </c>
      <c r="CE57">
        <f t="shared" si="6"/>
        <v>0.81457892134700749</v>
      </c>
      <c r="CF57">
        <f t="shared" si="6"/>
        <v>0.62802015034180503</v>
      </c>
      <c r="CG57">
        <f t="shared" si="6"/>
        <v>0.87505611161662111</v>
      </c>
      <c r="CH57">
        <f t="shared" si="6"/>
        <v>0.87397081127928922</v>
      </c>
      <c r="CI57">
        <f t="shared" ref="CI57:ER57" si="7">+IF(CI55&gt;0.5,CI55,NA())</f>
        <v>0.76488610619238584</v>
      </c>
      <c r="CJ57">
        <f t="shared" si="7"/>
        <v>0.65670739768456432</v>
      </c>
      <c r="CK57">
        <f t="shared" si="7"/>
        <v>0.78749679175201814</v>
      </c>
      <c r="CL57">
        <f t="shared" si="7"/>
        <v>0.81703923579026427</v>
      </c>
      <c r="CM57">
        <f t="shared" si="7"/>
        <v>0.61147265880812052</v>
      </c>
      <c r="CN57">
        <f t="shared" si="7"/>
        <v>0.56633992357534479</v>
      </c>
      <c r="CO57">
        <f t="shared" si="7"/>
        <v>0.87322540473225407</v>
      </c>
      <c r="CP57">
        <f t="shared" si="7"/>
        <v>0.97390199934447741</v>
      </c>
      <c r="CQ57">
        <f t="shared" si="7"/>
        <v>0.90389722636913639</v>
      </c>
      <c r="CR57">
        <f t="shared" si="7"/>
        <v>0.52250378214826021</v>
      </c>
      <c r="CS57">
        <f t="shared" si="7"/>
        <v>0.68530499075785589</v>
      </c>
      <c r="CT57">
        <f t="shared" si="7"/>
        <v>0.56463056223116848</v>
      </c>
      <c r="CU57">
        <f t="shared" si="7"/>
        <v>0.79822102425875985</v>
      </c>
      <c r="CV57">
        <f t="shared" si="7"/>
        <v>0.53109010545533153</v>
      </c>
      <c r="CW57">
        <f t="shared" si="7"/>
        <v>0.84934963518043782</v>
      </c>
      <c r="CX57">
        <f t="shared" si="7"/>
        <v>0.81075241484494165</v>
      </c>
      <c r="CY57">
        <f t="shared" si="7"/>
        <v>0.6955469668963199</v>
      </c>
      <c r="CZ57">
        <f t="shared" si="7"/>
        <v>0.63770627489524601</v>
      </c>
      <c r="DA57">
        <f t="shared" si="7"/>
        <v>0.66484258232486382</v>
      </c>
      <c r="DB57">
        <f t="shared" si="7"/>
        <v>0.85749575940335476</v>
      </c>
      <c r="DC57">
        <f t="shared" si="7"/>
        <v>0.78782587892382594</v>
      </c>
      <c r="DD57">
        <f t="shared" si="7"/>
        <v>0.9289460921017535</v>
      </c>
      <c r="DE57">
        <f t="shared" si="7"/>
        <v>0.81794851142970115</v>
      </c>
      <c r="DF57">
        <f t="shared" si="7"/>
        <v>0.69046798493507744</v>
      </c>
      <c r="DG57">
        <f t="shared" si="7"/>
        <v>0.58457699505734428</v>
      </c>
      <c r="DH57">
        <f t="shared" si="7"/>
        <v>0.6855913912657472</v>
      </c>
      <c r="DI57">
        <f t="shared" si="7"/>
        <v>0.89298908480268702</v>
      </c>
      <c r="DJ57">
        <f t="shared" si="7"/>
        <v>0.8094279449132139</v>
      </c>
      <c r="DK57">
        <f t="shared" si="7"/>
        <v>0.50822771038459447</v>
      </c>
      <c r="DL57">
        <f t="shared" si="7"/>
        <v>0.60620112747772326</v>
      </c>
      <c r="DM57" t="e">
        <f t="shared" si="7"/>
        <v>#N/A</v>
      </c>
      <c r="DN57">
        <f t="shared" si="7"/>
        <v>0.64258595058221468</v>
      </c>
      <c r="DO57">
        <f t="shared" si="7"/>
        <v>0.66642788006715192</v>
      </c>
      <c r="DP57" t="e">
        <f t="shared" si="7"/>
        <v>#N/A</v>
      </c>
      <c r="DQ57">
        <f t="shared" si="7"/>
        <v>0.67155131589408323</v>
      </c>
      <c r="DR57">
        <f t="shared" si="7"/>
        <v>0.78106755629691416</v>
      </c>
      <c r="DS57">
        <f t="shared" si="7"/>
        <v>0.68099418898433561</v>
      </c>
      <c r="DT57">
        <f t="shared" si="7"/>
        <v>0.67647454209376578</v>
      </c>
      <c r="DU57" t="e">
        <f t="shared" si="7"/>
        <v>#N/A</v>
      </c>
      <c r="DV57">
        <f t="shared" si="7"/>
        <v>0.64197673441962044</v>
      </c>
      <c r="DW57">
        <f t="shared" si="7"/>
        <v>0.79511380816395094</v>
      </c>
      <c r="DX57">
        <f t="shared" si="7"/>
        <v>0.8298727922624054</v>
      </c>
      <c r="DY57">
        <f t="shared" si="7"/>
        <v>0.9802686817800168</v>
      </c>
      <c r="DZ57">
        <f t="shared" si="7"/>
        <v>0.88678714066429265</v>
      </c>
      <c r="EA57">
        <f t="shared" si="7"/>
        <v>0.90765780939056462</v>
      </c>
      <c r="EB57">
        <f t="shared" si="7"/>
        <v>0.59422748100748479</v>
      </c>
      <c r="EC57">
        <f t="shared" si="7"/>
        <v>0.55551397382541456</v>
      </c>
      <c r="ED57">
        <f t="shared" si="7"/>
        <v>0.70670325965903791</v>
      </c>
      <c r="EE57">
        <f t="shared" si="7"/>
        <v>0.69904722414242104</v>
      </c>
      <c r="EF57">
        <f t="shared" si="7"/>
        <v>0.54893974863266148</v>
      </c>
      <c r="EG57">
        <f t="shared" si="7"/>
        <v>0.59520190225607994</v>
      </c>
      <c r="EH57">
        <f t="shared" si="7"/>
        <v>0.68392109262364609</v>
      </c>
      <c r="EI57" t="e">
        <f t="shared" si="7"/>
        <v>#N/A</v>
      </c>
      <c r="EJ57">
        <f t="shared" si="7"/>
        <v>0.72175393322560677</v>
      </c>
      <c r="EK57">
        <f t="shared" si="7"/>
        <v>0.74135854113892186</v>
      </c>
      <c r="EL57">
        <f t="shared" si="7"/>
        <v>0.7881539712659259</v>
      </c>
      <c r="EM57">
        <f t="shared" si="7"/>
        <v>0.50493028514005778</v>
      </c>
      <c r="EN57" t="e">
        <f t="shared" si="7"/>
        <v>#N/A</v>
      </c>
      <c r="EO57">
        <f t="shared" si="7"/>
        <v>0.59570704332266988</v>
      </c>
      <c r="EP57">
        <f t="shared" si="7"/>
        <v>0.70072578239692329</v>
      </c>
      <c r="EQ57">
        <f t="shared" si="7"/>
        <v>0.65847485984058418</v>
      </c>
      <c r="ER57">
        <f t="shared" si="7"/>
        <v>0.56577924777241595</v>
      </c>
    </row>
    <row r="59" spans="21:148" x14ac:dyDescent="0.2">
      <c r="V59">
        <f>+COUNTIFS(V55:ER55,"&lt;0.5",V54:ER54,"&lt;100")</f>
        <v>4</v>
      </c>
    </row>
  </sheetData>
  <mergeCells count="7">
    <mergeCell ref="DZ6:ER6"/>
    <mergeCell ref="V6:X6"/>
    <mergeCell ref="Y6:AF6"/>
    <mergeCell ref="AG6:AQ6"/>
    <mergeCell ref="AR6:CC6"/>
    <mergeCell ref="CD6:CP6"/>
    <mergeCell ref="CQ6:DY6"/>
  </mergeCells>
  <pageMargins left="0.7" right="0.7" top="0.75" bottom="0.75" header="0.3" footer="0.3"/>
  <pageSetup paperSize="9" orientation="portrait" horizontalDpi="0" verticalDpi="0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6D16-F271-C044-94D8-0C427C022366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0.38524256013045249</v>
      </c>
      <c r="C2">
        <v>0.2469945355191257</v>
      </c>
      <c r="D2">
        <v>0.2338709677419355</v>
      </c>
      <c r="E2">
        <v>0.21759259259259259</v>
      </c>
      <c r="F2">
        <v>0.33600000000000002</v>
      </c>
      <c r="G2">
        <v>0.15</v>
      </c>
      <c r="H2">
        <v>0</v>
      </c>
      <c r="I2">
        <v>0</v>
      </c>
      <c r="J2">
        <v>0.5</v>
      </c>
      <c r="K2">
        <v>0.10526315789473679</v>
      </c>
      <c r="L2">
        <v>0</v>
      </c>
      <c r="M2">
        <v>0.5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0.99804113614103818</v>
      </c>
      <c r="V2">
        <v>0.9979859013091642</v>
      </c>
      <c r="W2">
        <v>0.99791052772568978</v>
      </c>
      <c r="X2">
        <v>0.9971463953050127</v>
      </c>
      <c r="Y2">
        <v>0.99796399485640808</v>
      </c>
      <c r="Z2">
        <v>0.99983930580106062</v>
      </c>
      <c r="AA2">
        <v>0.95551097474628277</v>
      </c>
      <c r="AB2">
        <v>1</v>
      </c>
      <c r="AC2">
        <v>0.99696598711875228</v>
      </c>
      <c r="AD2">
        <v>0.99600021332195621</v>
      </c>
      <c r="AE2">
        <v>0.99494385012507314</v>
      </c>
      <c r="AF2">
        <v>1</v>
      </c>
      <c r="AG2">
        <v>0.99994676887043543</v>
      </c>
      <c r="AH2">
        <v>1</v>
      </c>
      <c r="AI2">
        <v>1</v>
      </c>
      <c r="AJ2">
        <v>1</v>
      </c>
      <c r="AK2">
        <v>1</v>
      </c>
      <c r="AL2">
        <v>1</v>
      </c>
      <c r="AM2">
        <v>0.99989354907387695</v>
      </c>
    </row>
    <row r="3" spans="1:39" x14ac:dyDescent="0.2">
      <c r="A3" s="8" t="s">
        <v>26</v>
      </c>
      <c r="B3">
        <v>0.96724667349027638</v>
      </c>
      <c r="C3">
        <v>0.86259541984732824</v>
      </c>
      <c r="D3">
        <v>0.4264705882352941</v>
      </c>
      <c r="E3">
        <v>0.47</v>
      </c>
      <c r="F3">
        <v>0.52500000000000002</v>
      </c>
      <c r="G3">
        <v>0.8571428571428571</v>
      </c>
      <c r="H3">
        <v>0</v>
      </c>
      <c r="I3">
        <v>0</v>
      </c>
      <c r="J3">
        <v>1.7241379310344831E-2</v>
      </c>
      <c r="K3">
        <v>5.0632911392405063E-2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0.33333333333333331</v>
      </c>
      <c r="U3">
        <v>0.91533797439928133</v>
      </c>
      <c r="V3">
        <v>0.96281103254709344</v>
      </c>
      <c r="W3">
        <v>0.99492548474974629</v>
      </c>
      <c r="X3">
        <v>0.99095724757878967</v>
      </c>
      <c r="Y3">
        <v>0.99556363247634827</v>
      </c>
      <c r="Z3">
        <v>0.99456521739130432</v>
      </c>
      <c r="AA3">
        <v>0.8979207097310784</v>
      </c>
      <c r="AB3">
        <v>0.99989355473947528</v>
      </c>
      <c r="AC3">
        <v>0.99994661256740158</v>
      </c>
      <c r="AD3">
        <v>0.99818278995189735</v>
      </c>
      <c r="AE3">
        <v>1</v>
      </c>
      <c r="AF3">
        <v>0.99994677453693848</v>
      </c>
      <c r="AG3">
        <v>0.99984032361081543</v>
      </c>
      <c r="AH3">
        <v>1</v>
      </c>
      <c r="AI3">
        <v>1</v>
      </c>
      <c r="AJ3">
        <v>0.99984033210921286</v>
      </c>
      <c r="AK3">
        <v>1</v>
      </c>
      <c r="AL3">
        <v>1</v>
      </c>
      <c r="AM3">
        <v>1</v>
      </c>
    </row>
    <row r="4" spans="1:39" x14ac:dyDescent="0.2">
      <c r="A4" s="8" t="s">
        <v>122</v>
      </c>
      <c r="B4">
        <v>0.9412923239447788</v>
      </c>
      <c r="C4">
        <v>0.91270322619721089</v>
      </c>
      <c r="D4">
        <v>0.71069803649252017</v>
      </c>
      <c r="E4">
        <v>0.73047862378939477</v>
      </c>
      <c r="F4">
        <v>0.76028181623817404</v>
      </c>
      <c r="G4">
        <v>0.92585403726708071</v>
      </c>
      <c r="H4">
        <v>0.4489603548655392</v>
      </c>
      <c r="I4" t="s">
        <v>282</v>
      </c>
      <c r="J4">
        <v>0.50859399593887322</v>
      </c>
      <c r="K4">
        <v>0.52440785067215123</v>
      </c>
      <c r="L4">
        <v>0.5</v>
      </c>
      <c r="M4">
        <v>0.99997338726846929</v>
      </c>
      <c r="N4">
        <v>0.49992016180540771</v>
      </c>
      <c r="O4" t="s">
        <v>282</v>
      </c>
      <c r="P4" t="s">
        <v>282</v>
      </c>
      <c r="Q4" t="s">
        <v>282</v>
      </c>
      <c r="R4" t="s">
        <v>282</v>
      </c>
      <c r="S4" t="s">
        <v>282</v>
      </c>
      <c r="T4">
        <v>0.66666666666666663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0.19341914809888647</v>
      </c>
      <c r="D9" s="14">
        <f>+AVERAGE(U2:AM2)</f>
        <v>0.99642887391551316</v>
      </c>
      <c r="E9" s="14"/>
      <c r="F9" s="14"/>
    </row>
    <row r="10" spans="1:39" x14ac:dyDescent="0.2">
      <c r="B10" s="14" t="s">
        <v>26</v>
      </c>
      <c r="C10" s="14">
        <f>+AVERAGE(B3:T3)</f>
        <v>0.28998227172378099</v>
      </c>
      <c r="D10" s="14">
        <f>+AVERAGE(U3:AM3)</f>
        <v>0.986827983494178</v>
      </c>
      <c r="E10" s="14"/>
      <c r="F10" s="14"/>
    </row>
    <row r="11" spans="1:39" x14ac:dyDescent="0.2">
      <c r="B11" s="14" t="s">
        <v>196</v>
      </c>
      <c r="C11" s="141">
        <f>+AVERAGE(B4:T4)</f>
        <v>0.70229465239586664</v>
      </c>
      <c r="D11" s="141"/>
      <c r="E11" s="141"/>
      <c r="F11" s="141"/>
    </row>
    <row r="12" spans="1:39" x14ac:dyDescent="0.2">
      <c r="C12" s="118" t="s">
        <v>264</v>
      </c>
      <c r="D12" s="118"/>
      <c r="E12" s="118"/>
      <c r="F12" s="118"/>
    </row>
  </sheetData>
  <mergeCells count="3"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2A6A-FB6D-E04D-854E-419F7B845E09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3.6968576709796668E-3</v>
      </c>
      <c r="C2">
        <v>0.13093736864228669</v>
      </c>
      <c r="D2">
        <v>7.7473182359952316E-3</v>
      </c>
      <c r="E2">
        <v>0.12868632707774799</v>
      </c>
      <c r="F2">
        <v>0.22494887525562371</v>
      </c>
      <c r="G2">
        <v>0.65876649609480209</v>
      </c>
      <c r="H2">
        <v>2.8953922789539229E-2</v>
      </c>
      <c r="I2">
        <v>0.35789473684210532</v>
      </c>
      <c r="J2">
        <v>0.34789859906604398</v>
      </c>
      <c r="K2">
        <v>0.53447293447293442</v>
      </c>
      <c r="L2">
        <v>0.1716188524590164</v>
      </c>
      <c r="M2">
        <v>0.11713286713286709</v>
      </c>
      <c r="N2">
        <v>7.5025693730729703E-2</v>
      </c>
      <c r="O2">
        <v>0.12941176470588239</v>
      </c>
      <c r="P2">
        <v>3.8624951718810351E-3</v>
      </c>
      <c r="Q2">
        <v>0.55882352941176472</v>
      </c>
      <c r="R2">
        <v>0.13565891472868219</v>
      </c>
      <c r="S2">
        <v>5.4054054054054057E-2</v>
      </c>
      <c r="T2">
        <v>0</v>
      </c>
      <c r="U2">
        <v>0.1138790035587189</v>
      </c>
      <c r="V2">
        <v>0.17209302325581399</v>
      </c>
      <c r="W2">
        <v>0.15116279069767441</v>
      </c>
      <c r="X2">
        <v>0</v>
      </c>
      <c r="Y2">
        <v>0</v>
      </c>
      <c r="Z2">
        <v>0.13793103448275859</v>
      </c>
      <c r="AA2">
        <v>4.4776119402985072E-2</v>
      </c>
      <c r="AB2">
        <v>0.1111111111111111</v>
      </c>
      <c r="AC2">
        <v>3.7499999999999999E-2</v>
      </c>
      <c r="AD2">
        <v>7.6923076923076927E-2</v>
      </c>
      <c r="AE2">
        <v>9.1806515301085884E-2</v>
      </c>
      <c r="AF2">
        <v>3.03030303030303E-2</v>
      </c>
      <c r="AG2">
        <v>0</v>
      </c>
      <c r="AH2">
        <v>0</v>
      </c>
      <c r="AI2">
        <v>0</v>
      </c>
      <c r="AJ2">
        <v>0.125</v>
      </c>
      <c r="AK2">
        <v>0</v>
      </c>
      <c r="AL2">
        <v>1.104972375690608E-2</v>
      </c>
      <c r="AM2">
        <v>4.4444444444444453E-2</v>
      </c>
      <c r="AN2">
        <v>0</v>
      </c>
      <c r="AO2">
        <v>9.5238095238095233E-2</v>
      </c>
      <c r="AP2">
        <v>0</v>
      </c>
      <c r="AQ2">
        <v>0</v>
      </c>
      <c r="AR2">
        <v>2.525252525252525E-3</v>
      </c>
      <c r="AS2">
        <v>0.125</v>
      </c>
      <c r="AT2">
        <v>0</v>
      </c>
      <c r="AU2">
        <v>0</v>
      </c>
      <c r="AV2">
        <v>0.99965115772031565</v>
      </c>
      <c r="AW2">
        <v>0.99968842498831589</v>
      </c>
      <c r="AX2">
        <v>0.9929713032188745</v>
      </c>
      <c r="AY2">
        <v>0.99864647660942396</v>
      </c>
      <c r="AZ2">
        <v>0.99144853930633325</v>
      </c>
      <c r="BA2">
        <v>0.99305487144123727</v>
      </c>
      <c r="BB2">
        <v>0.9528433399028986</v>
      </c>
      <c r="BC2">
        <v>0.98624783576552066</v>
      </c>
      <c r="BD2">
        <v>0.98624922681638671</v>
      </c>
      <c r="BE2">
        <v>0.99128481581311767</v>
      </c>
      <c r="BF2">
        <v>0.92988260889271634</v>
      </c>
      <c r="BG2">
        <v>0.99847526794923536</v>
      </c>
      <c r="BH2">
        <v>0.98290078986199114</v>
      </c>
      <c r="BI2">
        <v>0.99521912350597608</v>
      </c>
      <c r="BJ2">
        <v>0.85662279473536829</v>
      </c>
      <c r="BK2">
        <v>0.9964555272924398</v>
      </c>
      <c r="BL2">
        <v>0.99199965955998126</v>
      </c>
      <c r="BM2">
        <v>0.99415229104882841</v>
      </c>
      <c r="BN2">
        <v>0.99441922452209408</v>
      </c>
      <c r="BO2">
        <v>0.99215452180957664</v>
      </c>
      <c r="BP2">
        <v>0.99075630252100844</v>
      </c>
      <c r="BQ2">
        <v>0.99778511429646033</v>
      </c>
      <c r="BR2">
        <v>0.99924971864449164</v>
      </c>
      <c r="BS2">
        <v>0.99924956224464268</v>
      </c>
      <c r="BT2">
        <v>0.99966647210873005</v>
      </c>
      <c r="BU2">
        <v>0.99899782862869546</v>
      </c>
      <c r="BV2">
        <v>0.99895663786987188</v>
      </c>
      <c r="BW2">
        <v>0.99920618341341128</v>
      </c>
      <c r="BX2">
        <v>0.9998326219767345</v>
      </c>
      <c r="BY2">
        <v>0.99291365968176681</v>
      </c>
      <c r="BZ2">
        <v>0.99954132265866069</v>
      </c>
      <c r="CA2">
        <v>1</v>
      </c>
      <c r="CB2">
        <v>0.99966656941607968</v>
      </c>
      <c r="CC2">
        <v>1</v>
      </c>
      <c r="CD2">
        <v>0.99954149472718934</v>
      </c>
      <c r="CE2">
        <v>0.99660875026167051</v>
      </c>
      <c r="CF2">
        <v>0.99987412939498199</v>
      </c>
      <c r="CG2">
        <v>0.99840871021775546</v>
      </c>
      <c r="CH2">
        <v>1</v>
      </c>
      <c r="CI2">
        <v>0.99924981245311328</v>
      </c>
      <c r="CJ2">
        <v>1</v>
      </c>
      <c r="CK2">
        <v>1</v>
      </c>
      <c r="CL2">
        <v>0.9997883060248105</v>
      </c>
      <c r="CM2">
        <v>0.99995828988529722</v>
      </c>
      <c r="CN2">
        <v>0.99953561025034832</v>
      </c>
      <c r="CO2">
        <v>0.99945864912134585</v>
      </c>
    </row>
    <row r="3" spans="1:93" x14ac:dyDescent="0.2">
      <c r="A3" s="8" t="s">
        <v>26</v>
      </c>
      <c r="B3">
        <v>0.33333333333333331</v>
      </c>
      <c r="C3">
        <v>0.99046104928457868</v>
      </c>
      <c r="D3">
        <v>7.6470588235294124E-2</v>
      </c>
      <c r="E3">
        <v>0.6</v>
      </c>
      <c r="F3">
        <v>0.52757793764988015</v>
      </c>
      <c r="G3">
        <v>0.94549671434093541</v>
      </c>
      <c r="H3">
        <v>8.6592178770949726E-2</v>
      </c>
      <c r="I3">
        <v>0.83028083028083033</v>
      </c>
      <c r="J3">
        <v>0.78303303303303307</v>
      </c>
      <c r="K3">
        <v>0.82862190812720848</v>
      </c>
      <c r="L3">
        <v>0.17800212539851221</v>
      </c>
      <c r="M3">
        <v>0.85531914893617023</v>
      </c>
      <c r="N3">
        <v>0.15631691648822271</v>
      </c>
      <c r="O3">
        <v>0.16176470588235289</v>
      </c>
      <c r="P3">
        <v>3.2446463335496431E-3</v>
      </c>
      <c r="Q3">
        <v>0.18269230769230771</v>
      </c>
      <c r="R3">
        <v>0.27131782945736432</v>
      </c>
      <c r="S3">
        <v>2.777777777777778E-2</v>
      </c>
      <c r="T3">
        <v>0</v>
      </c>
      <c r="U3">
        <v>0.25806451612903231</v>
      </c>
      <c r="V3">
        <v>0.1439688715953307</v>
      </c>
      <c r="W3">
        <v>0.19696969696969699</v>
      </c>
      <c r="X3">
        <v>0</v>
      </c>
      <c r="Y3">
        <v>0</v>
      </c>
      <c r="Z3">
        <v>0.33333333333333331</v>
      </c>
      <c r="AA3">
        <v>0.1111111111111111</v>
      </c>
      <c r="AB3">
        <v>0.19354838709677419</v>
      </c>
      <c r="AC3">
        <v>0.13636363636363641</v>
      </c>
      <c r="AD3">
        <v>0.69230769230769229</v>
      </c>
      <c r="AE3">
        <v>0.36328125</v>
      </c>
      <c r="AF3">
        <v>8.3333333333333329E-2</v>
      </c>
      <c r="AG3">
        <v>0</v>
      </c>
      <c r="AH3">
        <v>0</v>
      </c>
      <c r="AI3">
        <v>0</v>
      </c>
      <c r="AJ3">
        <v>0.2142857142857143</v>
      </c>
      <c r="AK3">
        <v>0</v>
      </c>
      <c r="AL3">
        <v>0.4</v>
      </c>
      <c r="AM3">
        <v>0.13636363636363641</v>
      </c>
      <c r="AN3">
        <v>0</v>
      </c>
      <c r="AO3">
        <v>0.1</v>
      </c>
      <c r="AP3">
        <v>0</v>
      </c>
      <c r="AQ3">
        <v>0</v>
      </c>
      <c r="AR3">
        <v>0.16666666666666671</v>
      </c>
      <c r="AS3">
        <v>0.83333333333333337</v>
      </c>
      <c r="AT3">
        <v>0</v>
      </c>
      <c r="AU3">
        <v>0</v>
      </c>
      <c r="AV3">
        <v>0.95508894721493143</v>
      </c>
      <c r="AW3">
        <v>0.82318481142563926</v>
      </c>
      <c r="AX3">
        <v>0.93017404067938769</v>
      </c>
      <c r="AY3">
        <v>0.98642155838729895</v>
      </c>
      <c r="AZ3">
        <v>0.96787863378252392</v>
      </c>
      <c r="BA3">
        <v>0.94087175658017552</v>
      </c>
      <c r="BB3">
        <v>0.86404254391700452</v>
      </c>
      <c r="BC3">
        <v>0.89095946731018461</v>
      </c>
      <c r="BD3">
        <v>0.91381210598245377</v>
      </c>
      <c r="BE3">
        <v>0.96429663942664856</v>
      </c>
      <c r="BF3">
        <v>0.92694167080829526</v>
      </c>
      <c r="BG3">
        <v>0.93629100084104289</v>
      </c>
      <c r="BH3">
        <v>0.96178019364701883</v>
      </c>
      <c r="BI3">
        <v>0.9938020855144688</v>
      </c>
      <c r="BJ3">
        <v>0.87679740123250371</v>
      </c>
      <c r="BK3">
        <v>0.99937267366484051</v>
      </c>
      <c r="BL3">
        <v>0.98122658584838152</v>
      </c>
      <c r="BM3">
        <v>0.99706757153030878</v>
      </c>
      <c r="BN3">
        <v>0.99983250282651481</v>
      </c>
      <c r="BO3">
        <v>0.97904657718685573</v>
      </c>
      <c r="BP3">
        <v>0.99250778685074503</v>
      </c>
      <c r="BQ3">
        <v>0.99695185602739156</v>
      </c>
      <c r="BR3">
        <v>0.99899987498437304</v>
      </c>
      <c r="BS3">
        <v>0.99879151560611745</v>
      </c>
      <c r="BT3">
        <v>0.99895846352539264</v>
      </c>
      <c r="BU3">
        <v>0.99733199933299987</v>
      </c>
      <c r="BV3">
        <v>0.99799866577718477</v>
      </c>
      <c r="BW3">
        <v>0.99679073062976697</v>
      </c>
      <c r="BX3">
        <v>0.99550037496875265</v>
      </c>
      <c r="BY3">
        <v>0.96127783155856728</v>
      </c>
      <c r="BZ3">
        <v>0.99866683331250261</v>
      </c>
      <c r="CA3">
        <v>0.99966687486987305</v>
      </c>
      <c r="CB3">
        <v>0.99908360061648682</v>
      </c>
      <c r="CC3">
        <v>0.99937539038101186</v>
      </c>
      <c r="CD3">
        <v>0.99912503645681427</v>
      </c>
      <c r="CE3">
        <v>0.99456839642349792</v>
      </c>
      <c r="CF3">
        <v>0.99254477301124533</v>
      </c>
      <c r="CG3">
        <v>0.99461849735096575</v>
      </c>
      <c r="CH3">
        <v>0.99995835935873412</v>
      </c>
      <c r="CI3">
        <v>0.99920816836841009</v>
      </c>
      <c r="CJ3">
        <v>1</v>
      </c>
      <c r="CK3">
        <v>0.99995835935873412</v>
      </c>
      <c r="CL3">
        <v>0.98354783622808117</v>
      </c>
      <c r="CM3">
        <v>0.99854221333666537</v>
      </c>
      <c r="CN3">
        <v>0.98633561073154474</v>
      </c>
      <c r="CO3">
        <v>0.99995833680526625</v>
      </c>
    </row>
    <row r="4" spans="1:93" x14ac:dyDescent="0.2">
      <c r="A4" s="8" t="s">
        <v>122</v>
      </c>
      <c r="B4">
        <v>0.64421114027413229</v>
      </c>
      <c r="C4">
        <v>0.90682293035510897</v>
      </c>
      <c r="D4">
        <v>0.50332231445734088</v>
      </c>
      <c r="E4">
        <v>0.79321077919364957</v>
      </c>
      <c r="F4">
        <v>0.74772828571620198</v>
      </c>
      <c r="G4">
        <v>0.94318423546055552</v>
      </c>
      <c r="H4">
        <v>0.47531736134397717</v>
      </c>
      <c r="I4">
        <v>0.86062014879550763</v>
      </c>
      <c r="J4">
        <v>0.84842256950774331</v>
      </c>
      <c r="K4">
        <v>0.89645927377692847</v>
      </c>
      <c r="L4">
        <v>0.5524718981034038</v>
      </c>
      <c r="M4">
        <v>0.89580507488860661</v>
      </c>
      <c r="N4">
        <v>0.55904855506762074</v>
      </c>
      <c r="O4">
        <v>0.57778339569841097</v>
      </c>
      <c r="P4">
        <v>0.44002102378302671</v>
      </c>
      <c r="Q4">
        <v>0.59103249067857411</v>
      </c>
      <c r="R4">
        <v>0.62627220765287295</v>
      </c>
      <c r="S4">
        <v>0.51242267465404323</v>
      </c>
      <c r="T4">
        <v>0.49991625141325741</v>
      </c>
      <c r="U4">
        <v>0.61855554665794399</v>
      </c>
      <c r="V4">
        <v>0.56823832922303785</v>
      </c>
      <c r="W4">
        <v>0.59696077649854429</v>
      </c>
      <c r="X4">
        <v>0.49949993749218652</v>
      </c>
      <c r="Y4">
        <v>0.49939575780305873</v>
      </c>
      <c r="Z4">
        <v>0.66614589842936289</v>
      </c>
      <c r="AA4">
        <v>0.55422155522205552</v>
      </c>
      <c r="AB4">
        <v>0.59577352643697956</v>
      </c>
      <c r="AC4">
        <v>0.56657718349670161</v>
      </c>
      <c r="AD4">
        <v>0.84390403363822253</v>
      </c>
      <c r="AE4">
        <v>0.66227954077928364</v>
      </c>
      <c r="AF4">
        <v>0.54100008332291794</v>
      </c>
      <c r="AG4" t="s">
        <v>282</v>
      </c>
      <c r="AH4">
        <v>0.49954180030824341</v>
      </c>
      <c r="AI4" t="s">
        <v>282</v>
      </c>
      <c r="AJ4">
        <v>0.60670537537126423</v>
      </c>
      <c r="AK4">
        <v>0.49728419821174902</v>
      </c>
      <c r="AL4">
        <v>0.69627238650562262</v>
      </c>
      <c r="AM4">
        <v>0.56549106685730099</v>
      </c>
      <c r="AN4" t="s">
        <v>282</v>
      </c>
      <c r="AO4">
        <v>0.54960408418420514</v>
      </c>
      <c r="AP4" t="s">
        <v>282</v>
      </c>
      <c r="AQ4" t="s">
        <v>282</v>
      </c>
      <c r="AR4">
        <v>0.57510725144737396</v>
      </c>
      <c r="AS4">
        <v>0.91593777333499937</v>
      </c>
      <c r="AT4">
        <v>0.49316780536577243</v>
      </c>
      <c r="AU4">
        <v>0.49997916840263312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 t="s">
        <v>260</v>
      </c>
      <c r="F13" s="14" t="s">
        <v>261</v>
      </c>
    </row>
    <row r="14" spans="1:93" x14ac:dyDescent="0.2">
      <c r="B14" s="14" t="s">
        <v>16</v>
      </c>
      <c r="C14" s="14">
        <f>+AVERAGE(B2:AU2)</f>
        <v>0.10957249627269322</v>
      </c>
      <c r="D14" s="14">
        <f>+AVERAGE(AV2:CO2)</f>
        <v>0.9911437727512542</v>
      </c>
      <c r="E14" s="14"/>
      <c r="F14" s="14"/>
    </row>
    <row r="15" spans="1:93" x14ac:dyDescent="0.2">
      <c r="B15" s="14" t="s">
        <v>26</v>
      </c>
      <c r="C15" s="14">
        <f>+AVERAGE(B3:AU3)</f>
        <v>0.26524422195459979</v>
      </c>
      <c r="D15" s="14">
        <f>+AVERAGE(AV3:CO3)</f>
        <v>0.97324252507994802</v>
      </c>
      <c r="E15" s="14" t="e">
        <f>+AVERAGE(#REF!)</f>
        <v>#REF!</v>
      </c>
      <c r="F15" s="14" t="e">
        <f>+AVERAGE(#REF!)</f>
        <v>#REF!</v>
      </c>
    </row>
    <row r="16" spans="1:93" x14ac:dyDescent="0.2">
      <c r="B16" s="14" t="s">
        <v>196</v>
      </c>
      <c r="C16" s="141">
        <f>+AVERAGE(B4:AU4)</f>
        <v>0.63379794365391262</v>
      </c>
      <c r="D16" s="141"/>
      <c r="E16" s="141"/>
      <c r="F16" s="141"/>
    </row>
    <row r="17" spans="3:6" x14ac:dyDescent="0.2">
      <c r="C17" s="118" t="s">
        <v>264</v>
      </c>
      <c r="D17" s="118"/>
      <c r="E17" s="118"/>
      <c r="F17" s="118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5A85-DA36-E947-B574-0416504F3094}">
  <dimension ref="A1:AU11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0.20183486238532111</v>
      </c>
      <c r="C2">
        <v>0</v>
      </c>
      <c r="D2">
        <v>0.32758620689655171</v>
      </c>
      <c r="E2">
        <v>0.25735294117647062</v>
      </c>
      <c r="F2">
        <v>0.376</v>
      </c>
      <c r="G2">
        <v>0</v>
      </c>
      <c r="H2">
        <v>0.20634920634920631</v>
      </c>
      <c r="I2">
        <v>0.51724137931034486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0.14285714285714279</v>
      </c>
      <c r="R2">
        <v>0.16666666666666671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0.99744287717561664</v>
      </c>
      <c r="Z2">
        <v>0.99745254334785105</v>
      </c>
      <c r="AA2">
        <v>0.99770001642845407</v>
      </c>
      <c r="AB2">
        <v>0.99854551676933612</v>
      </c>
      <c r="AC2">
        <v>0.99872518666909493</v>
      </c>
      <c r="AD2">
        <v>0.96291012838801715</v>
      </c>
      <c r="AE2">
        <v>1</v>
      </c>
      <c r="AF2">
        <v>0.99426370564615263</v>
      </c>
      <c r="AG2">
        <v>0.99362328319162851</v>
      </c>
      <c r="AH2">
        <v>0.99877360804513127</v>
      </c>
      <c r="AI2">
        <v>0.99918220477592412</v>
      </c>
      <c r="AJ2">
        <v>0.99983648107268419</v>
      </c>
      <c r="AK2">
        <v>0.99771092217135382</v>
      </c>
      <c r="AL2">
        <v>1</v>
      </c>
      <c r="AM2">
        <v>1</v>
      </c>
      <c r="AN2">
        <v>0.99959100204498974</v>
      </c>
      <c r="AO2">
        <v>0.9994274496973663</v>
      </c>
      <c r="AP2">
        <v>1</v>
      </c>
      <c r="AQ2">
        <v>1</v>
      </c>
      <c r="AR2">
        <v>1</v>
      </c>
      <c r="AS2">
        <v>0.99967288191036963</v>
      </c>
      <c r="AT2">
        <v>0.99967296214536827</v>
      </c>
      <c r="AU2">
        <v>1</v>
      </c>
    </row>
    <row r="3" spans="1:47" x14ac:dyDescent="0.2">
      <c r="A3" s="8" t="s">
        <v>26</v>
      </c>
      <c r="B3">
        <v>0.41509433962264147</v>
      </c>
      <c r="C3">
        <v>0</v>
      </c>
      <c r="D3">
        <v>0.40425531914893609</v>
      </c>
      <c r="E3">
        <v>0.89171974522292996</v>
      </c>
      <c r="F3">
        <v>0.97107438016528924</v>
      </c>
      <c r="G3">
        <v>0</v>
      </c>
      <c r="H3">
        <v>1</v>
      </c>
      <c r="I3">
        <v>0.1764705882352941</v>
      </c>
      <c r="J3">
        <v>0</v>
      </c>
      <c r="K3">
        <v>6.25E-2</v>
      </c>
      <c r="L3">
        <v>0</v>
      </c>
      <c r="M3">
        <v>0.33333333333333331</v>
      </c>
      <c r="N3">
        <v>0</v>
      </c>
      <c r="O3">
        <v>0</v>
      </c>
      <c r="P3">
        <v>0</v>
      </c>
      <c r="Q3">
        <v>0.16666666666666671</v>
      </c>
      <c r="R3">
        <v>0.125</v>
      </c>
      <c r="S3">
        <v>0</v>
      </c>
      <c r="T3">
        <v>0</v>
      </c>
      <c r="U3">
        <v>0</v>
      </c>
      <c r="V3">
        <v>0</v>
      </c>
      <c r="W3">
        <v>0.2</v>
      </c>
      <c r="X3">
        <v>0</v>
      </c>
      <c r="Y3">
        <v>0.99285655636751791</v>
      </c>
      <c r="Z3">
        <v>0.99483648881239239</v>
      </c>
      <c r="AA3">
        <v>0.99679934345506771</v>
      </c>
      <c r="AB3">
        <v>0.96654244306418224</v>
      </c>
      <c r="AC3">
        <v>0.93360572012257403</v>
      </c>
      <c r="AD3">
        <v>0.91401489505754907</v>
      </c>
      <c r="AE3">
        <v>0.99590801211228419</v>
      </c>
      <c r="AF3">
        <v>0.99884745204577263</v>
      </c>
      <c r="AG3">
        <v>1</v>
      </c>
      <c r="AH3">
        <v>1</v>
      </c>
      <c r="AI3">
        <v>0.99967272132220586</v>
      </c>
      <c r="AJ3">
        <v>1</v>
      </c>
      <c r="AK3">
        <v>1</v>
      </c>
      <c r="AL3">
        <v>1</v>
      </c>
      <c r="AM3">
        <v>1</v>
      </c>
      <c r="AN3">
        <v>0.99950924259774254</v>
      </c>
      <c r="AO3">
        <v>0.99959096858638741</v>
      </c>
      <c r="AP3">
        <v>1</v>
      </c>
      <c r="AQ3">
        <v>0.99836494440810986</v>
      </c>
      <c r="AR3">
        <v>0.99942773054283851</v>
      </c>
      <c r="AS3">
        <v>0.99967288191036963</v>
      </c>
      <c r="AT3">
        <v>1</v>
      </c>
      <c r="AU3">
        <v>0.99975474166121647</v>
      </c>
    </row>
    <row r="4" spans="1:47" x14ac:dyDescent="0.2">
      <c r="A4" s="8" t="s">
        <v>122</v>
      </c>
      <c r="B4">
        <v>0.70397544799507961</v>
      </c>
      <c r="C4">
        <v>0.4974182444061962</v>
      </c>
      <c r="D4">
        <v>0.70052733130200195</v>
      </c>
      <c r="E4">
        <v>0.9291310941435561</v>
      </c>
      <c r="F4">
        <v>0.95234005014393164</v>
      </c>
      <c r="G4">
        <v>0.45700744752877448</v>
      </c>
      <c r="H4">
        <v>0.99795400605614215</v>
      </c>
      <c r="I4">
        <v>0.58765902014053339</v>
      </c>
      <c r="J4">
        <v>0.5</v>
      </c>
      <c r="K4">
        <v>0.53125</v>
      </c>
      <c r="L4">
        <v>0.49983636066110287</v>
      </c>
      <c r="M4">
        <v>0.66666666666666663</v>
      </c>
      <c r="N4">
        <v>0.5</v>
      </c>
      <c r="O4" t="s">
        <v>282</v>
      </c>
      <c r="P4" t="s">
        <v>282</v>
      </c>
      <c r="Q4">
        <v>0.58308795463220464</v>
      </c>
      <c r="R4">
        <v>0.56229548429319365</v>
      </c>
      <c r="S4" t="s">
        <v>282</v>
      </c>
      <c r="T4" t="s">
        <v>282</v>
      </c>
      <c r="U4" t="s">
        <v>282</v>
      </c>
      <c r="V4">
        <v>0.49983644095518481</v>
      </c>
      <c r="W4">
        <v>0.6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41" t="s">
        <v>15</v>
      </c>
      <c r="D6" s="141"/>
      <c r="E6" s="141"/>
      <c r="F6" s="141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0.22590819154963931</v>
      </c>
      <c r="D8" s="14">
        <f>+AVERAGE(Y2:AU2)</f>
        <v>0.99715351171649291</v>
      </c>
      <c r="E8" s="14"/>
      <c r="F8" s="14"/>
    </row>
    <row r="9" spans="1:47" x14ac:dyDescent="0.2">
      <c r="B9" s="14" t="s">
        <v>26</v>
      </c>
      <c r="C9" s="14">
        <f>+AVERAGE(B3:X3)</f>
        <v>0.20635279879978657</v>
      </c>
      <c r="D9" s="14">
        <f>+AVERAGE(Y3:AU3)</f>
        <v>0.99084365835070476</v>
      </c>
      <c r="E9" s="14"/>
      <c r="F9" s="14"/>
    </row>
    <row r="10" spans="1:47" x14ac:dyDescent="0.2">
      <c r="B10" s="14" t="s">
        <v>196</v>
      </c>
      <c r="C10" s="141">
        <f>+AVERAGE(B4:X4)</f>
        <v>0.63346973817203345</v>
      </c>
      <c r="D10" s="141"/>
      <c r="E10" s="141"/>
      <c r="F10" s="141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235F-A4CA-F34B-BF48-2DD8B8E6CE7D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0.15266485998193319</v>
      </c>
      <c r="C2">
        <v>0</v>
      </c>
      <c r="D2">
        <v>0</v>
      </c>
      <c r="E2">
        <v>1</v>
      </c>
      <c r="F2">
        <v>0.2</v>
      </c>
      <c r="G2">
        <v>0</v>
      </c>
      <c r="H2">
        <v>0.54834605597964381</v>
      </c>
      <c r="I2">
        <v>6.0975609756097563E-3</v>
      </c>
      <c r="J2">
        <v>1.1764705882352939E-2</v>
      </c>
      <c r="K2">
        <v>0</v>
      </c>
      <c r="L2">
        <v>0</v>
      </c>
      <c r="M2">
        <v>0.53266331658291455</v>
      </c>
      <c r="N2">
        <v>9.4159713945172821E-2</v>
      </c>
      <c r="O2">
        <v>0.13383838383838381</v>
      </c>
      <c r="P2">
        <v>0.14285714285714279</v>
      </c>
      <c r="Q2">
        <v>6.2500000000000003E-3</v>
      </c>
      <c r="R2">
        <v>0</v>
      </c>
      <c r="S2">
        <v>4.5454545454545463E-2</v>
      </c>
      <c r="T2">
        <v>9.375E-2</v>
      </c>
      <c r="U2">
        <v>9.6428571428571433E-2</v>
      </c>
      <c r="V2">
        <v>0.63636363636363635</v>
      </c>
      <c r="W2">
        <v>0.13793103448275859</v>
      </c>
      <c r="X2">
        <v>0.1764705882352941</v>
      </c>
      <c r="Y2">
        <v>0.34375</v>
      </c>
      <c r="Z2">
        <v>0.14285714285714279</v>
      </c>
      <c r="AA2">
        <v>7.6923076923076927E-2</v>
      </c>
      <c r="AB2">
        <v>0.40634005763688757</v>
      </c>
      <c r="AC2">
        <v>0.15714285714285711</v>
      </c>
      <c r="AD2">
        <v>5.6074766355140193E-2</v>
      </c>
      <c r="AE2">
        <v>0</v>
      </c>
      <c r="AF2">
        <v>0</v>
      </c>
      <c r="AG2">
        <v>0</v>
      </c>
      <c r="AH2">
        <v>0</v>
      </c>
      <c r="AI2">
        <v>0.04</v>
      </c>
      <c r="AJ2">
        <v>0.25</v>
      </c>
      <c r="AK2">
        <v>0</v>
      </c>
      <c r="AL2">
        <v>0.14285714285714279</v>
      </c>
      <c r="AM2">
        <v>0</v>
      </c>
      <c r="AN2">
        <v>0</v>
      </c>
      <c r="AO2">
        <v>0</v>
      </c>
      <c r="AP2">
        <v>0</v>
      </c>
      <c r="AQ2">
        <v>0.99777508090614886</v>
      </c>
      <c r="AR2">
        <v>0.99799129561432876</v>
      </c>
      <c r="AS2">
        <v>0.99834574028122414</v>
      </c>
      <c r="AT2">
        <v>0.99718822361892157</v>
      </c>
      <c r="AU2">
        <v>0.99668104878858277</v>
      </c>
      <c r="AV2">
        <v>0.99768556786245666</v>
      </c>
      <c r="AW2">
        <v>0.99335232668565998</v>
      </c>
      <c r="AX2">
        <v>0.98997791744521824</v>
      </c>
      <c r="AY2">
        <v>0.99894939590264398</v>
      </c>
      <c r="AZ2">
        <v>0.99784732571617818</v>
      </c>
      <c r="BA2">
        <v>0.99421200595336534</v>
      </c>
      <c r="BB2">
        <v>0.99310100831416948</v>
      </c>
      <c r="BC2">
        <v>0.98503453568687649</v>
      </c>
      <c r="BD2">
        <v>0.99664014146772772</v>
      </c>
      <c r="BE2">
        <v>0.9970079787234043</v>
      </c>
      <c r="BF2">
        <v>0.94137148839644036</v>
      </c>
      <c r="BG2">
        <v>0.9988431664187738</v>
      </c>
      <c r="BH2">
        <v>0.99698138520878754</v>
      </c>
      <c r="BI2">
        <v>1</v>
      </c>
      <c r="BJ2">
        <v>0.98873678738520188</v>
      </c>
      <c r="BK2">
        <v>0.99602649006622512</v>
      </c>
      <c r="BL2">
        <v>0.99482729851493412</v>
      </c>
      <c r="BM2">
        <v>0.99833804221372779</v>
      </c>
      <c r="BN2">
        <v>0.98296308668782362</v>
      </c>
      <c r="BO2">
        <v>0.99099249374478737</v>
      </c>
      <c r="BP2">
        <v>0.99966876449155351</v>
      </c>
      <c r="BQ2">
        <v>0.97089761570827493</v>
      </c>
      <c r="BR2">
        <v>0.98528167822703439</v>
      </c>
      <c r="BS2">
        <v>0.99697173620457602</v>
      </c>
      <c r="BT2">
        <v>1</v>
      </c>
      <c r="BU2">
        <v>0.99834656084656082</v>
      </c>
      <c r="BV2">
        <v>0.99834738059824824</v>
      </c>
      <c r="BW2">
        <v>1</v>
      </c>
      <c r="BX2">
        <v>1</v>
      </c>
      <c r="BY2">
        <v>0.99884240119067302</v>
      </c>
      <c r="BZ2">
        <v>0.99867219917012451</v>
      </c>
      <c r="CA2">
        <v>0.99751819986763735</v>
      </c>
      <c r="CB2">
        <v>1</v>
      </c>
      <c r="CC2">
        <v>1</v>
      </c>
      <c r="CD2">
        <v>1</v>
      </c>
      <c r="CE2">
        <v>0.99900365327133844</v>
      </c>
    </row>
    <row r="3" spans="1:83" x14ac:dyDescent="0.2">
      <c r="A3" s="8" t="s">
        <v>26</v>
      </c>
      <c r="B3">
        <v>0.93888888888888888</v>
      </c>
      <c r="C3">
        <v>0</v>
      </c>
      <c r="D3">
        <v>0</v>
      </c>
      <c r="E3">
        <v>0.22727272727272729</v>
      </c>
      <c r="F3">
        <v>0.2</v>
      </c>
      <c r="G3">
        <v>0</v>
      </c>
      <c r="H3">
        <v>0.92489270386266098</v>
      </c>
      <c r="I3">
        <v>1.666666666666667E-2</v>
      </c>
      <c r="J3">
        <v>0.4</v>
      </c>
      <c r="K3">
        <v>0</v>
      </c>
      <c r="L3">
        <v>0</v>
      </c>
      <c r="M3">
        <v>0.84462151394422313</v>
      </c>
      <c r="N3">
        <v>0.50318471337579618</v>
      </c>
      <c r="O3">
        <v>0.73611111111111116</v>
      </c>
      <c r="P3">
        <v>0.21739130434782611</v>
      </c>
      <c r="Q3">
        <v>5.9171597633136093E-3</v>
      </c>
      <c r="R3">
        <v>0</v>
      </c>
      <c r="S3">
        <v>0.1818181818181818</v>
      </c>
      <c r="T3">
        <v>1</v>
      </c>
      <c r="U3">
        <v>0.29347826086956519</v>
      </c>
      <c r="V3">
        <v>0.22580645161290319</v>
      </c>
      <c r="W3">
        <v>0.20512820512820509</v>
      </c>
      <c r="X3">
        <v>0.375</v>
      </c>
      <c r="Y3">
        <v>0.17741935483870969</v>
      </c>
      <c r="Z3">
        <v>0.1290322580645161</v>
      </c>
      <c r="AA3">
        <v>0.33333333333333331</v>
      </c>
      <c r="AB3">
        <v>0.45928338762214982</v>
      </c>
      <c r="AC3">
        <v>0.20183486238532111</v>
      </c>
      <c r="AD3">
        <v>0.25</v>
      </c>
      <c r="AE3">
        <v>0</v>
      </c>
      <c r="AF3">
        <v>0</v>
      </c>
      <c r="AG3">
        <v>0</v>
      </c>
      <c r="AH3">
        <v>0</v>
      </c>
      <c r="AI3">
        <v>1</v>
      </c>
      <c r="AJ3">
        <v>0.125</v>
      </c>
      <c r="AK3">
        <v>0</v>
      </c>
      <c r="AL3">
        <v>6.25E-2</v>
      </c>
      <c r="AM3">
        <v>0</v>
      </c>
      <c r="AN3">
        <v>0</v>
      </c>
      <c r="AO3">
        <v>0</v>
      </c>
      <c r="AP3">
        <v>0</v>
      </c>
      <c r="AQ3">
        <v>0.84023164707886222</v>
      </c>
      <c r="AR3">
        <v>0.98724954462659376</v>
      </c>
      <c r="AS3">
        <v>0.99900678695580203</v>
      </c>
      <c r="AT3">
        <v>1</v>
      </c>
      <c r="AU3">
        <v>0.99668104878858277</v>
      </c>
      <c r="AV3">
        <v>0.99966870962398546</v>
      </c>
      <c r="AW3">
        <v>0.93643688451208595</v>
      </c>
      <c r="AX3">
        <v>0.97279252211650813</v>
      </c>
      <c r="AY3">
        <v>0.94438006952491305</v>
      </c>
      <c r="AZ3">
        <v>0.99801258694932093</v>
      </c>
      <c r="BA3">
        <v>0.99933510638297873</v>
      </c>
      <c r="BB3">
        <v>0.96793103448275863</v>
      </c>
      <c r="BC3">
        <v>0.87105531048523921</v>
      </c>
      <c r="BD3">
        <v>0.94263254724870382</v>
      </c>
      <c r="BE3">
        <v>0.99502322495023221</v>
      </c>
      <c r="BF3">
        <v>0.94433747593208472</v>
      </c>
      <c r="BG3">
        <v>1</v>
      </c>
      <c r="BH3">
        <v>0.98606734118427597</v>
      </c>
      <c r="BI3">
        <v>0.99040529363110008</v>
      </c>
      <c r="BJ3">
        <v>0.95754321194831349</v>
      </c>
      <c r="BK3">
        <v>0.99933554817275749</v>
      </c>
      <c r="BL3">
        <v>0.9916833000665336</v>
      </c>
      <c r="BM3">
        <v>0.99536039768019879</v>
      </c>
      <c r="BN3">
        <v>0.99291378437658173</v>
      </c>
      <c r="BO3">
        <v>0.99198530639505755</v>
      </c>
      <c r="BP3">
        <v>0.99801587301587302</v>
      </c>
      <c r="BQ3">
        <v>0.96413649025069637</v>
      </c>
      <c r="BR3">
        <v>0.98014136654325146</v>
      </c>
      <c r="BS3">
        <v>0.98324207731873237</v>
      </c>
      <c r="BT3">
        <v>0.99966947611964962</v>
      </c>
      <c r="BU3">
        <v>0.99950339347790096</v>
      </c>
      <c r="BV3">
        <v>1</v>
      </c>
      <c r="BW3">
        <v>1</v>
      </c>
      <c r="BX3">
        <v>0.99603305785123963</v>
      </c>
      <c r="BY3">
        <v>0.99950355783551215</v>
      </c>
      <c r="BZ3">
        <v>0.99569750124110545</v>
      </c>
      <c r="CA3">
        <v>0.99900579950289981</v>
      </c>
      <c r="CB3">
        <v>0.99586845149562053</v>
      </c>
      <c r="CC3">
        <v>0.99801685671789786</v>
      </c>
      <c r="CD3">
        <v>0.99322426045281775</v>
      </c>
      <c r="CE3">
        <v>0.99520264681555004</v>
      </c>
    </row>
    <row r="4" spans="1:83" x14ac:dyDescent="0.2">
      <c r="A4" s="8" t="s">
        <v>122</v>
      </c>
      <c r="B4">
        <v>0.88956026798387555</v>
      </c>
      <c r="C4">
        <v>0.49362477231329688</v>
      </c>
      <c r="D4">
        <v>0.49950339347790101</v>
      </c>
      <c r="E4">
        <v>0.61363636363636365</v>
      </c>
      <c r="F4">
        <v>0.59834052439429142</v>
      </c>
      <c r="G4">
        <v>0.49983435481199268</v>
      </c>
      <c r="H4">
        <v>0.93066479418737347</v>
      </c>
      <c r="I4">
        <v>0.49472959439158742</v>
      </c>
      <c r="J4">
        <v>0.67219003476245653</v>
      </c>
      <c r="K4">
        <v>0.49900629347466052</v>
      </c>
      <c r="L4">
        <v>0.49966755319148942</v>
      </c>
      <c r="M4">
        <v>0.90627627421349088</v>
      </c>
      <c r="N4">
        <v>0.68712001193051775</v>
      </c>
      <c r="O4">
        <v>0.83937182917990749</v>
      </c>
      <c r="P4">
        <v>0.60620726464902919</v>
      </c>
      <c r="Q4">
        <v>0.47512731784769913</v>
      </c>
      <c r="R4">
        <v>0.5</v>
      </c>
      <c r="S4">
        <v>0.58394276150122892</v>
      </c>
      <c r="T4">
        <v>0.99520264681555004</v>
      </c>
      <c r="U4">
        <v>0.62551073640893939</v>
      </c>
      <c r="V4">
        <v>0.61257099989283037</v>
      </c>
      <c r="W4">
        <v>0.59840575259736939</v>
      </c>
      <c r="X4">
        <v>0.6851801988400994</v>
      </c>
      <c r="Y4">
        <v>0.58516656960764568</v>
      </c>
      <c r="Z4">
        <v>0.56050878222978684</v>
      </c>
      <c r="AA4">
        <v>0.66567460317460314</v>
      </c>
      <c r="AB4">
        <v>0.71170993893642309</v>
      </c>
      <c r="AC4">
        <v>0.59098811446428634</v>
      </c>
      <c r="AD4">
        <v>0.61662103865936613</v>
      </c>
      <c r="AE4" t="s">
        <v>282</v>
      </c>
      <c r="AF4">
        <v>0.49975169673895048</v>
      </c>
      <c r="AG4">
        <v>0.5</v>
      </c>
      <c r="AH4" t="s">
        <v>282</v>
      </c>
      <c r="AI4">
        <v>0.99801652892561976</v>
      </c>
      <c r="AJ4">
        <v>0.56225177891775613</v>
      </c>
      <c r="AK4">
        <v>0.49784875062055273</v>
      </c>
      <c r="AL4">
        <v>0.5307528997514499</v>
      </c>
      <c r="AM4" t="s">
        <v>282</v>
      </c>
      <c r="AN4" t="s">
        <v>282</v>
      </c>
      <c r="AO4" t="s">
        <v>282</v>
      </c>
      <c r="AP4">
        <v>0.49760132340777502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0.13734110145805381</v>
      </c>
      <c r="D10" s="14">
        <f>+AVERAGE(AQ2:CE2)</f>
        <v>0.99425414685803959</v>
      </c>
      <c r="E10" s="14"/>
      <c r="F10" s="14"/>
    </row>
    <row r="11" spans="1:83" x14ac:dyDescent="0.2">
      <c r="B11" s="14" t="s">
        <v>26</v>
      </c>
      <c r="C11" s="14">
        <f>+AVERAGE(B3:AP3)</f>
        <v>0.24474588011966095</v>
      </c>
      <c r="D11" s="14">
        <f>+AVERAGE(AQ3:CE3)</f>
        <v>0.98042267053054177</v>
      </c>
      <c r="E11" s="14"/>
      <c r="F11" s="14"/>
    </row>
    <row r="12" spans="1:83" x14ac:dyDescent="0.2">
      <c r="B12" s="14" t="s">
        <v>196</v>
      </c>
      <c r="C12" s="141">
        <f>+AVERAGE(B4:AP4)</f>
        <v>0.62840460460933789</v>
      </c>
      <c r="D12" s="141"/>
      <c r="E12" s="141"/>
      <c r="F12" s="141"/>
    </row>
    <row r="13" spans="1:83" x14ac:dyDescent="0.2">
      <c r="C13" s="118" t="s">
        <v>264</v>
      </c>
      <c r="D13" s="118"/>
      <c r="E13" s="118"/>
      <c r="F13" s="118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C0F4-211C-154A-B1FC-16021ACA3740}">
  <dimension ref="A1:AU11"/>
  <sheetViews>
    <sheetView zoomScale="150"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0.28274372130704828</v>
      </c>
      <c r="C2">
        <v>0.33593120128997578</v>
      </c>
      <c r="D2">
        <v>0.29983434566537831</v>
      </c>
      <c r="E2">
        <v>0.37005096040768332</v>
      </c>
      <c r="F2">
        <v>0.12616566099835441</v>
      </c>
      <c r="G2">
        <v>0.1815626756604834</v>
      </c>
      <c r="H2">
        <v>0.18208516886930981</v>
      </c>
      <c r="I2">
        <v>0.16959064327485379</v>
      </c>
      <c r="J2">
        <v>0.2764505119453925</v>
      </c>
      <c r="K2">
        <v>6.8421052631578952E-2</v>
      </c>
      <c r="L2">
        <v>5.7692307692307702E-2</v>
      </c>
      <c r="M2">
        <v>0</v>
      </c>
      <c r="N2">
        <v>5.128205128205128E-2</v>
      </c>
      <c r="O2">
        <v>5.7142857142857141E-2</v>
      </c>
      <c r="P2">
        <v>0</v>
      </c>
      <c r="Q2">
        <v>0</v>
      </c>
      <c r="R2">
        <v>0</v>
      </c>
      <c r="S2">
        <v>3.7735849056603772E-2</v>
      </c>
      <c r="T2">
        <v>9.815950920245399E-2</v>
      </c>
      <c r="U2">
        <v>8.1218274111675121E-2</v>
      </c>
      <c r="V2">
        <v>2.8985507246376808E-2</v>
      </c>
      <c r="W2">
        <v>0</v>
      </c>
      <c r="X2">
        <v>0</v>
      </c>
      <c r="Y2">
        <v>0.98651030368763559</v>
      </c>
      <c r="Z2">
        <v>0.98662956427310977</v>
      </c>
      <c r="AA2">
        <v>0.74657857479943368</v>
      </c>
      <c r="AB2">
        <v>0.801056338028169</v>
      </c>
      <c r="AC2">
        <v>0.95238095238095233</v>
      </c>
      <c r="AD2">
        <v>0.95166706644279209</v>
      </c>
      <c r="AE2">
        <v>0.91593049786462299</v>
      </c>
      <c r="AF2">
        <v>0.99403743167890468</v>
      </c>
      <c r="AG2">
        <v>0.99487941856623718</v>
      </c>
      <c r="AH2">
        <v>0.99414180125923901</v>
      </c>
      <c r="AI2">
        <v>0.99869586480465145</v>
      </c>
      <c r="AJ2">
        <v>0.99929520195174848</v>
      </c>
      <c r="AK2">
        <v>0.99934839270199827</v>
      </c>
      <c r="AL2">
        <v>0.99956568946796964</v>
      </c>
      <c r="AM2">
        <v>1</v>
      </c>
      <c r="AN2">
        <v>0.99896772791481037</v>
      </c>
      <c r="AO2">
        <v>0.99880467264330342</v>
      </c>
      <c r="AP2">
        <v>0.99945658080643407</v>
      </c>
      <c r="AQ2">
        <v>0.99371309862234858</v>
      </c>
      <c r="AR2">
        <v>0.99167488224340017</v>
      </c>
      <c r="AS2">
        <v>0.99945610790819106</v>
      </c>
      <c r="AT2">
        <v>1</v>
      </c>
      <c r="AU2">
        <v>1</v>
      </c>
    </row>
    <row r="3" spans="1:47" x14ac:dyDescent="0.2">
      <c r="A3" s="8" t="s">
        <v>26</v>
      </c>
      <c r="B3">
        <v>0.8402889245585875</v>
      </c>
      <c r="C3">
        <v>0.86385625431928126</v>
      </c>
      <c r="D3">
        <v>0.22414860681114551</v>
      </c>
      <c r="E3">
        <v>0.22979552093476141</v>
      </c>
      <c r="F3">
        <v>0.22504892367906071</v>
      </c>
      <c r="G3">
        <v>0.28609388839681132</v>
      </c>
      <c r="H3">
        <v>0.14718100890207719</v>
      </c>
      <c r="I3">
        <v>0.3493975903614458</v>
      </c>
      <c r="J3">
        <v>0.46551724137931028</v>
      </c>
      <c r="K3">
        <v>0.1083333333333333</v>
      </c>
      <c r="L3">
        <v>0.1111111111111111</v>
      </c>
      <c r="M3">
        <v>0</v>
      </c>
      <c r="N3">
        <v>0.14285714285714279</v>
      </c>
      <c r="O3">
        <v>0.2</v>
      </c>
      <c r="P3">
        <v>0</v>
      </c>
      <c r="Q3">
        <v>0</v>
      </c>
      <c r="R3">
        <v>0</v>
      </c>
      <c r="S3">
        <v>0.16666666666666671</v>
      </c>
      <c r="T3">
        <v>0.12213740458015269</v>
      </c>
      <c r="U3">
        <v>9.5238095238095233E-2</v>
      </c>
      <c r="V3">
        <v>0.16666666666666671</v>
      </c>
      <c r="W3">
        <v>0</v>
      </c>
      <c r="X3">
        <v>0</v>
      </c>
      <c r="Y3">
        <v>0.84566215352431862</v>
      </c>
      <c r="Z3">
        <v>0.85471542803386646</v>
      </c>
      <c r="AA3">
        <v>0.81366642174871417</v>
      </c>
      <c r="AB3">
        <v>0.88799052066634143</v>
      </c>
      <c r="AC3">
        <v>0.90862157976251934</v>
      </c>
      <c r="AD3">
        <v>0.9159644464965947</v>
      </c>
      <c r="AE3">
        <v>0.93357185450208702</v>
      </c>
      <c r="AF3">
        <v>0.98447154027010775</v>
      </c>
      <c r="AG3">
        <v>0.98840326021552427</v>
      </c>
      <c r="AH3">
        <v>0.9903463321516226</v>
      </c>
      <c r="AI3">
        <v>0.99734100282179294</v>
      </c>
      <c r="AJ3">
        <v>0.99945775946209736</v>
      </c>
      <c r="AK3">
        <v>0.99799360121468472</v>
      </c>
      <c r="AL3">
        <v>0.99821089726213064</v>
      </c>
      <c r="AM3">
        <v>0.99978325657003519</v>
      </c>
      <c r="AN3">
        <v>0.99734215665003256</v>
      </c>
      <c r="AO3">
        <v>0.99728747355286718</v>
      </c>
      <c r="AP3">
        <v>0.99723472320121453</v>
      </c>
      <c r="AQ3">
        <v>0.99197773411918799</v>
      </c>
      <c r="AR3">
        <v>0.99010225843495381</v>
      </c>
      <c r="AS3">
        <v>0.99636718538198776</v>
      </c>
      <c r="AT3">
        <v>0.99620698997561641</v>
      </c>
      <c r="AU3">
        <v>0.99582768897317797</v>
      </c>
    </row>
    <row r="4" spans="1:47" x14ac:dyDescent="0.2">
      <c r="A4" s="8" t="s">
        <v>122</v>
      </c>
      <c r="B4">
        <v>0.84297553904145328</v>
      </c>
      <c r="C4">
        <v>0.85928584117657392</v>
      </c>
      <c r="D4">
        <v>0.51890751427992987</v>
      </c>
      <c r="E4">
        <v>0.55889302080055148</v>
      </c>
      <c r="F4">
        <v>0.56683525172078997</v>
      </c>
      <c r="G4">
        <v>0.60102916744670309</v>
      </c>
      <c r="H4">
        <v>0.54037643170208205</v>
      </c>
      <c r="I4">
        <v>0.66693456531577677</v>
      </c>
      <c r="J4">
        <v>0.72696025079741722</v>
      </c>
      <c r="K4">
        <v>0.549339832742478</v>
      </c>
      <c r="L4">
        <v>0.55422605696645211</v>
      </c>
      <c r="M4">
        <v>0.49972887973104868</v>
      </c>
      <c r="N4">
        <v>0.5704253720359137</v>
      </c>
      <c r="O4">
        <v>0.5991054486310653</v>
      </c>
      <c r="P4" t="s">
        <v>282</v>
      </c>
      <c r="Q4">
        <v>0.49867107832501628</v>
      </c>
      <c r="R4">
        <v>0.49864373677643359</v>
      </c>
      <c r="S4">
        <v>0.58195069493394058</v>
      </c>
      <c r="T4">
        <v>0.55705756934967032</v>
      </c>
      <c r="U4">
        <v>0.54267017683652452</v>
      </c>
      <c r="V4">
        <v>0.58151692602432725</v>
      </c>
      <c r="W4" t="s">
        <v>282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41" t="s">
        <v>15</v>
      </c>
      <c r="D6" s="141"/>
      <c r="E6" s="141"/>
      <c r="F6" s="141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0.11761096946888623</v>
      </c>
      <c r="D8" s="14">
        <f>+AVERAGE(Y2:AU2)</f>
        <v>0.96968652904547614</v>
      </c>
      <c r="E8" s="14"/>
      <c r="F8" s="14"/>
    </row>
    <row r="9" spans="1:47" x14ac:dyDescent="0.2">
      <c r="B9" s="14" t="s">
        <v>26</v>
      </c>
      <c r="C9" s="14">
        <f>+AVERAGE(B3:X3)</f>
        <v>0.20627558173024566</v>
      </c>
      <c r="D9" s="14">
        <f>+AVERAGE(Y3:AU3)</f>
        <v>0.95993679413006416</v>
      </c>
      <c r="E9" s="14"/>
      <c r="F9" s="14"/>
    </row>
    <row r="10" spans="1:47" x14ac:dyDescent="0.2">
      <c r="B10" s="14" t="s">
        <v>196</v>
      </c>
      <c r="C10" s="141">
        <f>+AVERAGE(B4:X4)</f>
        <v>0.59577666773170734</v>
      </c>
      <c r="D10" s="141"/>
      <c r="E10" s="141"/>
      <c r="F10" s="141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6B0D-DF48-2046-90C9-D1AA41B248F8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0.15875469198498571</v>
      </c>
      <c r="C2">
        <v>0.19793131150833501</v>
      </c>
      <c r="D2">
        <v>0.15158270173874269</v>
      </c>
      <c r="E2">
        <v>0.95008437694289016</v>
      </c>
      <c r="F2">
        <v>0.94767834733082346</v>
      </c>
      <c r="G2">
        <v>0.98893438087861019</v>
      </c>
    </row>
    <row r="3" spans="1:7" x14ac:dyDescent="0.2">
      <c r="A3" s="8" t="s">
        <v>26</v>
      </c>
      <c r="B3">
        <v>0.71899999999999997</v>
      </c>
      <c r="C3">
        <v>0.78432152805411859</v>
      </c>
      <c r="D3">
        <v>0.62962962962962965</v>
      </c>
      <c r="E3">
        <v>0.58399301195610631</v>
      </c>
      <c r="F3">
        <v>0.55139294540552686</v>
      </c>
      <c r="G3">
        <v>0.9037771148303585</v>
      </c>
    </row>
    <row r="4" spans="1:7" x14ac:dyDescent="0.2">
      <c r="A4" s="8" t="s">
        <v>122</v>
      </c>
      <c r="B4">
        <v>0.65149650597805331</v>
      </c>
      <c r="C4">
        <v>0.66785723672982278</v>
      </c>
      <c r="D4">
        <v>0.76670337222999407</v>
      </c>
      <c r="E4">
        <v>0</v>
      </c>
      <c r="F4">
        <v>0</v>
      </c>
      <c r="G4">
        <v>0</v>
      </c>
    </row>
    <row r="5" spans="1:7" x14ac:dyDescent="0.2">
      <c r="B5" s="14"/>
      <c r="C5" s="141" t="s">
        <v>15</v>
      </c>
      <c r="D5" s="141"/>
      <c r="E5" s="141"/>
      <c r="F5" s="141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0.16942290174402111</v>
      </c>
      <c r="D7" s="15">
        <f>+AVERAGE(E2:G2)</f>
        <v>0.96223236838410797</v>
      </c>
      <c r="E7" s="15"/>
      <c r="F7" s="15"/>
    </row>
    <row r="8" spans="1:7" x14ac:dyDescent="0.2">
      <c r="B8" s="15" t="s">
        <v>26</v>
      </c>
      <c r="C8" s="15">
        <f>+AVERAGE(B3:D3)</f>
        <v>0.71098371922791603</v>
      </c>
      <c r="D8" s="15">
        <f>+AVERAGE(E3:G3)</f>
        <v>0.67972102406399726</v>
      </c>
      <c r="E8" s="15"/>
      <c r="F8" s="15"/>
    </row>
    <row r="9" spans="1:7" x14ac:dyDescent="0.2">
      <c r="B9" s="15" t="s">
        <v>196</v>
      </c>
      <c r="C9" s="142">
        <f>+AVERAGE(B4:D4)</f>
        <v>0.69535237164595676</v>
      </c>
      <c r="D9" s="142"/>
      <c r="E9" s="142"/>
      <c r="F9" s="142"/>
    </row>
    <row r="10" spans="1:7" x14ac:dyDescent="0.2">
      <c r="C10" s="118" t="s">
        <v>264</v>
      </c>
      <c r="D10" s="118"/>
      <c r="E10" s="118"/>
      <c r="F10" s="118"/>
    </row>
  </sheetData>
  <mergeCells count="5">
    <mergeCell ref="C10:F10"/>
    <mergeCell ref="C5:D5"/>
    <mergeCell ref="E5:F5"/>
    <mergeCell ref="C9:D9"/>
    <mergeCell ref="E9:F9"/>
  </mergeCells>
  <pageMargins left="0.7" right="0.7" top="0.75" bottom="0.75" header="0.3" footer="0.3"/>
  <pageSetup paperSize="9" orientation="portrait" horizontalDpi="0" verticalDpi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3703-5D7F-DA40-AF08-5B125566925D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0.26284246575342468</v>
      </c>
      <c r="C2">
        <v>0.28039367039752988</v>
      </c>
      <c r="D2">
        <v>0.31959314775160602</v>
      </c>
      <c r="E2">
        <v>0.31957212100952698</v>
      </c>
      <c r="F2">
        <v>0.1002004008016032</v>
      </c>
      <c r="G2">
        <v>0.35468841001747231</v>
      </c>
      <c r="H2">
        <v>0</v>
      </c>
      <c r="I2">
        <v>0.18404907975460119</v>
      </c>
      <c r="J2">
        <v>0.94607412611979624</v>
      </c>
      <c r="K2">
        <v>0.92668338799922823</v>
      </c>
      <c r="L2">
        <v>0.94622978365889521</v>
      </c>
      <c r="M2">
        <v>0.93998174349612051</v>
      </c>
      <c r="N2">
        <v>0.95925400364889524</v>
      </c>
      <c r="O2">
        <v>0.95320291522823164</v>
      </c>
      <c r="P2">
        <v>0.99411310557807375</v>
      </c>
      <c r="Q2">
        <v>0.9870276948419644</v>
      </c>
    </row>
    <row r="3" spans="1:17" x14ac:dyDescent="0.2">
      <c r="A3" s="8" t="s">
        <v>26</v>
      </c>
      <c r="B3">
        <v>0.8</v>
      </c>
      <c r="C3">
        <v>0.79268957992362243</v>
      </c>
      <c r="D3">
        <v>0.87493893502686859</v>
      </c>
      <c r="E3">
        <v>0.87908045977011495</v>
      </c>
      <c r="F3">
        <v>0.11061946902654871</v>
      </c>
      <c r="G3">
        <v>0.88218252052148716</v>
      </c>
      <c r="H3">
        <v>0</v>
      </c>
      <c r="I3">
        <v>0.48780487804878048</v>
      </c>
      <c r="J3">
        <v>0.60996602491506224</v>
      </c>
      <c r="K3">
        <v>0.56293952180028128</v>
      </c>
      <c r="L3">
        <v>0.54159653762923776</v>
      </c>
      <c r="M3">
        <v>0.50293040293040292</v>
      </c>
      <c r="N3">
        <v>0.95470594169272671</v>
      </c>
      <c r="O3">
        <v>0.59922835784904749</v>
      </c>
      <c r="P3">
        <v>0.99970885093167705</v>
      </c>
      <c r="Q3">
        <v>0.94742563494416443</v>
      </c>
    </row>
    <row r="4" spans="1:17" x14ac:dyDescent="0.2">
      <c r="A4" s="8" t="s">
        <v>122</v>
      </c>
      <c r="B4">
        <v>0.70498301245753114</v>
      </c>
      <c r="C4">
        <v>0.67781455086195186</v>
      </c>
      <c r="D4">
        <v>0.70826773632805318</v>
      </c>
      <c r="E4">
        <v>0.69100543135025894</v>
      </c>
      <c r="F4">
        <v>0.53266270535963778</v>
      </c>
      <c r="G4">
        <v>0.74070543918526721</v>
      </c>
      <c r="H4">
        <v>0.49985442546583853</v>
      </c>
      <c r="I4">
        <v>0.7176152564964724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0.22766741193572057</v>
      </c>
      <c r="D16" s="14">
        <f>+AVERAGE(J2:Q2)</f>
        <v>0.95657084507140078</v>
      </c>
      <c r="E16" s="14"/>
      <c r="F16" s="14"/>
    </row>
    <row r="17" spans="2:6" x14ac:dyDescent="0.2">
      <c r="B17" s="14" t="s">
        <v>26</v>
      </c>
      <c r="C17" s="14">
        <f>+AVERAGE(B3:I3)</f>
        <v>0.6034144802896777</v>
      </c>
      <c r="D17" s="14">
        <f>+AVERAGE(J3:Q3)</f>
        <v>0.71481265908657499</v>
      </c>
      <c r="E17" s="14"/>
      <c r="F17" s="14"/>
    </row>
    <row r="18" spans="2:6" x14ac:dyDescent="0.2">
      <c r="B18" s="14" t="s">
        <v>196</v>
      </c>
      <c r="C18" s="141">
        <f>+AVERAGE(B4:I4)</f>
        <v>0.6591135696881264</v>
      </c>
      <c r="D18" s="141"/>
      <c r="E18" s="141"/>
      <c r="F18" s="141"/>
    </row>
    <row r="19" spans="2:6" x14ac:dyDescent="0.2">
      <c r="C19" s="118" t="s">
        <v>264</v>
      </c>
      <c r="D19" s="118"/>
      <c r="E19" s="118"/>
      <c r="F19" s="118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0CAE-2817-4846-8816-509F6AF050D4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0.9370698131760079</v>
      </c>
      <c r="C2">
        <v>0.37546468401486988</v>
      </c>
      <c r="D2">
        <v>0.25</v>
      </c>
      <c r="E2">
        <v>0.32222222222222219</v>
      </c>
      <c r="F2">
        <v>0.35483870967741937</v>
      </c>
      <c r="G2">
        <v>0</v>
      </c>
      <c r="H2">
        <v>0.3016336056009335</v>
      </c>
      <c r="I2" t="s">
        <v>296</v>
      </c>
      <c r="J2">
        <v>0.96666666666666667</v>
      </c>
      <c r="K2">
        <v>0.89610389610389607</v>
      </c>
      <c r="L2">
        <v>0.84146341463414631</v>
      </c>
      <c r="M2" t="s">
        <v>296</v>
      </c>
      <c r="N2" t="s">
        <v>296</v>
      </c>
      <c r="O2">
        <v>0</v>
      </c>
      <c r="P2">
        <v>0</v>
      </c>
      <c r="Q2" t="s">
        <v>296</v>
      </c>
      <c r="R2" t="s">
        <v>296</v>
      </c>
      <c r="S2">
        <v>0</v>
      </c>
      <c r="U2">
        <v>0.99864956110735992</v>
      </c>
      <c r="V2">
        <v>0.99671250890362173</v>
      </c>
      <c r="W2">
        <v>0.99695918911709791</v>
      </c>
      <c r="X2">
        <v>0.99620300550831598</v>
      </c>
      <c r="Y2">
        <v>0.99632156946369554</v>
      </c>
      <c r="Z2">
        <v>0.99888101454681089</v>
      </c>
      <c r="AA2">
        <v>0.98612005856515372</v>
      </c>
      <c r="AC2">
        <v>1</v>
      </c>
      <c r="AD2">
        <v>0.99946558358272763</v>
      </c>
      <c r="AE2">
        <v>0.9986101459346769</v>
      </c>
      <c r="AH2">
        <v>1</v>
      </c>
      <c r="AI2">
        <v>1</v>
      </c>
      <c r="AL2">
        <v>1</v>
      </c>
      <c r="AM2">
        <v>0.99984033210921286</v>
      </c>
    </row>
    <row r="3" spans="1:39" x14ac:dyDescent="0.2">
      <c r="A3" s="8" t="s">
        <v>26</v>
      </c>
      <c r="B3">
        <v>0.97543500511770731</v>
      </c>
      <c r="C3">
        <v>0.77099236641221369</v>
      </c>
      <c r="D3">
        <v>0.16176470588235289</v>
      </c>
      <c r="E3">
        <v>0.28999999999999998</v>
      </c>
      <c r="F3">
        <v>0.13750000000000001</v>
      </c>
      <c r="G3">
        <v>0</v>
      </c>
      <c r="H3">
        <v>0.68567639257294433</v>
      </c>
      <c r="I3" t="s">
        <v>296</v>
      </c>
      <c r="J3">
        <v>1</v>
      </c>
      <c r="K3">
        <v>0.87341772151898733</v>
      </c>
      <c r="L3">
        <v>0.72631578947368425</v>
      </c>
      <c r="M3" t="s">
        <v>296</v>
      </c>
      <c r="N3" t="s">
        <v>296</v>
      </c>
      <c r="Q3" t="s">
        <v>296</v>
      </c>
      <c r="R3" t="s">
        <v>296</v>
      </c>
      <c r="T3">
        <v>0</v>
      </c>
      <c r="U3">
        <v>0.99640691668538062</v>
      </c>
      <c r="V3">
        <v>0.9818643061477843</v>
      </c>
      <c r="W3">
        <v>0.99823727364991188</v>
      </c>
      <c r="X3">
        <v>0.99673604794264004</v>
      </c>
      <c r="Y3">
        <v>0.99893099577743327</v>
      </c>
      <c r="Z3">
        <v>0.99882779198635974</v>
      </c>
      <c r="AA3">
        <v>0.93362905461602441</v>
      </c>
      <c r="AC3">
        <v>0.99989322513480328</v>
      </c>
      <c r="AD3">
        <v>0.99957242116515232</v>
      </c>
      <c r="AE3">
        <v>0.99930458970792768</v>
      </c>
      <c r="AH3">
        <v>0.9996274415881633</v>
      </c>
      <c r="AI3">
        <v>0.99968066421842572</v>
      </c>
      <c r="AL3">
        <v>0.99952099632763847</v>
      </c>
      <c r="AM3">
        <v>1</v>
      </c>
    </row>
    <row r="4" spans="1:39" x14ac:dyDescent="0.2">
      <c r="A4" s="8" t="s">
        <v>122</v>
      </c>
      <c r="B4">
        <v>0.9859209609015438</v>
      </c>
      <c r="C4">
        <v>0.87642833627999905</v>
      </c>
      <c r="D4">
        <v>0.58000098976613235</v>
      </c>
      <c r="E4">
        <v>0.64336802397131998</v>
      </c>
      <c r="F4">
        <v>0.56821549788871661</v>
      </c>
      <c r="G4">
        <v>0.49941389599317992</v>
      </c>
      <c r="H4">
        <v>0.80965272359448437</v>
      </c>
      <c r="I4" t="s">
        <v>296</v>
      </c>
      <c r="J4">
        <v>0.99994661256740169</v>
      </c>
      <c r="K4">
        <v>0.93649507134207</v>
      </c>
      <c r="L4">
        <v>0.86281018959080613</v>
      </c>
      <c r="M4" t="s">
        <v>296</v>
      </c>
      <c r="N4" t="s">
        <v>296</v>
      </c>
      <c r="O4" t="s">
        <v>282</v>
      </c>
      <c r="P4" t="s">
        <v>282</v>
      </c>
      <c r="Q4" t="s">
        <v>296</v>
      </c>
      <c r="R4" t="s">
        <v>296</v>
      </c>
      <c r="S4" t="s">
        <v>282</v>
      </c>
      <c r="T4">
        <v>0.5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0.40349715477662784</v>
      </c>
      <c r="D9" s="14">
        <f>+AVERAGE(U2:AM2)</f>
        <v>0.99769735491704814</v>
      </c>
      <c r="E9" s="14"/>
      <c r="F9" s="14"/>
    </row>
    <row r="10" spans="1:39" x14ac:dyDescent="0.2">
      <c r="B10" s="14" t="s">
        <v>26</v>
      </c>
      <c r="C10" s="14">
        <f>+AVERAGE(B3:T3)</f>
        <v>0.51100927099798998</v>
      </c>
      <c r="D10" s="14">
        <f>+AVERAGE(U3:AM3)</f>
        <v>0.99301655178197457</v>
      </c>
      <c r="E10" s="14"/>
      <c r="F10" s="14"/>
    </row>
    <row r="11" spans="1:39" x14ac:dyDescent="0.2">
      <c r="B11" s="14" t="s">
        <v>196</v>
      </c>
      <c r="C11" s="141">
        <f>+AVERAGE(B4:T4)</f>
        <v>0.75111384562687755</v>
      </c>
      <c r="D11" s="141"/>
      <c r="E11" s="141"/>
      <c r="F11" s="141"/>
    </row>
    <row r="12" spans="1:39" x14ac:dyDescent="0.2">
      <c r="C12" s="118" t="s">
        <v>264</v>
      </c>
      <c r="D12" s="118"/>
      <c r="E12" s="118"/>
      <c r="F12" s="118"/>
    </row>
  </sheetData>
  <mergeCells count="3"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B17-B549-4840-99FC-2A13FD5D9325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1</v>
      </c>
      <c r="C2">
        <v>0.96540880503144655</v>
      </c>
      <c r="D2">
        <v>0.29166666666666669</v>
      </c>
      <c r="E2">
        <v>0.70175438596491224</v>
      </c>
      <c r="F2">
        <v>0.48655913978494619</v>
      </c>
      <c r="G2">
        <v>0.87396121883656508</v>
      </c>
      <c r="H2">
        <v>0.79807692307692313</v>
      </c>
      <c r="I2">
        <v>0.75028506271379702</v>
      </c>
      <c r="J2">
        <v>0.69756738987508216</v>
      </c>
      <c r="K2">
        <v>0.70288397048960427</v>
      </c>
      <c r="L2">
        <v>0.78208354302969296</v>
      </c>
      <c r="M2">
        <v>0.69047619047619047</v>
      </c>
      <c r="N2">
        <v>0.1598915989159892</v>
      </c>
      <c r="O2">
        <v>0.1326530612244898</v>
      </c>
      <c r="P2">
        <v>0.27599829169335888</v>
      </c>
      <c r="Q2">
        <v>0.36686390532544377</v>
      </c>
      <c r="R2">
        <v>0.31617647058823528</v>
      </c>
      <c r="S2">
        <v>0.56000000000000005</v>
      </c>
      <c r="T2">
        <v>0.35606060606060608</v>
      </c>
      <c r="U2">
        <v>0.27692307692307688</v>
      </c>
      <c r="V2">
        <v>0.14723926380368099</v>
      </c>
      <c r="W2">
        <v>0.6470588235294118</v>
      </c>
      <c r="X2">
        <v>1</v>
      </c>
      <c r="Y2">
        <v>0.32142857142857151</v>
      </c>
      <c r="AA2">
        <v>0.27272727272727271</v>
      </c>
      <c r="AB2">
        <v>0</v>
      </c>
      <c r="AC2">
        <v>0</v>
      </c>
      <c r="AD2">
        <v>0</v>
      </c>
      <c r="AE2">
        <v>0.58235294117647063</v>
      </c>
      <c r="AF2">
        <v>0.1111111111111111</v>
      </c>
      <c r="AG2">
        <v>0</v>
      </c>
      <c r="AH2">
        <v>0</v>
      </c>
      <c r="AI2">
        <v>0</v>
      </c>
      <c r="AJ2">
        <v>0.23809523809523811</v>
      </c>
      <c r="AK2">
        <v>0</v>
      </c>
      <c r="AM2">
        <v>8.5714285714285715E-2</v>
      </c>
      <c r="AN2">
        <v>0</v>
      </c>
      <c r="AO2">
        <v>0</v>
      </c>
      <c r="AP2">
        <v>0</v>
      </c>
      <c r="AQ2">
        <v>0</v>
      </c>
      <c r="AS2" t="s">
        <v>296</v>
      </c>
      <c r="AT2" t="s">
        <v>296</v>
      </c>
      <c r="AU2" t="s">
        <v>296</v>
      </c>
      <c r="AV2">
        <v>1</v>
      </c>
      <c r="AW2">
        <v>0.99935839856281283</v>
      </c>
      <c r="AX2">
        <v>0.99406329696057527</v>
      </c>
      <c r="AY2">
        <v>0.99833041155355207</v>
      </c>
      <c r="AZ2">
        <v>0.99001818720128576</v>
      </c>
      <c r="BA2">
        <v>0.99701803379561693</v>
      </c>
      <c r="BB2">
        <v>0.98583127518523328</v>
      </c>
      <c r="BC2">
        <v>0.98553524100444723</v>
      </c>
      <c r="BD2">
        <v>0.98795234284698141</v>
      </c>
      <c r="BE2">
        <v>0.99627064464571125</v>
      </c>
      <c r="BF2">
        <v>0.98510986017795532</v>
      </c>
      <c r="BG2">
        <v>0.99865098435984989</v>
      </c>
      <c r="BH2">
        <v>0.98274549606698802</v>
      </c>
      <c r="BI2">
        <v>0.99485721453359532</v>
      </c>
      <c r="BJ2">
        <v>0.9660727694723189</v>
      </c>
      <c r="BK2">
        <v>0.99823869831418266</v>
      </c>
      <c r="BL2">
        <v>0.99099627287574854</v>
      </c>
      <c r="BM2">
        <v>0.99748585795097422</v>
      </c>
      <c r="BN2">
        <v>0.99635724155256877</v>
      </c>
      <c r="BO2">
        <v>0.99112413648733511</v>
      </c>
      <c r="BP2">
        <v>0.99023142713399293</v>
      </c>
      <c r="BQ2">
        <v>0.99862293440160244</v>
      </c>
      <c r="BR2">
        <v>1</v>
      </c>
      <c r="BS2">
        <v>1</v>
      </c>
      <c r="BT2">
        <v>0.99950031230480951</v>
      </c>
      <c r="BU2">
        <v>0.99900016663889357</v>
      </c>
      <c r="BV2">
        <v>0.99870881752676077</v>
      </c>
      <c r="BW2">
        <v>0.99908363878707096</v>
      </c>
      <c r="BX2">
        <v>0.99945855893377755</v>
      </c>
      <c r="BY2">
        <v>0.99341581044244076</v>
      </c>
      <c r="BZ2">
        <v>0.99954178122136128</v>
      </c>
      <c r="CA2">
        <v>1</v>
      </c>
      <c r="CB2">
        <v>0.99966687486987305</v>
      </c>
      <c r="CC2">
        <v>1</v>
      </c>
      <c r="CD2">
        <v>0.99962490622655664</v>
      </c>
      <c r="CE2">
        <v>0.99662443740623441</v>
      </c>
      <c r="CF2">
        <v>0.99979179679367058</v>
      </c>
      <c r="CG2">
        <v>0.99829024186822357</v>
      </c>
      <c r="CH2">
        <v>1</v>
      </c>
      <c r="CI2">
        <v>0.99916628454708412</v>
      </c>
      <c r="CJ2">
        <v>1</v>
      </c>
      <c r="CK2">
        <v>1</v>
      </c>
      <c r="CL2">
        <v>0.9997501561524047</v>
      </c>
    </row>
    <row r="3" spans="1:93" x14ac:dyDescent="0.2">
      <c r="A3" s="8" t="s">
        <v>26</v>
      </c>
      <c r="B3">
        <v>1</v>
      </c>
      <c r="C3">
        <v>0.97615262321144669</v>
      </c>
      <c r="D3">
        <v>0.1647058823529412</v>
      </c>
      <c r="E3">
        <v>0.5</v>
      </c>
      <c r="F3">
        <v>0.43405275779376501</v>
      </c>
      <c r="G3">
        <v>0.97564746810977965</v>
      </c>
      <c r="H3">
        <v>0.6955307262569832</v>
      </c>
      <c r="I3">
        <v>0.80341880341880345</v>
      </c>
      <c r="J3">
        <v>0.79654654654654655</v>
      </c>
      <c r="K3">
        <v>0.9257950530035336</v>
      </c>
      <c r="L3">
        <v>0.82571732199787462</v>
      </c>
      <c r="M3">
        <v>0.86382978723404258</v>
      </c>
      <c r="N3">
        <v>0.126338329764454</v>
      </c>
      <c r="O3">
        <v>9.5588235294117641E-2</v>
      </c>
      <c r="P3">
        <v>0.83874107722258273</v>
      </c>
      <c r="Q3">
        <v>0.59615384615384615</v>
      </c>
      <c r="R3">
        <v>0.16666666666666671</v>
      </c>
      <c r="S3">
        <v>0.58333333333333337</v>
      </c>
      <c r="T3">
        <v>0.35074626865671638</v>
      </c>
      <c r="U3">
        <v>0.14516129032258071</v>
      </c>
      <c r="V3">
        <v>9.3385214007782102E-2</v>
      </c>
      <c r="W3">
        <v>0.5</v>
      </c>
      <c r="X3">
        <v>1</v>
      </c>
      <c r="Y3">
        <v>1</v>
      </c>
      <c r="Z3">
        <v>0</v>
      </c>
      <c r="AA3">
        <v>0.1111111111111111</v>
      </c>
      <c r="AB3">
        <v>0</v>
      </c>
      <c r="AC3">
        <v>0</v>
      </c>
      <c r="AD3">
        <v>0</v>
      </c>
      <c r="AE3">
        <v>0.38671875</v>
      </c>
      <c r="AF3">
        <v>8.3333333333333329E-2</v>
      </c>
      <c r="AG3">
        <v>0</v>
      </c>
      <c r="AH3">
        <v>0</v>
      </c>
      <c r="AI3">
        <v>0</v>
      </c>
      <c r="AJ3">
        <v>0.35714285714285721</v>
      </c>
      <c r="AK3">
        <v>0</v>
      </c>
      <c r="AL3">
        <v>0</v>
      </c>
      <c r="AM3">
        <v>6.8181818181818177E-2</v>
      </c>
      <c r="AO3">
        <v>0</v>
      </c>
      <c r="AR3">
        <v>0</v>
      </c>
      <c r="AS3" t="s">
        <v>296</v>
      </c>
      <c r="AT3" t="s">
        <v>296</v>
      </c>
      <c r="AU3" t="s">
        <v>296</v>
      </c>
      <c r="AV3">
        <v>1</v>
      </c>
      <c r="AW3">
        <v>0.99905926622765762</v>
      </c>
      <c r="AX3">
        <v>0.99714824910882782</v>
      </c>
      <c r="AY3">
        <v>0.9992897430541049</v>
      </c>
      <c r="AZ3">
        <v>0.99190609373675731</v>
      </c>
      <c r="BA3">
        <v>0.98301288034347578</v>
      </c>
      <c r="BB3">
        <v>0.99176147508826995</v>
      </c>
      <c r="BC3">
        <v>0.98042633060731998</v>
      </c>
      <c r="BD3">
        <v>0.97972049552528329</v>
      </c>
      <c r="BE3">
        <v>0.9806406502643884</v>
      </c>
      <c r="BF3">
        <v>0.98043645235621013</v>
      </c>
      <c r="BG3">
        <v>0.99617325483599661</v>
      </c>
      <c r="BH3">
        <v>0.98683540003397319</v>
      </c>
      <c r="BI3">
        <v>0.99644038695087733</v>
      </c>
      <c r="BJ3">
        <v>0.67606172072803705</v>
      </c>
      <c r="BK3">
        <v>0.9955250721425285</v>
      </c>
      <c r="BL3">
        <v>0.996085364313676</v>
      </c>
      <c r="BM3">
        <v>0.997235138871434</v>
      </c>
      <c r="BN3">
        <v>0.99644068506343952</v>
      </c>
      <c r="BO3">
        <v>0.99604493625615353</v>
      </c>
      <c r="BP3">
        <v>0.99414933916996384</v>
      </c>
      <c r="BQ3">
        <v>0.9992484028560692</v>
      </c>
      <c r="BR3">
        <v>1</v>
      </c>
      <c r="BS3">
        <v>0.99841646872525736</v>
      </c>
      <c r="BT3">
        <v>1</v>
      </c>
      <c r="BU3">
        <v>0.99966649991662493</v>
      </c>
      <c r="BV3">
        <v>0.99974983322214805</v>
      </c>
      <c r="BW3">
        <v>0.99970824823906967</v>
      </c>
      <c r="BX3">
        <v>0.99979168402633112</v>
      </c>
      <c r="BY3">
        <v>0.99701165873984599</v>
      </c>
      <c r="BZ3">
        <v>0.99966670832812565</v>
      </c>
      <c r="CA3">
        <v>0.99916718717468245</v>
      </c>
      <c r="CB3">
        <v>1</v>
      </c>
      <c r="CC3">
        <v>1</v>
      </c>
      <c r="CD3">
        <v>0.99933336110995374</v>
      </c>
      <c r="CE3">
        <v>0.99920615024651127</v>
      </c>
      <c r="CF3">
        <v>1</v>
      </c>
      <c r="CG3">
        <v>0.99866505360644109</v>
      </c>
      <c r="CH3">
        <v>0.99970851551113882</v>
      </c>
      <c r="CI3">
        <v>0.99891644092519272</v>
      </c>
      <c r="CJ3">
        <v>0.99991671871746823</v>
      </c>
      <c r="CK3">
        <v>0.99958359358734128</v>
      </c>
      <c r="CL3">
        <v>1</v>
      </c>
    </row>
    <row r="4" spans="1:93" x14ac:dyDescent="0.2">
      <c r="A4" s="8" t="s">
        <v>122</v>
      </c>
      <c r="B4">
        <v>1</v>
      </c>
      <c r="C4">
        <v>0.98760594471955221</v>
      </c>
      <c r="D4">
        <v>0.58092706573088448</v>
      </c>
      <c r="E4">
        <v>0.7496448715270525</v>
      </c>
      <c r="F4">
        <v>0.71297942576526108</v>
      </c>
      <c r="G4">
        <v>0.97933017422662783</v>
      </c>
      <c r="H4">
        <v>0.84364610067262658</v>
      </c>
      <c r="I4">
        <v>0.89192256701306161</v>
      </c>
      <c r="J4">
        <v>0.88813352103591492</v>
      </c>
      <c r="K4">
        <v>0.95321785163396089</v>
      </c>
      <c r="L4">
        <v>0.90307688717704238</v>
      </c>
      <c r="M4">
        <v>0.93000152103501954</v>
      </c>
      <c r="N4">
        <v>0.55658686489921361</v>
      </c>
      <c r="O4">
        <v>0.54601431112249754</v>
      </c>
      <c r="P4">
        <v>0.75740139897530978</v>
      </c>
      <c r="Q4">
        <v>0.79583945914818732</v>
      </c>
      <c r="R4">
        <v>0.58137601549017126</v>
      </c>
      <c r="S4">
        <v>0.79028423610238341</v>
      </c>
      <c r="T4">
        <v>0.67359347686007798</v>
      </c>
      <c r="U4">
        <v>0.57060311328936708</v>
      </c>
      <c r="V4">
        <v>0.54376727658887303</v>
      </c>
      <c r="W4">
        <v>0.74962420142803454</v>
      </c>
      <c r="X4">
        <v>1</v>
      </c>
      <c r="Y4">
        <v>0.99920823436262873</v>
      </c>
      <c r="Z4">
        <v>0.5</v>
      </c>
      <c r="AA4">
        <v>0.55538880551386804</v>
      </c>
      <c r="AB4">
        <v>0.49987491661107403</v>
      </c>
      <c r="AC4">
        <v>0.49985412411953478</v>
      </c>
      <c r="AD4">
        <v>0.49989584201316561</v>
      </c>
      <c r="AE4">
        <v>0.69186520436992294</v>
      </c>
      <c r="AF4">
        <v>0.54150002083072957</v>
      </c>
      <c r="AG4" t="s">
        <v>282</v>
      </c>
      <c r="AH4">
        <v>0.5</v>
      </c>
      <c r="AI4" t="s">
        <v>282</v>
      </c>
      <c r="AJ4">
        <v>0.67823810912640536</v>
      </c>
      <c r="AK4">
        <v>0.49960307512325558</v>
      </c>
      <c r="AL4">
        <v>0.5</v>
      </c>
      <c r="AM4">
        <v>0.53342343589412966</v>
      </c>
      <c r="AN4" t="s">
        <v>282</v>
      </c>
      <c r="AO4">
        <v>0.49945822046259641</v>
      </c>
      <c r="AP4" t="s">
        <v>282</v>
      </c>
      <c r="AQ4" t="s">
        <v>282</v>
      </c>
      <c r="AR4">
        <v>0.5</v>
      </c>
      <c r="AS4" t="s">
        <v>296</v>
      </c>
      <c r="AT4" t="s">
        <v>296</v>
      </c>
      <c r="AU4" t="s">
        <v>296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0.36477544535657663</v>
      </c>
      <c r="D14" s="14">
        <f>+AVERAGE(AV2:CO2)</f>
        <v>0.9954998722977324</v>
      </c>
      <c r="E14" s="14"/>
      <c r="F14" s="14"/>
    </row>
    <row r="15" spans="1:93" x14ac:dyDescent="0.2">
      <c r="B15" s="14" t="s">
        <v>26</v>
      </c>
      <c r="C15" s="14">
        <f>+AVERAGE(B3:AU3)</f>
        <v>0.38659997752792286</v>
      </c>
      <c r="D15" s="14">
        <f>+AVERAGE(AV3:CO3)</f>
        <v>0.98842208045605995</v>
      </c>
      <c r="E15" s="14"/>
      <c r="F15" s="14"/>
    </row>
    <row r="16" spans="1:93" x14ac:dyDescent="0.2">
      <c r="B16" s="14" t="s">
        <v>196</v>
      </c>
      <c r="C16" s="141">
        <f>+AVERAGE(B4:AU4)</f>
        <v>0.69694437560180056</v>
      </c>
      <c r="D16" s="141"/>
      <c r="E16" s="141"/>
      <c r="F16" s="141"/>
    </row>
    <row r="17" spans="3:6" x14ac:dyDescent="0.2">
      <c r="C17" s="118" t="s">
        <v>264</v>
      </c>
      <c r="D17" s="118"/>
      <c r="E17" s="118"/>
      <c r="F17" s="118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7797-3D49-0E43-8134-E25709B8B7D4}">
  <dimension ref="A1:AU11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0.54166666666666663</v>
      </c>
      <c r="C2">
        <v>0.3888888888888889</v>
      </c>
      <c r="D2">
        <v>0.2068965517241379</v>
      </c>
      <c r="E2">
        <v>0.63761467889908252</v>
      </c>
      <c r="F2">
        <v>0.95019920318725104</v>
      </c>
      <c r="G2">
        <v>0.32567567567567568</v>
      </c>
      <c r="H2">
        <v>0.2</v>
      </c>
      <c r="I2">
        <v>0.60563380281690138</v>
      </c>
      <c r="J2">
        <v>0.7</v>
      </c>
      <c r="K2">
        <v>0</v>
      </c>
      <c r="L2">
        <v>0</v>
      </c>
      <c r="N2">
        <v>1</v>
      </c>
      <c r="Q2" t="s">
        <v>296</v>
      </c>
      <c r="R2" t="s">
        <v>296</v>
      </c>
      <c r="S2" t="s">
        <v>296</v>
      </c>
      <c r="T2" t="s">
        <v>296</v>
      </c>
      <c r="V2" t="s">
        <v>296</v>
      </c>
      <c r="W2" t="s">
        <v>296</v>
      </c>
      <c r="Y2">
        <v>0.99672346002621237</v>
      </c>
      <c r="Z2">
        <v>0.99803504175536273</v>
      </c>
      <c r="AA2">
        <v>0.9966401704498894</v>
      </c>
      <c r="AB2">
        <v>0.99850174796071245</v>
      </c>
      <c r="AC2">
        <v>0.99940323955669219</v>
      </c>
      <c r="AD2">
        <v>0.98477201531500169</v>
      </c>
      <c r="AE2">
        <v>0.99909998363606611</v>
      </c>
      <c r="AF2">
        <v>0.99654633664994652</v>
      </c>
      <c r="AG2">
        <v>0.99647020193728453</v>
      </c>
      <c r="AH2">
        <v>0.99869163463897292</v>
      </c>
      <c r="AI2">
        <v>0.99918213789155153</v>
      </c>
      <c r="AJ2">
        <v>0.99975474166121647</v>
      </c>
      <c r="AK2">
        <v>1</v>
      </c>
      <c r="AL2">
        <v>1</v>
      </c>
      <c r="AM2">
        <v>1</v>
      </c>
      <c r="AR2">
        <v>1</v>
      </c>
      <c r="AU2">
        <v>1</v>
      </c>
    </row>
    <row r="3" spans="1:47" x14ac:dyDescent="0.2">
      <c r="A3" s="8" t="s">
        <v>26</v>
      </c>
      <c r="B3">
        <v>0.2452830188679245</v>
      </c>
      <c r="C3">
        <v>0.22580645161290319</v>
      </c>
      <c r="D3">
        <v>0.1276595744680851</v>
      </c>
      <c r="E3">
        <v>0.88535031847133761</v>
      </c>
      <c r="F3">
        <v>0.98553719008264462</v>
      </c>
      <c r="G3">
        <v>0.57932692307692313</v>
      </c>
      <c r="H3">
        <v>0.15384615384615391</v>
      </c>
      <c r="I3">
        <v>0.50588235294117645</v>
      </c>
      <c r="J3">
        <v>0.44871794871794868</v>
      </c>
      <c r="K3">
        <v>0</v>
      </c>
      <c r="L3">
        <v>0</v>
      </c>
      <c r="M3">
        <v>0</v>
      </c>
      <c r="N3">
        <v>1</v>
      </c>
      <c r="Q3" t="s">
        <v>296</v>
      </c>
      <c r="R3" t="s">
        <v>296</v>
      </c>
      <c r="S3" t="s">
        <v>296</v>
      </c>
      <c r="T3" t="s">
        <v>296</v>
      </c>
      <c r="V3" t="s">
        <v>296</v>
      </c>
      <c r="W3" t="s">
        <v>296</v>
      </c>
      <c r="Y3">
        <v>0.99909680597750228</v>
      </c>
      <c r="Z3">
        <v>0.99909843455454472</v>
      </c>
      <c r="AA3">
        <v>0.99811243331965527</v>
      </c>
      <c r="AB3">
        <v>0.99345755693581783</v>
      </c>
      <c r="AC3">
        <v>0.99787197820905682</v>
      </c>
      <c r="AD3">
        <v>0.95776912660798919</v>
      </c>
      <c r="AE3">
        <v>0.99934528193796546</v>
      </c>
      <c r="AF3">
        <v>0.99769490409154526</v>
      </c>
      <c r="AG3">
        <v>0.99876583840710875</v>
      </c>
      <c r="AH3">
        <v>0.99975442043222007</v>
      </c>
      <c r="AI3">
        <v>0.99959090165275732</v>
      </c>
      <c r="AJ3">
        <v>1</v>
      </c>
      <c r="AK3">
        <v>1</v>
      </c>
      <c r="AL3">
        <v>1</v>
      </c>
      <c r="AM3">
        <v>1</v>
      </c>
      <c r="AR3">
        <v>1</v>
      </c>
      <c r="AU3">
        <v>1</v>
      </c>
    </row>
    <row r="4" spans="1:47" x14ac:dyDescent="0.2">
      <c r="A4" s="8" t="s">
        <v>122</v>
      </c>
      <c r="B4">
        <v>0.62218991242271338</v>
      </c>
      <c r="C4">
        <v>0.61245244308372404</v>
      </c>
      <c r="D4">
        <v>0.56288600389387011</v>
      </c>
      <c r="E4">
        <v>0.93940393770357755</v>
      </c>
      <c r="F4">
        <v>0.99170458414585061</v>
      </c>
      <c r="G4">
        <v>0.76854802484245632</v>
      </c>
      <c r="H4">
        <v>0.57659571789205966</v>
      </c>
      <c r="I4">
        <v>0.75178862851636086</v>
      </c>
      <c r="J4">
        <v>0.72374189356252872</v>
      </c>
      <c r="K4">
        <v>0.49987721021610998</v>
      </c>
      <c r="L4">
        <v>0.49979545082637872</v>
      </c>
      <c r="M4">
        <v>0.5</v>
      </c>
      <c r="N4">
        <v>1</v>
      </c>
      <c r="O4" t="s">
        <v>282</v>
      </c>
      <c r="P4" t="s">
        <v>282</v>
      </c>
      <c r="Q4" t="s">
        <v>296</v>
      </c>
      <c r="R4" t="s">
        <v>296</v>
      </c>
      <c r="S4" t="s">
        <v>296</v>
      </c>
      <c r="T4" t="s">
        <v>296</v>
      </c>
      <c r="U4" t="s">
        <v>282</v>
      </c>
      <c r="V4" t="s">
        <v>296</v>
      </c>
      <c r="W4" t="s">
        <v>296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41" t="s">
        <v>15</v>
      </c>
      <c r="D6" s="141"/>
      <c r="E6" s="141"/>
      <c r="F6" s="141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0.46304795565488371</v>
      </c>
      <c r="D8" s="14">
        <f>+AVERAGE(Y2:AU2)</f>
        <v>0.9978718065575829</v>
      </c>
      <c r="E8" s="14"/>
      <c r="F8" s="14"/>
    </row>
    <row r="9" spans="1:47" x14ac:dyDescent="0.2">
      <c r="B9" s="14" t="s">
        <v>26</v>
      </c>
      <c r="C9" s="14">
        <f>+AVERAGE(B3:X3)</f>
        <v>0.39672384092962282</v>
      </c>
      <c r="D9" s="14">
        <f>+AVERAGE(Y3:AU3)</f>
        <v>0.9965033930662448</v>
      </c>
      <c r="E9" s="14"/>
      <c r="F9" s="14"/>
    </row>
    <row r="10" spans="1:47" x14ac:dyDescent="0.2">
      <c r="B10" s="14" t="s">
        <v>196</v>
      </c>
      <c r="C10" s="141">
        <f>+AVERAGE(B4:X4)</f>
        <v>0.69607567746966381</v>
      </c>
      <c r="D10" s="141"/>
      <c r="E10" s="141"/>
      <c r="F10" s="141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80B3-B46F-EB4C-B3C8-4F8A444A60F8}">
  <dimension ref="B2:O26"/>
  <sheetViews>
    <sheetView zoomScale="200" zoomScaleNormal="2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J4" sqref="J4:M4"/>
    </sheetView>
  </sheetViews>
  <sheetFormatPr baseColWidth="10" defaultRowHeight="16" x14ac:dyDescent="0.2"/>
  <cols>
    <col min="6" max="9" width="10.83203125" customWidth="1"/>
    <col min="10" max="13" width="13.5" bestFit="1" customWidth="1"/>
  </cols>
  <sheetData>
    <row r="2" spans="2:15" ht="17" thickBot="1" x14ac:dyDescent="0.25">
      <c r="N2" s="113" t="s">
        <v>313</v>
      </c>
      <c r="O2" s="113"/>
    </row>
    <row r="3" spans="2:15" ht="36" customHeight="1" thickBot="1" x14ac:dyDescent="0.25">
      <c r="B3" s="96" t="s">
        <v>13</v>
      </c>
      <c r="C3" s="97"/>
      <c r="D3" s="103" t="s">
        <v>314</v>
      </c>
      <c r="E3" s="103"/>
      <c r="F3" s="103"/>
      <c r="G3" s="103"/>
      <c r="H3" s="103"/>
      <c r="I3" s="104"/>
      <c r="J3" s="102" t="s">
        <v>310</v>
      </c>
      <c r="K3" s="103"/>
      <c r="L3" s="103"/>
      <c r="M3" s="104"/>
      <c r="N3" s="131" t="s">
        <v>299</v>
      </c>
      <c r="O3" s="132"/>
    </row>
    <row r="4" spans="2:15" ht="36" customHeight="1" x14ac:dyDescent="0.2">
      <c r="B4" s="98"/>
      <c r="C4" s="99"/>
      <c r="D4" s="105" t="s">
        <v>284</v>
      </c>
      <c r="E4" s="106"/>
      <c r="F4" s="105" t="s">
        <v>295</v>
      </c>
      <c r="G4" s="106"/>
      <c r="H4" s="105" t="s">
        <v>297</v>
      </c>
      <c r="I4" s="106"/>
      <c r="J4" s="105" t="s">
        <v>311</v>
      </c>
      <c r="K4" s="106"/>
      <c r="L4" s="90" t="s">
        <v>312</v>
      </c>
      <c r="M4" s="91"/>
      <c r="N4" s="133"/>
      <c r="O4" s="134"/>
    </row>
    <row r="5" spans="2:15" ht="43" customHeight="1" thickBot="1" x14ac:dyDescent="0.25">
      <c r="B5" s="100"/>
      <c r="C5" s="101"/>
      <c r="D5" s="9" t="s">
        <v>260</v>
      </c>
      <c r="E5" s="7" t="s">
        <v>261</v>
      </c>
      <c r="F5" s="9" t="s">
        <v>260</v>
      </c>
      <c r="G5" s="7" t="s">
        <v>261</v>
      </c>
      <c r="H5" s="9" t="s">
        <v>260</v>
      </c>
      <c r="I5" s="7" t="s">
        <v>261</v>
      </c>
      <c r="J5" s="9" t="s">
        <v>260</v>
      </c>
      <c r="K5" s="7" t="s">
        <v>261</v>
      </c>
      <c r="L5" s="6" t="s">
        <v>260</v>
      </c>
      <c r="M5" s="7" t="s">
        <v>261</v>
      </c>
      <c r="N5" s="9" t="s">
        <v>260</v>
      </c>
      <c r="O5" s="7" t="s">
        <v>261</v>
      </c>
    </row>
    <row r="6" spans="2:15" ht="17" thickTop="1" x14ac:dyDescent="0.2">
      <c r="B6" s="92" t="s">
        <v>14</v>
      </c>
      <c r="C6" s="2" t="s">
        <v>16</v>
      </c>
      <c r="D6" s="28">
        <f>+'12A Genga'!C7</f>
        <v>0.21362876254180599</v>
      </c>
      <c r="E6" s="26">
        <f>+'12A Genga'!D7</f>
        <v>0.92137419865942238</v>
      </c>
      <c r="F6" s="28">
        <f>+'12A CatB'!C7</f>
        <v>0.16942290174402111</v>
      </c>
      <c r="G6" s="26">
        <f>+'12A CatB'!D7</f>
        <v>0.96223236838410797</v>
      </c>
      <c r="H6" s="42">
        <f>+'12A Suffix'!C7</f>
        <v>0.37660028124771711</v>
      </c>
      <c r="I6" s="42">
        <f>+'12A Suffix'!D7</f>
        <v>0.92556763600833791</v>
      </c>
      <c r="J6" s="28">
        <f>+ROUND('12A BPDP'!C9,4)</f>
        <v>0.16200000000000001</v>
      </c>
      <c r="K6" s="26">
        <f>+ROUND('12A BPDP'!D9,4)</f>
        <v>0.96689999999999998</v>
      </c>
      <c r="L6" s="28">
        <f>+'12A MPPN'!C9</f>
        <v>0.14050302825554026</v>
      </c>
      <c r="M6" s="26">
        <f>+'12A MPPN'!D9</f>
        <v>0.94797560454654484</v>
      </c>
      <c r="N6" s="36">
        <f>+'12A XGB'!C7</f>
        <v>0.2005440749407871</v>
      </c>
      <c r="O6" s="37">
        <f>+'12A XGB'!D7</f>
        <v>0.95360572905223062</v>
      </c>
    </row>
    <row r="7" spans="2:15" x14ac:dyDescent="0.2">
      <c r="B7" s="93"/>
      <c r="C7" s="2" t="s">
        <v>17</v>
      </c>
      <c r="D7" s="29">
        <f>+'12A Genga'!C8</f>
        <v>6.778087279480037E-2</v>
      </c>
      <c r="E7" s="27">
        <f>+'12A Genga'!D8</f>
        <v>0.96541032158545559</v>
      </c>
      <c r="F7" s="29">
        <f>+'12A CatB'!C8</f>
        <v>0.71098371922791603</v>
      </c>
      <c r="G7" s="27">
        <f>+'12A CatB'!D8</f>
        <v>0.67972102406399726</v>
      </c>
      <c r="H7" s="43">
        <f>+'12A Suffix'!C8</f>
        <v>9.6678140336914728E-2</v>
      </c>
      <c r="I7" s="43">
        <f>+'12A Suffix'!D8</f>
        <v>0.98945868221291222</v>
      </c>
      <c r="J7" s="29">
        <f>+ROUND('12A BPDP'!C10,4)</f>
        <v>0.80840000000000001</v>
      </c>
      <c r="K7" s="27">
        <f>+ROUND('12A BPDP'!D10,4)</f>
        <v>0.65629999999999999</v>
      </c>
      <c r="L7" s="29">
        <f>+'12A MPPN'!C10</f>
        <v>0.66363094624004548</v>
      </c>
      <c r="M7" s="27">
        <f>+'12A MPPN'!D10</f>
        <v>0.57333949122523176</v>
      </c>
      <c r="N7" s="38">
        <f>+'12A XGB'!C8</f>
        <v>0.60010651280010618</v>
      </c>
      <c r="O7" s="39">
        <f>+'12A XGB'!D8</f>
        <v>0.78750531724943118</v>
      </c>
    </row>
    <row r="8" spans="2:15" ht="17" thickBot="1" x14ac:dyDescent="0.25">
      <c r="B8" s="93"/>
      <c r="C8" s="2" t="s">
        <v>197</v>
      </c>
      <c r="D8" s="94">
        <f>+'12A Genga'!C9</f>
        <v>0.51659559719012804</v>
      </c>
      <c r="E8" s="95"/>
      <c r="F8" s="94">
        <f>+'12A CatB'!C9</f>
        <v>0.69535237164595676</v>
      </c>
      <c r="G8" s="95"/>
      <c r="H8" s="109">
        <f>+'12A Suffix'!C9</f>
        <v>0.54306841127491345</v>
      </c>
      <c r="I8" s="110"/>
      <c r="J8" s="94">
        <f>+ROUND('12A BPDP'!C11,4)</f>
        <v>0.73240000000000005</v>
      </c>
      <c r="K8" s="95" t="e">
        <f>+ROUND('12A BPDP'!#REF!,4) &amp;" ("&amp;ROUND('12A BPDP'!D11,4)&amp;")"</f>
        <v>#REF!</v>
      </c>
      <c r="L8" s="109">
        <f>+'12A MPPN'!C11</f>
        <v>0.61848521873263873</v>
      </c>
      <c r="M8" s="110"/>
      <c r="N8" s="109">
        <f>+'12A XGB'!C9</f>
        <v>0.69380591502476863</v>
      </c>
      <c r="O8" s="110"/>
    </row>
    <row r="9" spans="2:15" ht="16" customHeight="1" x14ac:dyDescent="0.2">
      <c r="B9" s="105" t="s">
        <v>18</v>
      </c>
      <c r="C9" s="5" t="s">
        <v>16</v>
      </c>
      <c r="D9" s="31">
        <f>+'12O Genga'!C6</f>
        <v>0.14623302086094106</v>
      </c>
      <c r="E9" s="30">
        <f>+'12O Genga'!D6</f>
        <v>0.86629034160126572</v>
      </c>
      <c r="F9" s="31">
        <f>+'12O CatB'!C16</f>
        <v>0.22766741193572057</v>
      </c>
      <c r="G9" s="30">
        <f>+'12O CatB'!D16</f>
        <v>0.95657084507140078</v>
      </c>
      <c r="H9" s="44">
        <f>+'12O Suffix'!C16</f>
        <v>0.32822862646684992</v>
      </c>
      <c r="I9" s="44">
        <f>+'12O Suffix'!D16</f>
        <v>0.88107134391186426</v>
      </c>
      <c r="J9" s="31">
        <f>+ROUND('12O BPDP'!C9,4)</f>
        <v>0.2019</v>
      </c>
      <c r="K9" s="30">
        <f>+ROUND('12O BPDP'!D9,4)</f>
        <v>0.96250000000000002</v>
      </c>
      <c r="L9" s="31">
        <f>+'12O MPPN'!C9</f>
        <v>0.17982699963338958</v>
      </c>
      <c r="M9" s="30">
        <f>+'12O MPPN'!D9</f>
        <v>0.96521654762785358</v>
      </c>
      <c r="N9" s="40">
        <f>+'12O XGB'!C16</f>
        <v>0.23725864136849911</v>
      </c>
      <c r="O9" s="41">
        <f>+'12O XGB'!D16</f>
        <v>0.97606756779707526</v>
      </c>
    </row>
    <row r="10" spans="2:15" ht="16" customHeight="1" x14ac:dyDescent="0.2">
      <c r="B10" s="93"/>
      <c r="C10" s="2" t="s">
        <v>17</v>
      </c>
      <c r="D10" s="29">
        <f>+'12O Genga'!C7</f>
        <v>0.13402993864482823</v>
      </c>
      <c r="E10" s="27">
        <f>+'12O Genga'!D7</f>
        <v>0.84031703028605875</v>
      </c>
      <c r="F10" s="29">
        <f>+'12O CatB'!C17</f>
        <v>0.6034144802896777</v>
      </c>
      <c r="G10" s="27">
        <f>+'12O CatB'!D17</f>
        <v>0.71481265908657499</v>
      </c>
      <c r="H10" s="43">
        <f>+'12O Suffix'!C17</f>
        <v>0.21279462380371103</v>
      </c>
      <c r="I10" s="43">
        <f>+'12O Suffix'!D17</f>
        <v>0.8504140865888683</v>
      </c>
      <c r="J10" s="29">
        <f>+ROUND('12O BPDP'!C10,4)</f>
        <v>0.79810000000000003</v>
      </c>
      <c r="K10" s="27">
        <f>+ROUND('12O BPDP'!D10,4)</f>
        <v>0.53480000000000005</v>
      </c>
      <c r="L10" s="29">
        <f>+'12O MPPN'!C10</f>
        <v>0.80893333263972322</v>
      </c>
      <c r="M10" s="27">
        <f>+'12O MPPN'!D10</f>
        <v>0.45879304190489578</v>
      </c>
      <c r="N10" s="38">
        <f>+'12O XGB'!C17</f>
        <v>0.66782944953181633</v>
      </c>
      <c r="O10" s="39">
        <f>+'12O XGB'!D17</f>
        <v>0.66726530273715146</v>
      </c>
    </row>
    <row r="11" spans="2:15" ht="17" customHeight="1" thickBot="1" x14ac:dyDescent="0.25">
      <c r="B11" s="93"/>
      <c r="C11" s="2" t="s">
        <v>197</v>
      </c>
      <c r="D11" s="111">
        <f>+'12O Genga'!C8</f>
        <v>0.48717348446544351</v>
      </c>
      <c r="E11" s="112"/>
      <c r="F11" s="111">
        <f>+'12O CatB'!C18</f>
        <v>0.6591135696881264</v>
      </c>
      <c r="G11" s="112"/>
      <c r="H11" s="109">
        <f>+'12O Suffix'!C18</f>
        <v>0.53160435519628968</v>
      </c>
      <c r="I11" s="110"/>
      <c r="J11" s="111">
        <f>+ROUND('12O BPDP'!C11,4)</f>
        <v>0.66649999999999998</v>
      </c>
      <c r="K11" s="112" t="e">
        <f>+ROUND('12O BPDP'!#REF!,4) &amp;" ("&amp;ROUND('12O BPDP'!D11,4)&amp;")"</f>
        <v>#REF!</v>
      </c>
      <c r="L11" s="109">
        <f>+'12O MPPN'!C11</f>
        <v>0.6338631872723095</v>
      </c>
      <c r="M11" s="110">
        <f>+'12O MPPN'!D11</f>
        <v>0</v>
      </c>
      <c r="N11" s="109">
        <f>+'12O XGB'!C18</f>
        <v>0.66754737613448389</v>
      </c>
      <c r="O11" s="110"/>
    </row>
    <row r="12" spans="2:15" ht="16" customHeight="1" x14ac:dyDescent="0.2">
      <c r="B12" s="105" t="s">
        <v>53</v>
      </c>
      <c r="C12" s="5" t="s">
        <v>16</v>
      </c>
      <c r="D12" s="31">
        <f>+'Dom Genga'!C6</f>
        <v>0.19605677468489038</v>
      </c>
      <c r="E12" s="30">
        <f>+'Dom Genga'!D6</f>
        <v>0.73176237148501244</v>
      </c>
      <c r="F12" s="31">
        <f>+'Dom CatB'!C9</f>
        <v>0.40349715477662784</v>
      </c>
      <c r="G12" s="30">
        <f>+'Dom CatB'!D9</f>
        <v>0.99769735491704814</v>
      </c>
      <c r="H12" s="44">
        <f>+'Dom Suffix'!C9</f>
        <v>0.19341914809888647</v>
      </c>
      <c r="I12" s="44">
        <f>+'Dom Suffix'!D9</f>
        <v>0.99642887391551316</v>
      </c>
      <c r="J12" s="31">
        <f>+ROUND('Dom BPDP'!C9,4)</f>
        <v>0.1401</v>
      </c>
      <c r="K12" s="30">
        <f>+ROUND('Dom BPDP'!D9,4)</f>
        <v>0.99819999999999998</v>
      </c>
      <c r="L12" s="31">
        <f>+'Dom MPPN'!C9</f>
        <v>3.1385029261908941E-2</v>
      </c>
      <c r="M12" s="30">
        <f>+'Dom MPPN'!D9</f>
        <v>0.99803081395993198</v>
      </c>
      <c r="N12" s="40">
        <f>+'Dom XGB'!C9</f>
        <v>0.4381227619184716</v>
      </c>
      <c r="O12" s="41">
        <f>+'Dom XGB'!D9</f>
        <v>0.99791035168170916</v>
      </c>
    </row>
    <row r="13" spans="2:15" ht="16" customHeight="1" x14ac:dyDescent="0.2">
      <c r="B13" s="93"/>
      <c r="C13" s="2" t="s">
        <v>17</v>
      </c>
      <c r="D13" s="29">
        <f>+'Dom Genga'!C7</f>
        <v>0.20397119406174463</v>
      </c>
      <c r="E13" s="27">
        <f>+'Dom Genga'!D7</f>
        <v>0.72048978218305737</v>
      </c>
      <c r="F13" s="29">
        <f>+'Dom CatB'!C10</f>
        <v>0.51100927099798998</v>
      </c>
      <c r="G13" s="27">
        <f>+'Dom CatB'!D10</f>
        <v>0.99301655178197457</v>
      </c>
      <c r="H13" s="43">
        <f>+'Dom Suffix'!C10</f>
        <v>0.28998227172378099</v>
      </c>
      <c r="I13" s="43">
        <f>+'Dom Suffix'!D10</f>
        <v>0.986827983494178</v>
      </c>
      <c r="J13" s="29">
        <f>+ROUND('Dom BPDP'!C10,4)</f>
        <v>0.76190000000000002</v>
      </c>
      <c r="K13" s="27">
        <f>+ROUND('Dom BPDP'!D10,4)</f>
        <v>0.88970000000000005</v>
      </c>
      <c r="L13" s="29">
        <f>+'Dom MPPN'!C10</f>
        <v>0.64594227657851611</v>
      </c>
      <c r="M13" s="27">
        <f>+'Dom MPPN'!D10</f>
        <v>0.78758139588770282</v>
      </c>
      <c r="N13" s="38">
        <f>+'Dom XGB'!C10</f>
        <v>0.42120748932776625</v>
      </c>
      <c r="O13" s="39">
        <f>+'Dom XGB'!D10</f>
        <v>0.99750876704372149</v>
      </c>
    </row>
    <row r="14" spans="2:15" ht="17" customHeight="1" thickBot="1" x14ac:dyDescent="0.25">
      <c r="B14" s="93"/>
      <c r="C14" s="2" t="s">
        <v>197</v>
      </c>
      <c r="D14" s="111">
        <f>+'Dom Genga'!C8</f>
        <v>0.63722482543101744</v>
      </c>
      <c r="E14" s="112"/>
      <c r="F14" s="111">
        <f>+'Dom CatB'!C11</f>
        <v>0.75111384562687755</v>
      </c>
      <c r="G14" s="112"/>
      <c r="H14" s="109">
        <f>+'Dom Suffix'!C11</f>
        <v>0.70229465239586664</v>
      </c>
      <c r="I14" s="110"/>
      <c r="J14" s="111">
        <f>+ROUND('Dom BPDP'!C11,4)</f>
        <v>0.82579999999999998</v>
      </c>
      <c r="K14" s="112">
        <f>+ROUND('Dom BPDP'!D11,4)</f>
        <v>0</v>
      </c>
      <c r="L14" s="109">
        <f>+'Dom MPPN'!C11</f>
        <v>0.71676183623310941</v>
      </c>
      <c r="M14" s="110">
        <f>+'Dom MPPN'!D11</f>
        <v>0</v>
      </c>
      <c r="N14" s="109">
        <f>+'Dom XGB'!C11</f>
        <v>0.70882212173333281</v>
      </c>
      <c r="O14" s="110"/>
    </row>
    <row r="15" spans="2:15" ht="16" customHeight="1" x14ac:dyDescent="0.2">
      <c r="B15" s="105" t="s">
        <v>54</v>
      </c>
      <c r="C15" s="5" t="s">
        <v>16</v>
      </c>
      <c r="D15" s="31">
        <f>+'Int Genga'!C6</f>
        <v>0.17379316487332527</v>
      </c>
      <c r="E15" s="30">
        <f>+'Int Genga'!D6</f>
        <v>0.8823322094937559</v>
      </c>
      <c r="F15" s="31">
        <f>+'Int CatB'!C14</f>
        <v>0.36477544535657663</v>
      </c>
      <c r="G15" s="30">
        <f>+'Int CatB'!D14</f>
        <v>0.9954998722977324</v>
      </c>
      <c r="H15" s="44">
        <f>+'Int Suffix'!C14</f>
        <v>0.10957249627269322</v>
      </c>
      <c r="I15" s="44">
        <f>+'Int Suffix'!D14</f>
        <v>0.9911437727512542</v>
      </c>
      <c r="J15" s="31">
        <f>+ROUND('Int BPDP'!C9,4)</f>
        <v>7.1999999999999995E-2</v>
      </c>
      <c r="K15" s="30">
        <f>+ROUND('Int BPDP'!D9,4)</f>
        <v>0.99380000000000002</v>
      </c>
      <c r="L15" s="31">
        <f>+'Int MPPN'!C9</f>
        <v>7.4078828711362302E-2</v>
      </c>
      <c r="M15" s="30">
        <f>+'Int MPPN'!D9</f>
        <v>0.99733936078758112</v>
      </c>
      <c r="N15" s="40">
        <f>+'Int XGB'!C14</f>
        <v>0.38522905170129274</v>
      </c>
      <c r="O15" s="41">
        <f>+'Int XGB'!D14</f>
        <v>0.99499688493694616</v>
      </c>
    </row>
    <row r="16" spans="2:15" ht="16" customHeight="1" x14ac:dyDescent="0.2">
      <c r="B16" s="93"/>
      <c r="C16" s="2" t="s">
        <v>17</v>
      </c>
      <c r="D16" s="29">
        <f>+'Int Genga'!C7</f>
        <v>0.16476643707221708</v>
      </c>
      <c r="E16" s="27">
        <f>+'Int Genga'!D7</f>
        <v>0.86841998872170212</v>
      </c>
      <c r="F16" s="29">
        <f>+'Int CatB'!C15</f>
        <v>0.38659997752792286</v>
      </c>
      <c r="G16" s="27">
        <f>+'Int CatB'!D15</f>
        <v>0.98842208045605995</v>
      </c>
      <c r="H16" s="43">
        <f>+'Int Suffix'!C15</f>
        <v>0.26524422195459979</v>
      </c>
      <c r="I16" s="43">
        <f>+'Int Suffix'!D15</f>
        <v>0.97324252507994802</v>
      </c>
      <c r="J16" s="29">
        <f>+ROUND('Int BPDP'!C10,4)</f>
        <v>0.63329999999999997</v>
      </c>
      <c r="K16" s="27">
        <f>+ROUND('Int BPDP'!D10,4)</f>
        <v>0.82230000000000003</v>
      </c>
      <c r="L16" s="29">
        <f>+'Int MPPN'!C10</f>
        <v>0.62388750162144402</v>
      </c>
      <c r="M16" s="27">
        <f>+'Int MPPN'!D10</f>
        <v>0.8456301574998184</v>
      </c>
      <c r="N16" s="38">
        <f>+'Int XGB'!C15</f>
        <v>0.35603809057204705</v>
      </c>
      <c r="O16" s="39">
        <f>+'Int XGB'!D15</f>
        <v>0.99260989765141683</v>
      </c>
    </row>
    <row r="17" spans="2:15" ht="17" customHeight="1" thickBot="1" x14ac:dyDescent="0.25">
      <c r="B17" s="93"/>
      <c r="C17" s="2" t="s">
        <v>197</v>
      </c>
      <c r="D17" s="111">
        <f>+'Int Genga'!C8</f>
        <v>0.57959238520146672</v>
      </c>
      <c r="E17" s="112"/>
      <c r="F17" s="111">
        <f>+'Int CatB'!C16</f>
        <v>0.69694437560180056</v>
      </c>
      <c r="G17" s="112"/>
      <c r="H17" s="109">
        <f>+'Int Suffix'!C16</f>
        <v>0.63379794365391262</v>
      </c>
      <c r="I17" s="110"/>
      <c r="J17" s="111">
        <f>+ROUND('Int BPDP'!C11,4)</f>
        <v>0.72699999999999998</v>
      </c>
      <c r="K17" s="112">
        <f>+ROUND('Int BPDP'!D11,4)</f>
        <v>0</v>
      </c>
      <c r="L17" s="109">
        <f>+'Int MPPN'!C11</f>
        <v>0.73475882956063132</v>
      </c>
      <c r="M17" s="110">
        <f>+'Int MPPN'!D11</f>
        <v>0</v>
      </c>
      <c r="N17" s="109">
        <f>+'Int XGB'!C16</f>
        <v>0.67389521406089692</v>
      </c>
      <c r="O17" s="110"/>
    </row>
    <row r="18" spans="2:15" x14ac:dyDescent="0.2">
      <c r="B18" s="105" t="s">
        <v>55</v>
      </c>
      <c r="C18" s="5" t="s">
        <v>16</v>
      </c>
      <c r="D18" s="31">
        <f>+'RfP Genga'!C9</f>
        <v>0.1479735454566167</v>
      </c>
      <c r="E18" s="30">
        <f>+'RfP Genga'!D9</f>
        <v>0.73524819306980593</v>
      </c>
      <c r="F18" s="31">
        <f>+'RfP CatB'!C8</f>
        <v>0.46304795565488371</v>
      </c>
      <c r="G18" s="30">
        <f>+'RfP CatB'!D8</f>
        <v>0.9978718065575829</v>
      </c>
      <c r="H18" s="44">
        <f>+'RfP Suffix'!C8</f>
        <v>0.22590819154963931</v>
      </c>
      <c r="I18" s="44">
        <f>+'RfP Suffix'!D8</f>
        <v>0.99715351171649291</v>
      </c>
      <c r="J18" s="31">
        <f>+ROUND('RfP BPDP'!C9,4)</f>
        <v>4.02E-2</v>
      </c>
      <c r="K18" s="30">
        <f>+ROUND('RfP BPDP'!D9,4)</f>
        <v>0.99790000000000001</v>
      </c>
      <c r="L18" s="31">
        <f>+'RfP MPPN'!C9</f>
        <v>2.9113216780035572E-2</v>
      </c>
      <c r="M18" s="30">
        <f>+'RfP MPPN'!D9</f>
        <v>0.99854781861112119</v>
      </c>
      <c r="N18" s="40">
        <f>+'RfP XGB'!C8</f>
        <v>0.52759565056109681</v>
      </c>
      <c r="O18" s="41">
        <f>+'RfP XGB'!D8</f>
        <v>0.99673261577826744</v>
      </c>
    </row>
    <row r="19" spans="2:15" x14ac:dyDescent="0.2">
      <c r="B19" s="93"/>
      <c r="C19" s="2" t="s">
        <v>17</v>
      </c>
      <c r="D19" s="29">
        <f>+'RfP Genga'!C10</f>
        <v>0.12440606226691005</v>
      </c>
      <c r="E19" s="27">
        <f>+'RfP Genga'!D10</f>
        <v>0.72733368735581538</v>
      </c>
      <c r="F19" s="29">
        <f>+'RfP CatB'!C9</f>
        <v>0.39672384092962282</v>
      </c>
      <c r="G19" s="27">
        <f>+'RfP CatB'!D9</f>
        <v>0.9965033930662448</v>
      </c>
      <c r="H19" s="43">
        <f>+'RfP Suffix'!C9</f>
        <v>0.20635279879978657</v>
      </c>
      <c r="I19" s="43">
        <f>+'RfP Suffix'!D9</f>
        <v>0.99084365835070476</v>
      </c>
      <c r="J19" s="29">
        <f>+ROUND('RfP BPDP'!C10,4)</f>
        <v>0.68879999999999997</v>
      </c>
      <c r="K19" s="27">
        <f>+ROUND('RfP BPDP'!D10,4)</f>
        <v>0.83530000000000004</v>
      </c>
      <c r="L19" s="29">
        <f>+'RfP MPPN'!C10</f>
        <v>0.6486459448461448</v>
      </c>
      <c r="M19" s="27">
        <f>+'RfP MPPN'!D10</f>
        <v>0.81799091954770975</v>
      </c>
      <c r="N19" s="38">
        <f>+'RfP XGB'!C9</f>
        <v>0.38040665259880208</v>
      </c>
      <c r="O19" s="39">
        <f>+'RfP XGB'!D9</f>
        <v>0.99778353925887042</v>
      </c>
    </row>
    <row r="20" spans="2:15" ht="17" thickBot="1" x14ac:dyDescent="0.25">
      <c r="B20" s="93"/>
      <c r="C20" s="2" t="s">
        <v>197</v>
      </c>
      <c r="D20" s="111">
        <f>+'RfP Genga'!C11</f>
        <v>0.57617688945066714</v>
      </c>
      <c r="E20" s="112"/>
      <c r="F20" s="111">
        <f>+'RfP CatB'!C10</f>
        <v>0.69607567746966381</v>
      </c>
      <c r="G20" s="112"/>
      <c r="H20" s="109">
        <f>+'RfP Suffix'!C10</f>
        <v>0.63346973817203345</v>
      </c>
      <c r="I20" s="110"/>
      <c r="J20" s="111">
        <f>+ROUND('RfP BPDP'!C11,4)</f>
        <v>0.76200000000000001</v>
      </c>
      <c r="K20" s="112">
        <f>+ROUND('RfP BPDP'!D11,4)</f>
        <v>0</v>
      </c>
      <c r="L20" s="109">
        <f>+'RfP MPPN'!C11</f>
        <v>0.73331843219692727</v>
      </c>
      <c r="M20" s="110">
        <f>+'RfP MPPN'!D11</f>
        <v>0</v>
      </c>
      <c r="N20" s="109">
        <f>+'RfP XGB'!C10</f>
        <v>0.68909509592883622</v>
      </c>
      <c r="O20" s="110"/>
    </row>
    <row r="21" spans="2:15" ht="16" customHeight="1" x14ac:dyDescent="0.2">
      <c r="B21" s="105" t="s">
        <v>198</v>
      </c>
      <c r="C21" s="5" t="s">
        <v>16</v>
      </c>
      <c r="D21" s="31">
        <f>+'Prep Genga'!C6</f>
        <v>0.14751094005382098</v>
      </c>
      <c r="E21" s="30">
        <f>+'Prep Genga'!D6</f>
        <v>0.8704978830128729</v>
      </c>
      <c r="F21" s="31">
        <f>+'Prep CatB'!C10</f>
        <v>0.30315133570320679</v>
      </c>
      <c r="G21" s="30">
        <f>+'Prep CatB'!D10</f>
        <v>0.99490554962399114</v>
      </c>
      <c r="H21" s="44">
        <f>+'Prep Suffix'!C10</f>
        <v>0.13734110145805381</v>
      </c>
      <c r="I21" s="44">
        <f>+'Prep Suffix'!D10</f>
        <v>0.99425414685803959</v>
      </c>
      <c r="J21" s="31">
        <f>+ROUND('Prep BPDP'!C9,4)</f>
        <v>4.5699999999999998E-2</v>
      </c>
      <c r="K21" s="30">
        <f>+ROUND('Prep BPDP'!D9,4)</f>
        <v>0.99690000000000001</v>
      </c>
      <c r="L21" s="31">
        <f>+'Prep MPPN'!C9</f>
        <v>2.6953657601583518E-2</v>
      </c>
      <c r="M21" s="30">
        <f>+'Prep MPPN'!D9</f>
        <v>0.9971150926938368</v>
      </c>
      <c r="N21" s="40">
        <f>+'Prep XGB'!C10</f>
        <v>0.29322779015799966</v>
      </c>
      <c r="O21" s="41">
        <f>+'Prep XGB'!D10</f>
        <v>0.99478954419849253</v>
      </c>
    </row>
    <row r="22" spans="2:15" ht="16" customHeight="1" x14ac:dyDescent="0.2">
      <c r="B22" s="93"/>
      <c r="C22" s="2" t="s">
        <v>17</v>
      </c>
      <c r="D22" s="29">
        <f>+'Prep Genga'!C7</f>
        <v>0.10667490423616588</v>
      </c>
      <c r="E22" s="27">
        <f>+'Prep Genga'!D7</f>
        <v>0.86285780217953223</v>
      </c>
      <c r="F22" s="29">
        <f>+'Prep CatB'!C11</f>
        <v>0.27270453389528654</v>
      </c>
      <c r="G22" s="27">
        <f>+'Prep CatB'!D11</f>
        <v>0.99460212357485067</v>
      </c>
      <c r="H22" s="43">
        <f>+'Prep Suffix'!C11</f>
        <v>0.24474588011966095</v>
      </c>
      <c r="I22" s="43">
        <f>+'Prep Suffix'!D11</f>
        <v>0.98042267053054177</v>
      </c>
      <c r="J22" s="29">
        <f>+ROUND('Prep BPDP'!C10,4)</f>
        <v>0.55659999999999998</v>
      </c>
      <c r="K22" s="27">
        <f>+ROUND('Prep BPDP'!D10,4)</f>
        <v>0.85140000000000005</v>
      </c>
      <c r="L22" s="29">
        <f>+'Prep MPPN'!C10</f>
        <v>0.55112499603351084</v>
      </c>
      <c r="M22" s="27">
        <f>+'Prep MPPN'!D10</f>
        <v>0.76635317185250884</v>
      </c>
      <c r="N22" s="38">
        <f>+'Prep XGB'!C11</f>
        <v>0.24199460780899409</v>
      </c>
      <c r="O22" s="39">
        <f>+'Prep XGB'!D11</f>
        <v>0.99511161674599302</v>
      </c>
    </row>
    <row r="23" spans="2:15" ht="17" customHeight="1" thickBot="1" x14ac:dyDescent="0.25">
      <c r="B23" s="93"/>
      <c r="C23" s="2" t="s">
        <v>197</v>
      </c>
      <c r="D23" s="111">
        <f>+'Prep Genga'!C8</f>
        <v>0.55209501337560585</v>
      </c>
      <c r="E23" s="112"/>
      <c r="F23" s="111">
        <f>+'Prep CatB'!C12</f>
        <v>0.63328665321214928</v>
      </c>
      <c r="G23" s="112"/>
      <c r="H23" s="109">
        <f>+'Prep Suffix'!C12</f>
        <v>0.62840460460933789</v>
      </c>
      <c r="I23" s="110"/>
      <c r="J23" s="111">
        <f>+ROUND('Prep BPDP'!C11,4)</f>
        <v>0.70399999999999996</v>
      </c>
      <c r="K23" s="112">
        <f>+ROUND('Prep BPDP'!D11,4)</f>
        <v>0</v>
      </c>
      <c r="L23" s="109">
        <f>+'Prep MPPN'!C11</f>
        <v>0.65873908394301006</v>
      </c>
      <c r="M23" s="110">
        <f>+'Prep MPPN'!D11</f>
        <v>0</v>
      </c>
      <c r="N23" s="109">
        <f>+'Prep XGB'!C12</f>
        <v>0.61823200365598463</v>
      </c>
      <c r="O23" s="110"/>
    </row>
    <row r="24" spans="2:15" ht="16" customHeight="1" x14ac:dyDescent="0.2">
      <c r="B24" s="90" t="s">
        <v>11</v>
      </c>
      <c r="C24" s="5" t="s">
        <v>16</v>
      </c>
      <c r="D24" s="31">
        <f>+'Mobis Genga'!C9</f>
        <v>0.12105923107794769</v>
      </c>
      <c r="E24" s="30">
        <f>+'Mobis Genga'!D9</f>
        <v>0.8355147564667883</v>
      </c>
      <c r="F24" s="31">
        <f>+'Mobis CatB'!C8</f>
        <v>0.13633878663234422</v>
      </c>
      <c r="G24" s="30">
        <f>+'Mobis CatB'!D8</f>
        <v>0.92956422262484351</v>
      </c>
      <c r="H24" s="44">
        <f>+'Mobis Suffix'!C8</f>
        <v>0.11761096946888623</v>
      </c>
      <c r="I24" s="44">
        <f>+'Mobis Suffix'!D8</f>
        <v>0.96968652904547614</v>
      </c>
      <c r="J24" s="31">
        <f>+ROUND('Mobis BPDP'!C9,4)</f>
        <v>9.9299999999999999E-2</v>
      </c>
      <c r="K24" s="30">
        <f>+ROUND('Mobis BPDP'!D9,4)</f>
        <v>0.9748</v>
      </c>
      <c r="L24" s="31">
        <f>+'Mobis MPPN'!C9</f>
        <v>9.5646879013066413E-2</v>
      </c>
      <c r="M24" s="30">
        <f>+'Mobis MPPN'!D9</f>
        <v>0.99713390223597076</v>
      </c>
      <c r="N24" s="40">
        <f>+'Mobis XGB'!C8</f>
        <v>0.17759112802680602</v>
      </c>
      <c r="O24" s="41">
        <f>+'Mobis XGB'!D8</f>
        <v>0.9849690739901571</v>
      </c>
    </row>
    <row r="25" spans="2:15" x14ac:dyDescent="0.2">
      <c r="B25" s="114"/>
      <c r="C25" s="2" t="s">
        <v>17</v>
      </c>
      <c r="D25" s="29">
        <f>+'Mobis Genga'!C10</f>
        <v>0.12445497596714783</v>
      </c>
      <c r="E25" s="27">
        <f>+'Mobis Genga'!D10</f>
        <v>0.84147962075739502</v>
      </c>
      <c r="F25" s="29">
        <f>+'Mobis CatB'!C9</f>
        <v>0.22536104840604154</v>
      </c>
      <c r="G25" s="27">
        <f>+'Mobis CatB'!D9</f>
        <v>0.89066595761634626</v>
      </c>
      <c r="H25" s="43">
        <f>+'Mobis Suffix'!C9</f>
        <v>0.20627558173024566</v>
      </c>
      <c r="I25" s="43">
        <f>+'Mobis Suffix'!D9</f>
        <v>0.95993679413006416</v>
      </c>
      <c r="J25" s="29">
        <f>+ROUND('Mobis BPDP'!C10,4)</f>
        <v>0.71619999999999995</v>
      </c>
      <c r="K25" s="27">
        <f>+ROUND('Mobis BPDP'!D10,4)</f>
        <v>0.59060000000000001</v>
      </c>
      <c r="L25" s="29">
        <f>+'Mobis MPPN'!C10</f>
        <v>0.5644196896310808</v>
      </c>
      <c r="M25" s="27">
        <f>+'Mobis MPPN'!D10</f>
        <v>0.73912565578933509</v>
      </c>
      <c r="N25" s="38">
        <f>+'Mobis XGB'!C9</f>
        <v>0.25429911109206998</v>
      </c>
      <c r="O25" s="39">
        <f>+'Mobis XGB'!D9</f>
        <v>0.91177692428217538</v>
      </c>
    </row>
    <row r="26" spans="2:15" ht="17" thickBot="1" x14ac:dyDescent="0.25">
      <c r="B26" s="115"/>
      <c r="C26" s="3" t="s">
        <v>197</v>
      </c>
      <c r="D26" s="111">
        <f>+'Mobis Genga'!C11</f>
        <v>0.54607826991907604</v>
      </c>
      <c r="E26" s="112"/>
      <c r="F26" s="111">
        <f>+'Mobis CatB'!C10</f>
        <v>0.57294307706934178</v>
      </c>
      <c r="G26" s="112"/>
      <c r="H26" s="109">
        <f>+'Mobis Suffix'!C10</f>
        <v>0.59577666773170734</v>
      </c>
      <c r="I26" s="110"/>
      <c r="J26" s="111">
        <f>+ROUND('Mobis BPDP'!C11,4)</f>
        <v>0.65339999999999998</v>
      </c>
      <c r="K26" s="112"/>
      <c r="L26" s="109">
        <f>+'Mobis MPPN'!C11</f>
        <v>0.651772672710208</v>
      </c>
      <c r="M26" s="110"/>
      <c r="N26" s="109">
        <f>+'Mobis XGB'!C10</f>
        <v>0.57653778660189192</v>
      </c>
      <c r="O26" s="110"/>
    </row>
  </sheetData>
  <mergeCells count="59">
    <mergeCell ref="N17:O17"/>
    <mergeCell ref="N20:O20"/>
    <mergeCell ref="N23:O23"/>
    <mergeCell ref="N26:O26"/>
    <mergeCell ref="N2:O2"/>
    <mergeCell ref="N3:O4"/>
    <mergeCell ref="N8:O8"/>
    <mergeCell ref="N11:O11"/>
    <mergeCell ref="N14:O14"/>
    <mergeCell ref="F4:G4"/>
    <mergeCell ref="H4:I4"/>
    <mergeCell ref="J4:K4"/>
    <mergeCell ref="L4:M4"/>
    <mergeCell ref="F8:G8"/>
    <mergeCell ref="J8:K8"/>
    <mergeCell ref="L8:M8"/>
    <mergeCell ref="L20:M20"/>
    <mergeCell ref="J26:K26"/>
    <mergeCell ref="L26:M26"/>
    <mergeCell ref="F23:G23"/>
    <mergeCell ref="J23:K23"/>
    <mergeCell ref="F20:G20"/>
    <mergeCell ref="J3:M3"/>
    <mergeCell ref="B9:B11"/>
    <mergeCell ref="B18:B20"/>
    <mergeCell ref="J20:K20"/>
    <mergeCell ref="D23:E23"/>
    <mergeCell ref="J17:K17"/>
    <mergeCell ref="L17:M17"/>
    <mergeCell ref="L23:M23"/>
    <mergeCell ref="B21:B23"/>
    <mergeCell ref="B12:B14"/>
    <mergeCell ref="J14:K14"/>
    <mergeCell ref="L14:M14"/>
    <mergeCell ref="B15:B17"/>
    <mergeCell ref="F14:G14"/>
    <mergeCell ref="F17:G17"/>
    <mergeCell ref="F11:G11"/>
    <mergeCell ref="J11:K11"/>
    <mergeCell ref="L11:M11"/>
    <mergeCell ref="H11:I11"/>
    <mergeCell ref="D8:E8"/>
    <mergeCell ref="D11:E11"/>
    <mergeCell ref="B24:B26"/>
    <mergeCell ref="D26:E26"/>
    <mergeCell ref="D3:I3"/>
    <mergeCell ref="H26:I26"/>
    <mergeCell ref="H20:I20"/>
    <mergeCell ref="H17:I17"/>
    <mergeCell ref="H14:I14"/>
    <mergeCell ref="H23:I23"/>
    <mergeCell ref="B6:B8"/>
    <mergeCell ref="D17:E17"/>
    <mergeCell ref="D20:E20"/>
    <mergeCell ref="F26:G26"/>
    <mergeCell ref="B3:C5"/>
    <mergeCell ref="H8:I8"/>
    <mergeCell ref="D14:E14"/>
    <mergeCell ref="D4:E4"/>
  </mergeCells>
  <pageMargins left="0.7" right="0.7" top="0.75" bottom="0.75" header="0.3" footer="0.3"/>
  <pageSetup paperSize="9" orientation="portrait" horizontalDpi="0" verticalDpi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DD48-9C12-0C4B-87FE-6829321F852E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0.92553191489361697</v>
      </c>
      <c r="C2">
        <v>0</v>
      </c>
      <c r="D2">
        <v>0</v>
      </c>
      <c r="E2">
        <v>0</v>
      </c>
      <c r="F2">
        <v>0.32432432432432429</v>
      </c>
      <c r="G2">
        <v>0</v>
      </c>
      <c r="H2">
        <v>0.75173611111111116</v>
      </c>
      <c r="I2">
        <v>0.26</v>
      </c>
      <c r="J2">
        <v>1</v>
      </c>
      <c r="K2">
        <v>0.16666666666666671</v>
      </c>
      <c r="L2">
        <v>0.1025641025641026</v>
      </c>
      <c r="M2">
        <v>0.71159874608150475</v>
      </c>
      <c r="N2">
        <v>0.28846153846153838</v>
      </c>
      <c r="O2">
        <v>0.82666666666666666</v>
      </c>
      <c r="P2">
        <v>0.1964285714285714</v>
      </c>
      <c r="Q2">
        <v>0.24694376528117359</v>
      </c>
      <c r="R2">
        <v>0</v>
      </c>
      <c r="S2">
        <v>0.17948717948717949</v>
      </c>
      <c r="T2">
        <v>1</v>
      </c>
      <c r="U2">
        <v>0.73015873015873012</v>
      </c>
      <c r="V2">
        <v>0</v>
      </c>
      <c r="W2">
        <v>0</v>
      </c>
      <c r="X2">
        <v>0</v>
      </c>
      <c r="Y2">
        <v>0.68965517241379315</v>
      </c>
      <c r="Z2">
        <v>0.45</v>
      </c>
      <c r="AA2">
        <v>0</v>
      </c>
      <c r="AB2">
        <v>0.5714285714285714</v>
      </c>
      <c r="AC2">
        <v>0.50769230769230766</v>
      </c>
      <c r="AD2">
        <v>0.2142857142857143</v>
      </c>
      <c r="AF2" t="s">
        <v>296</v>
      </c>
      <c r="AG2">
        <v>0</v>
      </c>
      <c r="AI2">
        <v>0</v>
      </c>
      <c r="AJ2">
        <v>0</v>
      </c>
      <c r="AK2">
        <v>0</v>
      </c>
      <c r="AL2">
        <v>0.46666666666666667</v>
      </c>
      <c r="AM2">
        <v>0</v>
      </c>
      <c r="AQ2">
        <v>0.99897663312297458</v>
      </c>
      <c r="AR2">
        <v>0.99801093983092992</v>
      </c>
      <c r="AS2">
        <v>0.99833859445090545</v>
      </c>
      <c r="AT2">
        <v>0.99634733521500918</v>
      </c>
      <c r="AU2">
        <v>0.99783837712005319</v>
      </c>
      <c r="AV2">
        <v>0.99767942980275148</v>
      </c>
      <c r="AW2">
        <v>0.99397260273972599</v>
      </c>
      <c r="AX2">
        <v>0.99216797200466589</v>
      </c>
      <c r="AY2">
        <v>0.99900777244914829</v>
      </c>
      <c r="AZ2">
        <v>0.99850671976107519</v>
      </c>
      <c r="BA2">
        <v>0.99484364604125086</v>
      </c>
      <c r="BB2">
        <v>0.99581297976273553</v>
      </c>
      <c r="BC2">
        <v>0.97864469480410288</v>
      </c>
      <c r="BD2">
        <v>0.99832663989290493</v>
      </c>
      <c r="BE2">
        <v>0.99799833194328602</v>
      </c>
      <c r="BF2">
        <v>0.95799361928394189</v>
      </c>
      <c r="BG2">
        <v>0.99884125144843572</v>
      </c>
      <c r="BH2">
        <v>0.99750499001996007</v>
      </c>
      <c r="BI2">
        <v>0.99983460138934832</v>
      </c>
      <c r="BJ2">
        <v>0.9923179692718771</v>
      </c>
      <c r="BK2">
        <v>0.99485135359574817</v>
      </c>
      <c r="BL2">
        <v>0.99354197714853454</v>
      </c>
      <c r="BM2">
        <v>0.99735362222957324</v>
      </c>
      <c r="BN2">
        <v>0.98272999003653272</v>
      </c>
      <c r="BO2">
        <v>0.99121207096667219</v>
      </c>
      <c r="BP2">
        <v>0.99950339347790096</v>
      </c>
      <c r="BQ2">
        <v>0.97718962214870275</v>
      </c>
      <c r="BR2">
        <v>0.9873037086535249</v>
      </c>
      <c r="BS2">
        <v>0.99652145105184697</v>
      </c>
      <c r="BT2">
        <v>1</v>
      </c>
      <c r="BV2">
        <v>0.99834464492633668</v>
      </c>
      <c r="BW2">
        <v>1</v>
      </c>
      <c r="BX2">
        <v>0.99983449189010265</v>
      </c>
      <c r="BY2">
        <v>0.99867593512082087</v>
      </c>
      <c r="BZ2">
        <v>0.99867724867724872</v>
      </c>
      <c r="CA2">
        <v>0.99850894632206755</v>
      </c>
      <c r="CB2">
        <v>1</v>
      </c>
      <c r="CC2">
        <v>1</v>
      </c>
      <c r="CD2">
        <v>1</v>
      </c>
      <c r="CE2">
        <v>0.99900842835894899</v>
      </c>
    </row>
    <row r="3" spans="1:83" x14ac:dyDescent="0.2">
      <c r="A3" s="8" t="s">
        <v>26</v>
      </c>
      <c r="B3">
        <v>0.96666666666666667</v>
      </c>
      <c r="C3">
        <v>0</v>
      </c>
      <c r="D3">
        <v>0</v>
      </c>
      <c r="E3">
        <v>0</v>
      </c>
      <c r="F3">
        <v>0.48</v>
      </c>
      <c r="G3">
        <v>0</v>
      </c>
      <c r="H3">
        <v>0.92918454935622319</v>
      </c>
      <c r="I3">
        <v>0.2166666666666667</v>
      </c>
      <c r="J3">
        <v>0.4</v>
      </c>
      <c r="K3">
        <v>0.30769230769230771</v>
      </c>
      <c r="L3">
        <v>0.1142857142857143</v>
      </c>
      <c r="M3">
        <v>0.90438247011952189</v>
      </c>
      <c r="N3">
        <v>0.19108280254777071</v>
      </c>
      <c r="O3">
        <v>0.86111111111111116</v>
      </c>
      <c r="P3">
        <v>0.47826086956521741</v>
      </c>
      <c r="Q3">
        <v>0.29881656804733731</v>
      </c>
      <c r="R3">
        <v>0</v>
      </c>
      <c r="S3">
        <v>0.31818181818181818</v>
      </c>
      <c r="T3">
        <v>0.83333333333333337</v>
      </c>
      <c r="U3">
        <v>0.5</v>
      </c>
      <c r="V3">
        <v>0</v>
      </c>
      <c r="W3">
        <v>0</v>
      </c>
      <c r="X3">
        <v>0</v>
      </c>
      <c r="Y3">
        <v>0.16129032258064521</v>
      </c>
      <c r="Z3">
        <v>0.14516129032258071</v>
      </c>
      <c r="AA3">
        <v>0</v>
      </c>
      <c r="AB3">
        <v>0.57328990228013033</v>
      </c>
      <c r="AC3">
        <v>0.30275229357798172</v>
      </c>
      <c r="AD3">
        <v>0.125</v>
      </c>
      <c r="AF3" t="s">
        <v>296</v>
      </c>
      <c r="AG3">
        <v>0</v>
      </c>
      <c r="AI3">
        <v>0</v>
      </c>
      <c r="AJ3">
        <v>0</v>
      </c>
      <c r="AK3">
        <v>0</v>
      </c>
      <c r="AL3">
        <v>0.4375</v>
      </c>
      <c r="AP3">
        <v>0</v>
      </c>
      <c r="AQ3">
        <v>0.997615397717595</v>
      </c>
      <c r="AR3">
        <v>0.99701937406855434</v>
      </c>
      <c r="AS3">
        <v>0.99470286376427741</v>
      </c>
      <c r="AT3">
        <v>0.99535578039475869</v>
      </c>
      <c r="AU3">
        <v>0.99585131098572854</v>
      </c>
      <c r="AV3">
        <v>0.99701838661586883</v>
      </c>
      <c r="AW3">
        <v>0.97439570277529097</v>
      </c>
      <c r="AX3">
        <v>0.99382406943748958</v>
      </c>
      <c r="AY3">
        <v>1</v>
      </c>
      <c r="AZ3">
        <v>0.99668764491553496</v>
      </c>
      <c r="BA3">
        <v>0.9941821808510638</v>
      </c>
      <c r="BB3">
        <v>0.98413793103448277</v>
      </c>
      <c r="BC3">
        <v>0.98744485917882596</v>
      </c>
      <c r="BD3">
        <v>0.99782572336511122</v>
      </c>
      <c r="BE3">
        <v>0.99253483742534843</v>
      </c>
      <c r="BF3">
        <v>0.94608786977069836</v>
      </c>
      <c r="BG3">
        <v>0.99834546657842493</v>
      </c>
      <c r="BH3">
        <v>0.99469232045115274</v>
      </c>
      <c r="BI3">
        <v>1</v>
      </c>
      <c r="BJ3">
        <v>0.99714717234435313</v>
      </c>
      <c r="BK3">
        <v>0.99501661129568109</v>
      </c>
      <c r="BL3">
        <v>0.99800399201596801</v>
      </c>
      <c r="BM3">
        <v>0.9991714995857498</v>
      </c>
      <c r="BN3">
        <v>0.99848152522355327</v>
      </c>
      <c r="BO3">
        <v>0.99816329938220072</v>
      </c>
      <c r="BP3">
        <v>0.99834656084656082</v>
      </c>
      <c r="BQ3">
        <v>0.97701949860724235</v>
      </c>
      <c r="BR3">
        <v>0.99461460787613598</v>
      </c>
      <c r="BS3">
        <v>0.9981748797079808</v>
      </c>
      <c r="BT3">
        <v>1</v>
      </c>
      <c r="BV3">
        <v>0.99834464492633668</v>
      </c>
      <c r="BW3">
        <v>1</v>
      </c>
      <c r="BX3">
        <v>0.99851239669421488</v>
      </c>
      <c r="BY3">
        <v>0.99851067350653644</v>
      </c>
      <c r="BZ3">
        <v>0.99950355783551215</v>
      </c>
      <c r="CA3">
        <v>0.9986743993371997</v>
      </c>
      <c r="CB3">
        <v>0.99867790447859861</v>
      </c>
      <c r="CC3">
        <v>1</v>
      </c>
      <c r="CD3">
        <v>1</v>
      </c>
      <c r="CE3">
        <v>1</v>
      </c>
    </row>
    <row r="4" spans="1:83" x14ac:dyDescent="0.2">
      <c r="A4" s="8" t="s">
        <v>122</v>
      </c>
      <c r="B4">
        <v>0.982141032192131</v>
      </c>
      <c r="C4">
        <v>0.49850968703427723</v>
      </c>
      <c r="D4">
        <v>0.49735143188213871</v>
      </c>
      <c r="E4">
        <v>0.49767789019737929</v>
      </c>
      <c r="F4">
        <v>0.73792565549286426</v>
      </c>
      <c r="G4">
        <v>0.49850919330793442</v>
      </c>
      <c r="H4">
        <v>0.95179012606575708</v>
      </c>
      <c r="I4">
        <v>0.60524536805207818</v>
      </c>
      <c r="J4">
        <v>0.7</v>
      </c>
      <c r="K4">
        <v>0.65218997630392139</v>
      </c>
      <c r="L4">
        <v>0.55423394756838906</v>
      </c>
      <c r="M4">
        <v>0.94426020057700244</v>
      </c>
      <c r="N4">
        <v>0.58926383086329825</v>
      </c>
      <c r="O4">
        <v>0.92946841723811113</v>
      </c>
      <c r="P4">
        <v>0.73539785349528297</v>
      </c>
      <c r="Q4">
        <v>0.62245221890901781</v>
      </c>
      <c r="R4">
        <v>0.49917273328921252</v>
      </c>
      <c r="S4">
        <v>0.65643706931648549</v>
      </c>
      <c r="T4">
        <v>0.91666666666666663</v>
      </c>
      <c r="U4">
        <v>0.74857358617217651</v>
      </c>
      <c r="V4">
        <v>0.49750830564784049</v>
      </c>
      <c r="W4">
        <v>0.49900199600798401</v>
      </c>
      <c r="X4">
        <v>0.4995857497928749</v>
      </c>
      <c r="Y4">
        <v>0.57988592390209925</v>
      </c>
      <c r="Z4">
        <v>0.57166229485239073</v>
      </c>
      <c r="AA4">
        <v>0.49917328042328041</v>
      </c>
      <c r="AB4">
        <v>0.77515470044368651</v>
      </c>
      <c r="AC4">
        <v>0.6486834507270588</v>
      </c>
      <c r="AD4">
        <v>0.5615874398539904</v>
      </c>
      <c r="AE4" t="s">
        <v>282</v>
      </c>
      <c r="AF4" t="s">
        <v>296</v>
      </c>
      <c r="AG4">
        <v>0.49917232246316828</v>
      </c>
      <c r="AH4" t="s">
        <v>282</v>
      </c>
      <c r="AI4">
        <v>0.49925619834710738</v>
      </c>
      <c r="AJ4">
        <v>0.49925533675326822</v>
      </c>
      <c r="AK4">
        <v>0.49975177891775607</v>
      </c>
      <c r="AL4">
        <v>0.71808719966859991</v>
      </c>
      <c r="AM4" t="s">
        <v>282</v>
      </c>
      <c r="AN4" t="s">
        <v>282</v>
      </c>
      <c r="AO4" t="s">
        <v>282</v>
      </c>
      <c r="AP4">
        <v>0.5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0.30315133570320679</v>
      </c>
      <c r="D10" s="14">
        <f>+AVERAGE(AQ2:CE2)</f>
        <v>0.99490554962399114</v>
      </c>
      <c r="E10" s="14"/>
      <c r="F10" s="14"/>
    </row>
    <row r="11" spans="1:83" x14ac:dyDescent="0.2">
      <c r="B11" s="14" t="s">
        <v>26</v>
      </c>
      <c r="C11" s="14">
        <f>+AVERAGE(B3:AP3)</f>
        <v>0.27270453389528654</v>
      </c>
      <c r="D11" s="14">
        <f>+AVERAGE(AQ3:CE3)</f>
        <v>0.99460212357485067</v>
      </c>
      <c r="E11" s="14"/>
      <c r="F11" s="14"/>
    </row>
    <row r="12" spans="1:83" x14ac:dyDescent="0.2">
      <c r="B12" s="14" t="s">
        <v>196</v>
      </c>
      <c r="C12" s="141">
        <f>+AVERAGE(B4:AP4)</f>
        <v>0.63328665321214928</v>
      </c>
      <c r="D12" s="141"/>
      <c r="E12" s="141"/>
      <c r="F12" s="141"/>
    </row>
    <row r="13" spans="1:83" x14ac:dyDescent="0.2">
      <c r="C13" s="118" t="s">
        <v>264</v>
      </c>
      <c r="D13" s="118"/>
      <c r="E13" s="118"/>
      <c r="F13" s="118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FBA2-F487-EE49-848B-A3093C8F1F88}">
  <dimension ref="A1:AU11"/>
  <sheetViews>
    <sheetView zoomScale="150"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0.51397949673811738</v>
      </c>
      <c r="C2">
        <v>0.54873949579831938</v>
      </c>
      <c r="D2">
        <v>0.31487690391799977</v>
      </c>
      <c r="E2">
        <v>0.24216828824975939</v>
      </c>
      <c r="F2">
        <v>0.19303525365434221</v>
      </c>
      <c r="G2">
        <v>0.22064617809298659</v>
      </c>
      <c r="H2">
        <v>0.1100401606425703</v>
      </c>
      <c r="I2">
        <v>0.47368421052631582</v>
      </c>
      <c r="J2">
        <v>0.20512820512820509</v>
      </c>
      <c r="K2">
        <v>0</v>
      </c>
      <c r="L2">
        <v>0</v>
      </c>
      <c r="M2" t="s">
        <v>296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4.0816326530612242E-2</v>
      </c>
      <c r="V2">
        <v>0</v>
      </c>
      <c r="W2">
        <v>0</v>
      </c>
      <c r="X2">
        <v>0</v>
      </c>
      <c r="Y2">
        <v>0.99123183518302782</v>
      </c>
      <c r="Z2">
        <v>0.99122861586314148</v>
      </c>
      <c r="AA2">
        <v>0.80563872255489022</v>
      </c>
      <c r="AB2">
        <v>0.79751702922434631</v>
      </c>
      <c r="AC2">
        <v>0.96447392894785788</v>
      </c>
      <c r="AD2">
        <v>0.96425205754853305</v>
      </c>
      <c r="AE2">
        <v>0.91161916692765421</v>
      </c>
      <c r="AF2">
        <v>0.99196394635391216</v>
      </c>
      <c r="AG2">
        <v>0.99098609904430934</v>
      </c>
      <c r="AH2">
        <v>0.99348640286598278</v>
      </c>
      <c r="AI2">
        <v>0.99853666467942115</v>
      </c>
      <c r="AJ2">
        <v>0</v>
      </c>
      <c r="AK2">
        <v>0.99924123353747762</v>
      </c>
      <c r="AL2">
        <v>0.99945799457994577</v>
      </c>
      <c r="AM2">
        <v>1</v>
      </c>
      <c r="AN2">
        <v>0.99896963123644256</v>
      </c>
      <c r="AO2">
        <v>0.99880752344300505</v>
      </c>
      <c r="AP2">
        <v>0.99934924078091103</v>
      </c>
      <c r="AQ2">
        <v>0.99288662033014774</v>
      </c>
      <c r="AR2">
        <v>0.99098120178202764</v>
      </c>
      <c r="AS2">
        <v>0.99934920548836703</v>
      </c>
      <c r="AT2">
        <v>1</v>
      </c>
      <c r="AU2">
        <v>1</v>
      </c>
    </row>
    <row r="3" spans="1:47" x14ac:dyDescent="0.2">
      <c r="A3" s="8" t="s">
        <v>26</v>
      </c>
      <c r="B3">
        <v>0.8852327447833066</v>
      </c>
      <c r="C3">
        <v>0.90255701451278503</v>
      </c>
      <c r="D3">
        <v>0.67843137254901964</v>
      </c>
      <c r="E3">
        <v>0.55136319376825704</v>
      </c>
      <c r="F3">
        <v>0.43933463796477501</v>
      </c>
      <c r="G3">
        <v>0.49601417183348101</v>
      </c>
      <c r="H3">
        <v>0.1626112759643917</v>
      </c>
      <c r="I3">
        <v>0.108433734939759</v>
      </c>
      <c r="J3">
        <v>4.5977011494252873E-2</v>
      </c>
      <c r="K3">
        <v>0</v>
      </c>
      <c r="L3">
        <v>0</v>
      </c>
      <c r="M3" t="s">
        <v>296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1.1904761904761901E-2</v>
      </c>
      <c r="V3">
        <v>0</v>
      </c>
      <c r="Y3">
        <v>0.93939217851124412</v>
      </c>
      <c r="Z3">
        <v>0.93685324553151461</v>
      </c>
      <c r="AA3">
        <v>0.47450404114621603</v>
      </c>
      <c r="AB3">
        <v>0.50595943402801979</v>
      </c>
      <c r="AC3">
        <v>0.89233063729708029</v>
      </c>
      <c r="AD3">
        <v>0.88583631536419249</v>
      </c>
      <c r="AE3">
        <v>0.86785927251043526</v>
      </c>
      <c r="AF3">
        <v>0.99890644649789495</v>
      </c>
      <c r="AG3">
        <v>0.99830425031453418</v>
      </c>
      <c r="AH3">
        <v>0.99825470411780748</v>
      </c>
      <c r="AI3">
        <v>0.99978293900586068</v>
      </c>
      <c r="AJ3">
        <v>0</v>
      </c>
      <c r="AK3">
        <v>0.99978309202320914</v>
      </c>
      <c r="AL3">
        <v>0.99972892382759559</v>
      </c>
      <c r="AM3">
        <v>1</v>
      </c>
      <c r="AN3">
        <v>0.99918637448470382</v>
      </c>
      <c r="AO3">
        <v>0.99967449682634402</v>
      </c>
      <c r="AP3">
        <v>0.99918668329447491</v>
      </c>
      <c r="AQ3">
        <v>0.99787164374590698</v>
      </c>
      <c r="AR3">
        <v>0.99742986821239132</v>
      </c>
      <c r="AS3">
        <v>0.99913246218077323</v>
      </c>
      <c r="AT3">
        <v>0.99767000812787865</v>
      </c>
      <c r="AU3">
        <v>0.99767000812787865</v>
      </c>
    </row>
    <row r="4" spans="1:47" x14ac:dyDescent="0.2">
      <c r="A4" s="8" t="s">
        <v>122</v>
      </c>
      <c r="B4">
        <v>0.91231246164727542</v>
      </c>
      <c r="C4">
        <v>0.91970513002214982</v>
      </c>
      <c r="D4">
        <v>0.57646770684761783</v>
      </c>
      <c r="E4">
        <v>0.52866131389813842</v>
      </c>
      <c r="F4">
        <v>0.66583263763092759</v>
      </c>
      <c r="G4">
        <v>0.69092524359883656</v>
      </c>
      <c r="H4">
        <v>0.51523527423741344</v>
      </c>
      <c r="I4">
        <v>0.553670090718827</v>
      </c>
      <c r="J4">
        <v>0.52214063090439355</v>
      </c>
      <c r="K4">
        <v>0.49912735205890379</v>
      </c>
      <c r="L4">
        <v>0.49989146950293029</v>
      </c>
      <c r="M4" t="s">
        <v>296</v>
      </c>
      <c r="N4">
        <v>0.49989154601160463</v>
      </c>
      <c r="O4">
        <v>0.4998644619137978</v>
      </c>
      <c r="P4" t="s">
        <v>282</v>
      </c>
      <c r="Q4">
        <v>0.49959318724235191</v>
      </c>
      <c r="R4">
        <v>0.49983724841317201</v>
      </c>
      <c r="S4">
        <v>0.49959334164723751</v>
      </c>
      <c r="T4">
        <v>0.49893582187295349</v>
      </c>
      <c r="U4">
        <v>0.50466731505857665</v>
      </c>
      <c r="V4">
        <v>0.49956623109038661</v>
      </c>
      <c r="W4" t="s">
        <v>282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41" t="s">
        <v>15</v>
      </c>
      <c r="D6" s="141"/>
      <c r="E6" s="141"/>
      <c r="F6" s="141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0.13633878663234422</v>
      </c>
      <c r="D8" s="14">
        <f>+AVERAGE(Y2:AU2)</f>
        <v>0.92956422262484351</v>
      </c>
      <c r="E8" s="14"/>
      <c r="F8" s="14"/>
    </row>
    <row r="9" spans="1:47" x14ac:dyDescent="0.2">
      <c r="B9" s="14" t="s">
        <v>26</v>
      </c>
      <c r="C9" s="14">
        <f>+AVERAGE(B3:X3)</f>
        <v>0.22536104840604154</v>
      </c>
      <c r="D9" s="14">
        <f>+AVERAGE(Y3:AU3)</f>
        <v>0.89066595761634626</v>
      </c>
      <c r="E9" s="14"/>
      <c r="F9" s="14"/>
    </row>
    <row r="10" spans="1:47" x14ac:dyDescent="0.2">
      <c r="B10" s="14" t="s">
        <v>196</v>
      </c>
      <c r="C10" s="141">
        <f>+AVERAGE(B4:X4)</f>
        <v>0.57294307706934178</v>
      </c>
      <c r="D10" s="141"/>
      <c r="E10" s="141"/>
      <c r="F10" s="141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1C9E-A0E9-3345-8BCB-1BF9189F5068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</v>
      </c>
      <c r="C2">
        <v>0.42725752508361198</v>
      </c>
      <c r="E2">
        <v>0.89540296009622933</v>
      </c>
      <c r="F2">
        <v>0.89529836305632549</v>
      </c>
      <c r="G2">
        <v>0.97342127282571245</v>
      </c>
    </row>
    <row r="3" spans="1:7" x14ac:dyDescent="0.2">
      <c r="A3" s="8" t="s">
        <v>26</v>
      </c>
      <c r="B3">
        <v>0</v>
      </c>
      <c r="C3">
        <v>0.2033426183844011</v>
      </c>
      <c r="D3">
        <v>0</v>
      </c>
      <c r="E3">
        <v>0.93470546486870121</v>
      </c>
      <c r="F3">
        <v>0.96152549988766567</v>
      </c>
      <c r="G3">
        <v>1</v>
      </c>
    </row>
    <row r="4" spans="1:7" x14ac:dyDescent="0.2">
      <c r="A4" s="8" t="s">
        <v>122</v>
      </c>
      <c r="B4">
        <v>0.4673527324343506</v>
      </c>
      <c r="C4">
        <v>0.58243405913603341</v>
      </c>
      <c r="D4">
        <v>0.5</v>
      </c>
      <c r="E4">
        <v>0</v>
      </c>
      <c r="F4">
        <v>0</v>
      </c>
      <c r="G4">
        <v>0</v>
      </c>
    </row>
    <row r="5" spans="1:7" x14ac:dyDescent="0.2">
      <c r="B5" s="14"/>
      <c r="C5" s="141" t="s">
        <v>15</v>
      </c>
      <c r="D5" s="141"/>
      <c r="E5" s="141"/>
      <c r="F5" s="141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0.21362876254180599</v>
      </c>
      <c r="D7" s="15">
        <f>+AVERAGE(E2:G2)</f>
        <v>0.92137419865942238</v>
      </c>
      <c r="E7" s="15"/>
      <c r="F7" s="15"/>
    </row>
    <row r="8" spans="1:7" x14ac:dyDescent="0.2">
      <c r="B8" s="15" t="s">
        <v>26</v>
      </c>
      <c r="C8" s="15">
        <f>+AVERAGE(B3:D3)</f>
        <v>6.778087279480037E-2</v>
      </c>
      <c r="D8" s="15">
        <f>+AVERAGE(E3:G3)</f>
        <v>0.96541032158545559</v>
      </c>
      <c r="E8" s="15"/>
      <c r="F8" s="15"/>
    </row>
    <row r="9" spans="1:7" x14ac:dyDescent="0.2">
      <c r="B9" s="15" t="s">
        <v>196</v>
      </c>
      <c r="C9" s="142">
        <f>+AVERAGE(B4:D4)</f>
        <v>0.51659559719012804</v>
      </c>
      <c r="D9" s="142"/>
      <c r="E9" s="142"/>
      <c r="F9" s="142"/>
    </row>
    <row r="10" spans="1:7" x14ac:dyDescent="0.2">
      <c r="C10" s="118" t="s">
        <v>264</v>
      </c>
      <c r="D10" s="118"/>
      <c r="E10" s="118"/>
      <c r="F10" s="118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9E51-EC47-464C-8BFF-85282C55CCA6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0.24537037037037041</v>
      </c>
      <c r="C2">
        <v>0.77793296089385477</v>
      </c>
      <c r="D2">
        <v>0.32520325203252032</v>
      </c>
      <c r="E2">
        <v>0.90313914730610423</v>
      </c>
      <c r="F2">
        <v>0.90020917300137748</v>
      </c>
      <c r="G2">
        <v>0.975240170347628</v>
      </c>
    </row>
    <row r="3" spans="1:7" x14ac:dyDescent="0.2">
      <c r="A3" s="8" t="s">
        <v>26</v>
      </c>
      <c r="B3">
        <v>2.6499999999999999E-2</v>
      </c>
      <c r="C3">
        <v>0.2216474333465977</v>
      </c>
      <c r="D3">
        <v>7.407407407407407E-2</v>
      </c>
      <c r="E3">
        <v>0.99110116285417915</v>
      </c>
      <c r="F3">
        <v>0.99106942260166253</v>
      </c>
      <c r="G3">
        <v>0.99580320574404613</v>
      </c>
    </row>
    <row r="4" spans="1:7" x14ac:dyDescent="0.2">
      <c r="A4" s="8" t="s">
        <v>122</v>
      </c>
      <c r="B4">
        <v>0.5088005814270895</v>
      </c>
      <c r="C4">
        <v>0.60635842797413009</v>
      </c>
      <c r="D4">
        <v>0.5349386399090601</v>
      </c>
      <c r="E4">
        <v>0</v>
      </c>
      <c r="F4">
        <v>0</v>
      </c>
      <c r="G4">
        <v>0</v>
      </c>
    </row>
    <row r="5" spans="1:7" x14ac:dyDescent="0.2">
      <c r="B5" s="14"/>
      <c r="C5" s="141" t="s">
        <v>15</v>
      </c>
      <c r="D5" s="141"/>
      <c r="E5" s="141"/>
      <c r="F5" s="141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0.44950219443224854</v>
      </c>
      <c r="D7" s="15">
        <f>+AVERAGE(E2:G2)</f>
        <v>0.9261961635517032</v>
      </c>
      <c r="E7" s="15"/>
      <c r="F7" s="15"/>
    </row>
    <row r="8" spans="1:7" x14ac:dyDescent="0.2">
      <c r="B8" s="15" t="s">
        <v>26</v>
      </c>
      <c r="C8" s="15">
        <f>+AVERAGE(B3:D3)</f>
        <v>0.10740716914022393</v>
      </c>
      <c r="D8" s="15">
        <f>+AVERAGE(E3:G3)</f>
        <v>0.99265793039996264</v>
      </c>
      <c r="E8" s="15"/>
      <c r="F8" s="15"/>
    </row>
    <row r="9" spans="1:7" x14ac:dyDescent="0.2">
      <c r="B9" s="15" t="s">
        <v>196</v>
      </c>
      <c r="C9" s="142">
        <f>+AVERAGE(B4:D4)</f>
        <v>0.55003254977009319</v>
      </c>
      <c r="D9" s="142"/>
      <c r="E9" s="142"/>
      <c r="F9" s="142"/>
    </row>
    <row r="10" spans="1:7" x14ac:dyDescent="0.2">
      <c r="C10" s="118" t="s">
        <v>264</v>
      </c>
      <c r="D10" s="118"/>
      <c r="E10" s="118"/>
      <c r="F10" s="118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A1A4-737F-264D-992B-B909BC91DD4D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9.0344751136237661E-2</v>
      </c>
      <c r="C2">
        <v>0.14478017216476979</v>
      </c>
      <c r="D2">
        <v>2.7877553208599151E-2</v>
      </c>
      <c r="E2">
        <v>0.83736263736263739</v>
      </c>
      <c r="F2">
        <v>0.99767287234042556</v>
      </c>
      <c r="G2">
        <v>0.98798076923076927</v>
      </c>
    </row>
    <row r="3" spans="1:7" x14ac:dyDescent="0.2">
      <c r="A3" s="8" t="s">
        <v>26</v>
      </c>
      <c r="B3">
        <v>0.81499999999999995</v>
      </c>
      <c r="C3">
        <v>0.99721448467966578</v>
      </c>
      <c r="D3">
        <v>0.96296296296296291</v>
      </c>
      <c r="E3">
        <v>0.10400174701097339</v>
      </c>
      <c r="F3">
        <v>0.16855762749943831</v>
      </c>
      <c r="G3">
        <v>8.3126864539616721E-2</v>
      </c>
    </row>
    <row r="4" spans="1:7" x14ac:dyDescent="0.2">
      <c r="A4" s="8" t="s">
        <v>122</v>
      </c>
      <c r="B4">
        <v>0.52181061444877619</v>
      </c>
      <c r="C4">
        <v>0.52181061444877619</v>
      </c>
      <c r="D4">
        <v>0.52181061444877619</v>
      </c>
      <c r="E4">
        <v>0</v>
      </c>
      <c r="F4">
        <v>0</v>
      </c>
      <c r="G4">
        <v>0</v>
      </c>
    </row>
    <row r="5" spans="1:7" x14ac:dyDescent="0.2">
      <c r="B5" s="14"/>
      <c r="C5" s="141" t="s">
        <v>15</v>
      </c>
      <c r="D5" s="141"/>
      <c r="E5" s="141"/>
      <c r="F5" s="141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8.7667492169868869E-2</v>
      </c>
      <c r="D7" s="15">
        <f>+AVERAGE(E2:G2)</f>
        <v>0.94100542631127737</v>
      </c>
      <c r="E7" s="15"/>
      <c r="F7" s="15"/>
    </row>
    <row r="8" spans="1:7" x14ac:dyDescent="0.2">
      <c r="B8" s="15" t="s">
        <v>26</v>
      </c>
      <c r="C8" s="15">
        <f>+AVERAGE(B3:D3)</f>
        <v>0.92505914921420951</v>
      </c>
      <c r="D8" s="15">
        <f>+AVERAGE(E3:G3)</f>
        <v>0.1185620796833428</v>
      </c>
      <c r="E8" s="15"/>
      <c r="F8" s="15"/>
    </row>
    <row r="9" spans="1:7" x14ac:dyDescent="0.2">
      <c r="B9" s="15" t="s">
        <v>196</v>
      </c>
      <c r="C9" s="142">
        <f>+AVERAGE(B4:D4)</f>
        <v>0.52181061444877619</v>
      </c>
      <c r="D9" s="142"/>
      <c r="E9" s="142"/>
      <c r="F9" s="142"/>
    </row>
    <row r="10" spans="1:7" x14ac:dyDescent="0.2">
      <c r="C10" s="118" t="s">
        <v>264</v>
      </c>
      <c r="D10" s="118"/>
      <c r="E10" s="118"/>
      <c r="F10" s="118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7CB6-C0C0-B349-905D-E9591878A384}">
  <dimension ref="A1:AK21"/>
  <sheetViews>
    <sheetView zoomScale="180" zoomScaleNormal="180" workbookViewId="0">
      <selection activeCell="A4" sqref="A4:A5"/>
    </sheetView>
  </sheetViews>
  <sheetFormatPr baseColWidth="10" defaultColWidth="8.83203125" defaultRowHeight="16" x14ac:dyDescent="0.2"/>
  <cols>
    <col min="2" max="2" width="9.6640625" bestFit="1" customWidth="1"/>
    <col min="3" max="6" width="10.83203125" bestFit="1" customWidth="1"/>
    <col min="7" max="8" width="9.6640625" bestFit="1" customWidth="1"/>
    <col min="9" max="9" width="10.83203125" bestFit="1" customWidth="1"/>
    <col min="10" max="12" width="10.6640625" bestFit="1" customWidth="1"/>
  </cols>
  <sheetData>
    <row r="1" spans="1:3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/>
      <c r="I1" s="8"/>
      <c r="J1" s="8"/>
      <c r="K1" s="8"/>
      <c r="L1" s="8"/>
      <c r="M1" s="8"/>
    </row>
    <row r="2" spans="1:37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7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7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7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7" x14ac:dyDescent="0.2">
      <c r="B7" s="14"/>
      <c r="C7" s="141" t="s">
        <v>15</v>
      </c>
      <c r="D7" s="141"/>
      <c r="E7" s="141"/>
      <c r="F7" s="141"/>
    </row>
    <row r="8" spans="1:37" x14ac:dyDescent="0.2">
      <c r="B8" s="14"/>
      <c r="C8" s="14" t="s">
        <v>260</v>
      </c>
      <c r="D8" s="14" t="s">
        <v>261</v>
      </c>
      <c r="E8" s="14"/>
      <c r="F8" s="14"/>
    </row>
    <row r="9" spans="1:37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7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7" x14ac:dyDescent="0.2">
      <c r="B11" s="15" t="s">
        <v>196</v>
      </c>
      <c r="C11" s="142">
        <f>+AVERAGE(B5:D5)</f>
        <v>0.73236497785986154</v>
      </c>
      <c r="D11" s="142"/>
      <c r="E11" s="142"/>
      <c r="F11" s="142"/>
      <c r="G11" s="16"/>
    </row>
    <row r="12" spans="1:37" x14ac:dyDescent="0.2">
      <c r="C12" s="118" t="s">
        <v>264</v>
      </c>
      <c r="D12" s="118"/>
      <c r="E12" s="118"/>
      <c r="F12" s="118"/>
    </row>
    <row r="14" spans="1:37" x14ac:dyDescent="0.2">
      <c r="B14" s="118" t="s">
        <v>260</v>
      </c>
      <c r="C14" s="118"/>
      <c r="D14" s="118"/>
      <c r="E14" s="118"/>
      <c r="F14" s="118" t="s">
        <v>261</v>
      </c>
      <c r="G14" s="118"/>
      <c r="H14" s="118"/>
      <c r="I14" s="118"/>
      <c r="AK14" t="s">
        <v>273</v>
      </c>
    </row>
    <row r="15" spans="1:37" x14ac:dyDescent="0.2">
      <c r="B15" s="8" t="s">
        <v>20</v>
      </c>
      <c r="C15" s="8" t="s">
        <v>21</v>
      </c>
      <c r="D15" s="8" t="s">
        <v>22</v>
      </c>
      <c r="E15" s="33" t="s">
        <v>281</v>
      </c>
      <c r="F15" s="8" t="s">
        <v>20</v>
      </c>
      <c r="G15" s="8" t="s">
        <v>21</v>
      </c>
      <c r="H15" s="8" t="s">
        <v>22</v>
      </c>
      <c r="I15" s="33" t="s">
        <v>281</v>
      </c>
    </row>
    <row r="16" spans="1:37" x14ac:dyDescent="0.2">
      <c r="A16" s="8" t="s">
        <v>16</v>
      </c>
      <c r="B16" s="16">
        <f>+B2</f>
        <v>0.15871718925543871</v>
      </c>
      <c r="C16" s="16">
        <f t="shared" ref="C16:D16" si="0">+C2</f>
        <v>0.21663244353182751</v>
      </c>
      <c r="D16" s="16">
        <f t="shared" si="0"/>
        <v>0.1107536764705882</v>
      </c>
      <c r="E16" s="16">
        <f>+AVERAGE(B16:D16)</f>
        <v>0.16203443641928481</v>
      </c>
      <c r="F16" s="16">
        <f>+E2</f>
        <v>0.9576287288618659</v>
      </c>
      <c r="G16" s="16">
        <f t="shared" ref="G16:H16" si="1">+F2</f>
        <v>0.94684442905376154</v>
      </c>
      <c r="H16" s="16">
        <f t="shared" si="1"/>
        <v>0.99636705292828065</v>
      </c>
      <c r="I16" s="16">
        <f>+AVERAGE(F16:H16)</f>
        <v>0.9669467369479694</v>
      </c>
    </row>
    <row r="17" spans="1:17" x14ac:dyDescent="0.2">
      <c r="A17" s="8" t="s">
        <v>26</v>
      </c>
      <c r="B17" s="16">
        <f t="shared" ref="B17:D17" si="2">+B3</f>
        <v>0.77700000000000002</v>
      </c>
      <c r="C17" s="16">
        <f t="shared" si="2"/>
        <v>0.75567051333068047</v>
      </c>
      <c r="D17" s="16">
        <f t="shared" si="2"/>
        <v>0.8925925925925926</v>
      </c>
      <c r="E17" s="16">
        <f t="shared" ref="E17:E18" si="3">+AVERAGE(B17:D17)</f>
        <v>0.80842103530775766</v>
      </c>
      <c r="F17" s="16">
        <f t="shared" ref="F17:H17" si="4">+E3</f>
        <v>0.55030845662499317</v>
      </c>
      <c r="G17" s="16">
        <f t="shared" si="4"/>
        <v>0.61430015726802967</v>
      </c>
      <c r="H17" s="16">
        <f t="shared" si="4"/>
        <v>0.80431814734287299</v>
      </c>
      <c r="I17" s="16">
        <f t="shared" ref="I17:I18" si="5">+AVERAGE(F17:H17)</f>
        <v>0.65630892041196531</v>
      </c>
    </row>
    <row r="18" spans="1:17" x14ac:dyDescent="0.2">
      <c r="A18" s="8" t="s">
        <v>122</v>
      </c>
      <c r="B18" s="16">
        <f>+B5</f>
        <v>0.66365422831249654</v>
      </c>
      <c r="C18" s="16">
        <f>+C5</f>
        <v>0.68498533529935512</v>
      </c>
      <c r="D18" s="16">
        <f>+D5</f>
        <v>0.84845536996773274</v>
      </c>
      <c r="E18" s="16">
        <f t="shared" si="3"/>
        <v>0.73236497785986154</v>
      </c>
      <c r="F18" s="16">
        <f>+B5</f>
        <v>0.66365422831249654</v>
      </c>
      <c r="G18" s="16">
        <f t="shared" ref="G18:H18" si="6">+C5</f>
        <v>0.68498533529935512</v>
      </c>
      <c r="H18" s="16">
        <f t="shared" si="6"/>
        <v>0.84845536996773274</v>
      </c>
      <c r="I18" s="16">
        <f t="shared" si="5"/>
        <v>0.73236497785986154</v>
      </c>
    </row>
    <row r="21" spans="1:17" x14ac:dyDescent="0.2">
      <c r="Q21" s="34"/>
    </row>
  </sheetData>
  <mergeCells count="7">
    <mergeCell ref="B14:E14"/>
    <mergeCell ref="F14:I14"/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0ED8-057B-FA48-8B3E-73E232232500}">
  <dimension ref="A1:AE14"/>
  <sheetViews>
    <sheetView zoomScale="180" zoomScaleNormal="180" workbookViewId="0">
      <selection activeCell="A4" sqref="A4:A5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31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1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1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1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1" x14ac:dyDescent="0.2">
      <c r="B7" s="14"/>
      <c r="C7" s="141" t="s">
        <v>15</v>
      </c>
      <c r="D7" s="141"/>
      <c r="E7" s="141"/>
      <c r="F7" s="141"/>
    </row>
    <row r="8" spans="1:31" x14ac:dyDescent="0.2">
      <c r="B8" s="14"/>
      <c r="C8" s="14" t="s">
        <v>260</v>
      </c>
      <c r="D8" s="14" t="s">
        <v>261</v>
      </c>
      <c r="E8" s="14"/>
      <c r="F8" s="14"/>
    </row>
    <row r="9" spans="1:31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1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1" x14ac:dyDescent="0.2">
      <c r="B11" s="15" t="s">
        <v>196</v>
      </c>
      <c r="C11" s="142">
        <f>+AVERAGE(B5:D5)</f>
        <v>0.73236497785986154</v>
      </c>
      <c r="D11" s="142"/>
      <c r="E11" s="142"/>
      <c r="F11" s="142"/>
      <c r="G11" s="16"/>
    </row>
    <row r="12" spans="1:31" x14ac:dyDescent="0.2">
      <c r="C12" s="118" t="s">
        <v>264</v>
      </c>
      <c r="D12" s="118"/>
      <c r="E12" s="118"/>
      <c r="F12" s="118"/>
    </row>
    <row r="14" spans="1:31" x14ac:dyDescent="0.2">
      <c r="AE14" t="s">
        <v>273</v>
      </c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D8CC-319E-A44A-B31C-5446B1A5B10A}">
  <dimension ref="A1:G12"/>
  <sheetViews>
    <sheetView workbookViewId="0">
      <selection activeCell="A4" sqref="A4:A5"/>
    </sheetView>
  </sheetViews>
  <sheetFormatPr baseColWidth="10" defaultColWidth="8.83203125" defaultRowHeight="15" x14ac:dyDescent="0.2"/>
  <cols>
    <col min="1" max="16384" width="8.83203125" style="4"/>
  </cols>
  <sheetData>
    <row r="1" spans="1:7" ht="16" x14ac:dyDescent="0.2">
      <c r="A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ht="16" x14ac:dyDescent="0.2">
      <c r="A2" s="8" t="s">
        <v>16</v>
      </c>
      <c r="B2">
        <v>0.18255972033404541</v>
      </c>
      <c r="C2">
        <v>0.20495915149777841</v>
      </c>
      <c r="D2">
        <v>3.3990212934796982E-2</v>
      </c>
      <c r="E2">
        <v>0.9301160337552743</v>
      </c>
      <c r="F2">
        <v>0.91881559220389808</v>
      </c>
      <c r="G2">
        <v>0.99499518768046202</v>
      </c>
    </row>
    <row r="3" spans="1:7" ht="16" x14ac:dyDescent="0.2">
      <c r="A3" s="8" t="s">
        <v>26</v>
      </c>
      <c r="B3">
        <v>0.47</v>
      </c>
      <c r="C3">
        <v>0.56904098686828497</v>
      </c>
      <c r="D3">
        <v>0.95185185185185184</v>
      </c>
      <c r="E3">
        <v>0.77021346290331383</v>
      </c>
      <c r="F3">
        <v>0.68844079982026507</v>
      </c>
      <c r="G3">
        <v>0.26136421095211609</v>
      </c>
    </row>
    <row r="4" spans="1:7" ht="16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7" ht="16" x14ac:dyDescent="0.2">
      <c r="A5" s="8" t="s">
        <v>122</v>
      </c>
      <c r="B5">
        <v>0.62010673145165696</v>
      </c>
      <c r="C5">
        <v>0.62874089334427496</v>
      </c>
      <c r="D5">
        <v>0.60660803140198405</v>
      </c>
      <c r="E5">
        <v>0</v>
      </c>
      <c r="F5">
        <v>0</v>
      </c>
      <c r="G5">
        <v>0</v>
      </c>
    </row>
    <row r="6" spans="1:7" customFormat="1" ht="16" x14ac:dyDescent="0.2"/>
    <row r="7" spans="1:7" customFormat="1" ht="16" x14ac:dyDescent="0.2">
      <c r="B7" s="14"/>
      <c r="C7" s="141" t="s">
        <v>15</v>
      </c>
      <c r="D7" s="141"/>
      <c r="E7" s="141"/>
      <c r="F7" s="141"/>
    </row>
    <row r="8" spans="1:7" customFormat="1" ht="16" x14ac:dyDescent="0.2">
      <c r="B8" s="14"/>
      <c r="C8" s="14" t="s">
        <v>260</v>
      </c>
      <c r="D8" s="14" t="s">
        <v>261</v>
      </c>
      <c r="E8" s="14"/>
      <c r="F8" s="14"/>
    </row>
    <row r="9" spans="1:7" customFormat="1" ht="16" x14ac:dyDescent="0.2">
      <c r="B9" s="15" t="s">
        <v>16</v>
      </c>
      <c r="C9" s="15">
        <f>+AVERAGE(B2:D2)</f>
        <v>0.14050302825554026</v>
      </c>
      <c r="D9" s="15">
        <f>+AVERAGE(E2:G2)</f>
        <v>0.94797560454654484</v>
      </c>
      <c r="E9" s="15"/>
      <c r="F9" s="15"/>
      <c r="G9" s="16"/>
    </row>
    <row r="10" spans="1:7" customFormat="1" ht="16" x14ac:dyDescent="0.2">
      <c r="B10" s="15" t="s">
        <v>26</v>
      </c>
      <c r="C10" s="15">
        <f>+AVERAGE(B3:D3)</f>
        <v>0.66363094624004548</v>
      </c>
      <c r="D10" s="15">
        <f>+AVERAGE(E3:G3)</f>
        <v>0.57333949122523176</v>
      </c>
      <c r="E10" s="15"/>
      <c r="F10" s="15"/>
      <c r="G10" s="16"/>
    </row>
    <row r="11" spans="1:7" customFormat="1" ht="16" x14ac:dyDescent="0.2">
      <c r="B11" s="15" t="s">
        <v>196</v>
      </c>
      <c r="C11" s="142">
        <f>+AVERAGE(B5:D5)</f>
        <v>0.61848521873263873</v>
      </c>
      <c r="D11" s="142"/>
      <c r="E11" s="142"/>
      <c r="F11" s="142"/>
      <c r="G11" s="16"/>
    </row>
    <row r="12" spans="1:7" customFormat="1" ht="16" x14ac:dyDescent="0.2">
      <c r="C12" s="118" t="s">
        <v>264</v>
      </c>
      <c r="D12" s="118"/>
      <c r="E12" s="118"/>
      <c r="F12" s="118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FB96-AC2D-3B4E-B7FD-937B37A7F876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C2">
        <v>0.875</v>
      </c>
      <c r="E2">
        <v>0.77372262773722633</v>
      </c>
      <c r="F2">
        <v>0.63366336633663367</v>
      </c>
      <c r="G2">
        <v>0.80194805194805197</v>
      </c>
      <c r="I2">
        <v>0.72540983606557374</v>
      </c>
      <c r="J2">
        <v>0.85190545103714421</v>
      </c>
      <c r="K2">
        <v>0.82369411991889541</v>
      </c>
      <c r="L2">
        <v>0.80250844187168358</v>
      </c>
      <c r="M2">
        <v>0.80547022098900012</v>
      </c>
      <c r="N2">
        <v>0.97416020671834624</v>
      </c>
      <c r="O2">
        <v>0.81863378741175297</v>
      </c>
      <c r="P2">
        <v>0.99411480945489628</v>
      </c>
      <c r="Q2">
        <v>0.99318249184863161</v>
      </c>
    </row>
    <row r="3" spans="1:17" x14ac:dyDescent="0.2">
      <c r="A3" s="8" t="s">
        <v>26</v>
      </c>
      <c r="B3">
        <v>0</v>
      </c>
      <c r="C3">
        <v>3.8188761593016909E-3</v>
      </c>
      <c r="D3">
        <v>0</v>
      </c>
      <c r="E3">
        <v>9.7471264367816085E-2</v>
      </c>
      <c r="F3">
        <v>0.4247787610619469</v>
      </c>
      <c r="G3">
        <v>0.11926605504587159</v>
      </c>
      <c r="H3">
        <v>0</v>
      </c>
      <c r="I3">
        <v>0.71951219512195119</v>
      </c>
      <c r="J3">
        <v>1</v>
      </c>
      <c r="K3">
        <v>0.99988279418659165</v>
      </c>
      <c r="L3">
        <v>1</v>
      </c>
      <c r="M3">
        <v>0.99242979242979246</v>
      </c>
      <c r="N3">
        <v>0.988802582467467</v>
      </c>
      <c r="O3">
        <v>0.99264528574873401</v>
      </c>
      <c r="P3">
        <v>1</v>
      </c>
      <c r="Q3">
        <v>0.99337879237078763</v>
      </c>
    </row>
    <row r="4" spans="1:17" x14ac:dyDescent="0.2">
      <c r="A4" s="8" t="s">
        <v>122</v>
      </c>
      <c r="B4">
        <v>0.5</v>
      </c>
      <c r="C4">
        <v>0.50185083517294671</v>
      </c>
      <c r="D4">
        <v>0.5</v>
      </c>
      <c r="E4">
        <v>0.54495052839880431</v>
      </c>
      <c r="F4">
        <v>0.70679067176470689</v>
      </c>
      <c r="G4">
        <v>0.55595567039730276</v>
      </c>
      <c r="H4">
        <v>0.5</v>
      </c>
      <c r="I4">
        <v>0.85644549374636936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0.76194877641749714</v>
      </c>
      <c r="D16" s="14">
        <f>+AVERAGE(J2:Q2)</f>
        <v>0.88295869115629388</v>
      </c>
      <c r="E16" s="14"/>
      <c r="F16" s="14"/>
    </row>
    <row r="17" spans="2:6" x14ac:dyDescent="0.2">
      <c r="B17" s="14" t="s">
        <v>26</v>
      </c>
      <c r="C17" s="14">
        <f>+AVERAGE(B3:I3)</f>
        <v>0.17060589396961096</v>
      </c>
      <c r="D17" s="14">
        <f>+AVERAGE(J3:Q3)</f>
        <v>0.9958924059004215</v>
      </c>
      <c r="E17" s="14"/>
      <c r="F17" s="14"/>
    </row>
    <row r="18" spans="2:6" x14ac:dyDescent="0.2">
      <c r="B18" s="14" t="s">
        <v>196</v>
      </c>
      <c r="C18" s="141">
        <f>+AVERAGE(B4:I4)</f>
        <v>0.5832491499350162</v>
      </c>
      <c r="D18" s="141"/>
      <c r="E18" s="141"/>
      <c r="F18" s="141"/>
    </row>
    <row r="19" spans="2:6" x14ac:dyDescent="0.2">
      <c r="C19" s="118" t="s">
        <v>264</v>
      </c>
      <c r="D19" s="118"/>
      <c r="E19" s="118"/>
      <c r="F19" s="118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4B15-24E4-1A49-8ED3-767D008AF4AA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C2">
        <v>0.875</v>
      </c>
      <c r="E2">
        <v>0.77372262773722633</v>
      </c>
      <c r="F2">
        <v>0.63366336633663367</v>
      </c>
      <c r="G2">
        <v>0.80194805194805197</v>
      </c>
      <c r="I2">
        <v>0.72540983606557374</v>
      </c>
      <c r="J2">
        <v>0.85190545103714421</v>
      </c>
      <c r="K2">
        <v>0.82369411991889541</v>
      </c>
      <c r="L2">
        <v>0.80250844187168358</v>
      </c>
      <c r="M2">
        <v>0.80547022098900012</v>
      </c>
      <c r="N2">
        <v>0.97416020671834624</v>
      </c>
      <c r="O2">
        <v>0.81863378741175297</v>
      </c>
      <c r="P2">
        <v>0.99411480945489628</v>
      </c>
      <c r="Q2">
        <v>0.99318249184863161</v>
      </c>
    </row>
    <row r="3" spans="1:17" x14ac:dyDescent="0.2">
      <c r="A3" s="8" t="s">
        <v>26</v>
      </c>
      <c r="B3">
        <v>0</v>
      </c>
      <c r="C3">
        <v>3.8188761593016909E-3</v>
      </c>
      <c r="D3">
        <v>0</v>
      </c>
      <c r="E3">
        <v>9.7471264367816085E-2</v>
      </c>
      <c r="F3">
        <v>0.4247787610619469</v>
      </c>
      <c r="G3">
        <v>0.11926605504587159</v>
      </c>
      <c r="H3">
        <v>0</v>
      </c>
      <c r="I3">
        <v>0.71951219512195119</v>
      </c>
      <c r="J3">
        <v>1</v>
      </c>
      <c r="K3">
        <v>0.99988279418659165</v>
      </c>
      <c r="L3">
        <v>1</v>
      </c>
      <c r="M3">
        <v>0.99242979242979246</v>
      </c>
      <c r="N3">
        <v>0.988802582467467</v>
      </c>
      <c r="O3">
        <v>0.99264528574873401</v>
      </c>
      <c r="P3">
        <v>1</v>
      </c>
      <c r="Q3">
        <v>0.99337879237078763</v>
      </c>
    </row>
    <row r="4" spans="1:17" x14ac:dyDescent="0.2">
      <c r="A4" s="8" t="s">
        <v>122</v>
      </c>
      <c r="B4">
        <v>0.5</v>
      </c>
      <c r="C4">
        <v>0.50185083517294671</v>
      </c>
      <c r="D4">
        <v>0.5</v>
      </c>
      <c r="E4">
        <v>0.54495052839880431</v>
      </c>
      <c r="F4">
        <v>0.70679067176470689</v>
      </c>
      <c r="G4">
        <v>0.55595567039730276</v>
      </c>
      <c r="H4">
        <v>0.5</v>
      </c>
      <c r="I4">
        <v>0.85644549374636936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0.76194877641749714</v>
      </c>
      <c r="D16" s="14">
        <f>+AVERAGE(J2:Q2)</f>
        <v>0.88295869115629388</v>
      </c>
      <c r="E16" s="14"/>
      <c r="F16" s="14"/>
    </row>
    <row r="17" spans="2:6" x14ac:dyDescent="0.2">
      <c r="B17" s="14" t="s">
        <v>26</v>
      </c>
      <c r="C17" s="14">
        <f>+AVERAGE(B3:I3)</f>
        <v>0.17060589396961096</v>
      </c>
      <c r="D17" s="14">
        <f>+AVERAGE(J3:Q3)</f>
        <v>0.9958924059004215</v>
      </c>
      <c r="E17" s="14"/>
      <c r="F17" s="14"/>
    </row>
    <row r="18" spans="2:6" x14ac:dyDescent="0.2">
      <c r="B18" s="14" t="s">
        <v>196</v>
      </c>
      <c r="C18" s="141">
        <f>+AVERAGE(B4:I4)</f>
        <v>0.5832491499350162</v>
      </c>
      <c r="D18" s="141"/>
      <c r="E18" s="141"/>
      <c r="F18" s="141"/>
    </row>
    <row r="19" spans="2:6" x14ac:dyDescent="0.2">
      <c r="C19" s="118" t="s">
        <v>264</v>
      </c>
      <c r="D19" s="118"/>
      <c r="E19" s="118"/>
      <c r="F19" s="118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127</vt:i4>
      </vt:variant>
    </vt:vector>
  </HeadingPairs>
  <TitlesOfParts>
    <vt:vector size="127" baseType="lpstr">
      <vt:lpstr>Logs</vt:lpstr>
      <vt:lpstr>py_requirements</vt:lpstr>
      <vt:lpstr>deviation frequency</vt:lpstr>
      <vt:lpstr>4.4.2 Learning Architecture</vt:lpstr>
      <vt:lpstr>4.4.2 Undersampling</vt:lpstr>
      <vt:lpstr>4.4.3 LSTM vs FFN</vt:lpstr>
      <vt:lpstr>LSTM Differences </vt:lpstr>
      <vt:lpstr>4.4.3. Scatter LSTM vs FFN</vt:lpstr>
      <vt:lpstr>5. Benchmark</vt:lpstr>
      <vt:lpstr> 6.1 Earliness</vt:lpstr>
      <vt:lpstr>6.2 Confidence</vt:lpstr>
      <vt:lpstr>Time Performance</vt:lpstr>
      <vt:lpstr>Mobis MPPN2E</vt:lpstr>
      <vt:lpstr>Dom MPPN2E</vt:lpstr>
      <vt:lpstr>12A MPPN2E</vt:lpstr>
      <vt:lpstr>12A BPDP (3)</vt:lpstr>
      <vt:lpstr>12A 0.6</vt:lpstr>
      <vt:lpstr>12A 0.7</vt:lpstr>
      <vt:lpstr>12A 0.8</vt:lpstr>
      <vt:lpstr>12O MPPN2E</vt:lpstr>
      <vt:lpstr>12O BPDP (3)</vt:lpstr>
      <vt:lpstr>12O 0.6</vt:lpstr>
      <vt:lpstr>12O 0.7</vt:lpstr>
      <vt:lpstr>12O 0.8</vt:lpstr>
      <vt:lpstr>Dom BPDP (3)</vt:lpstr>
      <vt:lpstr>Dom 0.6</vt:lpstr>
      <vt:lpstr>Dom 0.7</vt:lpstr>
      <vt:lpstr>Dom 0.8</vt:lpstr>
      <vt:lpstr>Int MPPN2E</vt:lpstr>
      <vt:lpstr>Int BPDP (3)</vt:lpstr>
      <vt:lpstr>Int 0.6</vt:lpstr>
      <vt:lpstr>Int 0.7</vt:lpstr>
      <vt:lpstr>Int 0.8</vt:lpstr>
      <vt:lpstr>RfP MPPN2E</vt:lpstr>
      <vt:lpstr>RfP BPDP (3)</vt:lpstr>
      <vt:lpstr>RfP 0.6</vt:lpstr>
      <vt:lpstr>RfP 0.7</vt:lpstr>
      <vt:lpstr>RfP 0.8</vt:lpstr>
      <vt:lpstr>Prep MPPN2E</vt:lpstr>
      <vt:lpstr>Prep BPDP (3)</vt:lpstr>
      <vt:lpstr>Prep 0.6</vt:lpstr>
      <vt:lpstr>Prep 0.7</vt:lpstr>
      <vt:lpstr>Prep 0.8</vt:lpstr>
      <vt:lpstr>Mobis BPDP (3)</vt:lpstr>
      <vt:lpstr>Mobis 0.6</vt:lpstr>
      <vt:lpstr>Mobis 0.7</vt:lpstr>
      <vt:lpstr>Mobis 0.8</vt:lpstr>
      <vt:lpstr>12A BPDP (2)</vt:lpstr>
      <vt:lpstr>12A BPDP LSTM</vt:lpstr>
      <vt:lpstr>12O BPDP (2)</vt:lpstr>
      <vt:lpstr>12O BPDP LSTM</vt:lpstr>
      <vt:lpstr>Dom BPDP (2)</vt:lpstr>
      <vt:lpstr>Dom BPDP LSTM</vt:lpstr>
      <vt:lpstr>Int BPDP (2)</vt:lpstr>
      <vt:lpstr>Int BPDP LSTM</vt:lpstr>
      <vt:lpstr>RfP BPDP (2)</vt:lpstr>
      <vt:lpstr>RfP BPDP LSTM</vt:lpstr>
      <vt:lpstr>Prep BPDP (2)</vt:lpstr>
      <vt:lpstr>Prep BPDP LSTM</vt:lpstr>
      <vt:lpstr>Mobis BPDP (2)</vt:lpstr>
      <vt:lpstr>Mobis BPDP LSTM</vt:lpstr>
      <vt:lpstr>12A SC LSTM</vt:lpstr>
      <vt:lpstr>12O SC LSTM</vt:lpstr>
      <vt:lpstr>Dom SC LSTM</vt:lpstr>
      <vt:lpstr>Int SC LSTM</vt:lpstr>
      <vt:lpstr>RfP SC LSTM</vt:lpstr>
      <vt:lpstr>Prep SC LSTM</vt:lpstr>
      <vt:lpstr>Mobis SC LSTM</vt:lpstr>
      <vt:lpstr>Earliness BPDP</vt:lpstr>
      <vt:lpstr>Earliness MPPN</vt:lpstr>
      <vt:lpstr>12A XGB</vt:lpstr>
      <vt:lpstr>12O XGB</vt:lpstr>
      <vt:lpstr>Dom XGB</vt:lpstr>
      <vt:lpstr>Int XGB</vt:lpstr>
      <vt:lpstr>RfP XGB</vt:lpstr>
      <vt:lpstr>Prep XGB</vt:lpstr>
      <vt:lpstr>Mobis XGB</vt:lpstr>
      <vt:lpstr>12A Suffix</vt:lpstr>
      <vt:lpstr>12O Suffix</vt:lpstr>
      <vt:lpstr>Dom Suffix</vt:lpstr>
      <vt:lpstr>Int Suffix</vt:lpstr>
      <vt:lpstr>RfP Suffix</vt:lpstr>
      <vt:lpstr>Prep Suffix</vt:lpstr>
      <vt:lpstr>Mobis Suffix</vt:lpstr>
      <vt:lpstr>12A CatB</vt:lpstr>
      <vt:lpstr>12O CatB</vt:lpstr>
      <vt:lpstr>Dom CatB</vt:lpstr>
      <vt:lpstr>Int CatB</vt:lpstr>
      <vt:lpstr>RfP CatB</vt:lpstr>
      <vt:lpstr>Prep CatB</vt:lpstr>
      <vt:lpstr>Mobis CatB</vt:lpstr>
      <vt:lpstr>12A Genga</vt:lpstr>
      <vt:lpstr>12A No Imb</vt:lpstr>
      <vt:lpstr>12A SC CIBE</vt:lpstr>
      <vt:lpstr>12A BPDP Git</vt:lpstr>
      <vt:lpstr>12A BPDP</vt:lpstr>
      <vt:lpstr>12A MPPN</vt:lpstr>
      <vt:lpstr>12O No Imb</vt:lpstr>
      <vt:lpstr>12O SC Cibe</vt:lpstr>
      <vt:lpstr>12O Genga</vt:lpstr>
      <vt:lpstr>12O BPDP</vt:lpstr>
      <vt:lpstr>12O MPPN</vt:lpstr>
      <vt:lpstr>Dom No Imb</vt:lpstr>
      <vt:lpstr>Dom SC CIBE</vt:lpstr>
      <vt:lpstr>Dom Genga</vt:lpstr>
      <vt:lpstr>Dom BPDP</vt:lpstr>
      <vt:lpstr>Dom MPPN</vt:lpstr>
      <vt:lpstr>Int No Imb</vt:lpstr>
      <vt:lpstr>Int SC CIBE</vt:lpstr>
      <vt:lpstr>Int Genga</vt:lpstr>
      <vt:lpstr>Int BPDP</vt:lpstr>
      <vt:lpstr>Int MPPN</vt:lpstr>
      <vt:lpstr>RfP Genga</vt:lpstr>
      <vt:lpstr>RfP No Imb</vt:lpstr>
      <vt:lpstr>RfP SC CIBE</vt:lpstr>
      <vt:lpstr>RfP BPDP</vt:lpstr>
      <vt:lpstr>RfP MPPN</vt:lpstr>
      <vt:lpstr>Prep No Imb</vt:lpstr>
      <vt:lpstr>Prep SC CIBE</vt:lpstr>
      <vt:lpstr>Prep Genga</vt:lpstr>
      <vt:lpstr>Prep BPDP</vt:lpstr>
      <vt:lpstr>Prep MPPN</vt:lpstr>
      <vt:lpstr>Mobis Genga</vt:lpstr>
      <vt:lpstr>Mobis No Imb</vt:lpstr>
      <vt:lpstr>Mobis SC CIBE</vt:lpstr>
      <vt:lpstr>Mobis BPDP</vt:lpstr>
      <vt:lpstr>Mobis MPPN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 Gro</dc:creator>
  <cp:lastModifiedBy>Michael Grohs</cp:lastModifiedBy>
  <dcterms:created xsi:type="dcterms:W3CDTF">2022-12-23T09:32:40Z</dcterms:created>
  <dcterms:modified xsi:type="dcterms:W3CDTF">2024-03-26T19:05:13Z</dcterms:modified>
</cp:coreProperties>
</file>