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git_projects/datasets/plants_light_exposure/"/>
    </mc:Choice>
  </mc:AlternateContent>
  <xr:revisionPtr revIDLastSave="0" documentId="13_ncr:1_{37AA5AB7-DFC5-3C4B-B672-97D458C54BCE}" xr6:coauthVersionLast="46" xr6:coauthVersionMax="46" xr10:uidLastSave="{00000000-0000-0000-0000-000000000000}"/>
  <bookViews>
    <workbookView xWindow="-120" yWindow="500" windowWidth="28840" windowHeight="13720" xr2:uid="{00000000-000D-0000-FFFF-FFFF00000000}"/>
  </bookViews>
  <sheets>
    <sheet name="Sheet1" sheetId="1" r:id="rId1"/>
    <sheet name="stats" sheetId="2" r:id="rId2"/>
  </sheets>
  <definedNames>
    <definedName name="_xlnm._FilterDatabase" localSheetId="0" hidden="1">Sheet1!$A$1:$M$8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C2" i="2"/>
  <c r="M32" i="1" l="1"/>
  <c r="M33" i="1"/>
  <c r="M34" i="1"/>
  <c r="K32" i="1"/>
  <c r="L32" i="1" s="1"/>
  <c r="K33" i="1"/>
  <c r="L33" i="1" s="1"/>
  <c r="K34" i="1"/>
  <c r="L34" i="1" s="1"/>
  <c r="F32" i="1"/>
  <c r="F33" i="1"/>
  <c r="F34" i="1"/>
  <c r="G31" i="1"/>
  <c r="G30" i="1"/>
  <c r="G29" i="1"/>
  <c r="K29" i="1"/>
  <c r="M5" i="1"/>
  <c r="M6" i="1"/>
  <c r="M7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M3" i="1"/>
  <c r="M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3" i="1"/>
  <c r="F24" i="1"/>
  <c r="F25" i="1"/>
  <c r="F26" i="1"/>
  <c r="F27" i="1"/>
  <c r="F28" i="1"/>
  <c r="F29" i="1"/>
  <c r="F30" i="1"/>
  <c r="F31" i="1"/>
  <c r="F2" i="1"/>
  <c r="K3" i="1"/>
  <c r="L3" i="1" s="1"/>
  <c r="K4" i="1"/>
  <c r="L4" i="1" s="1"/>
  <c r="K5" i="1"/>
  <c r="L5" i="1" s="1"/>
  <c r="K6" i="1"/>
  <c r="L6" i="1" s="1"/>
  <c r="K7" i="1"/>
  <c r="L7" i="1" s="1"/>
  <c r="K11" i="1"/>
  <c r="K12" i="1"/>
  <c r="K13" i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30" i="1"/>
  <c r="K31" i="1"/>
  <c r="K2" i="1"/>
  <c r="L2" i="1" s="1"/>
  <c r="J10" i="1"/>
  <c r="J9" i="1"/>
  <c r="I10" i="1"/>
  <c r="K10" i="1" s="1"/>
  <c r="L10" i="1" s="1"/>
  <c r="I9" i="1"/>
  <c r="M9" i="1" s="1"/>
  <c r="I8" i="1"/>
  <c r="M8" i="1" s="1"/>
  <c r="G13" i="1"/>
  <c r="L13" i="1" s="1"/>
  <c r="G12" i="1"/>
  <c r="L12" i="1" s="1"/>
  <c r="G11" i="1"/>
  <c r="L29" i="1" l="1"/>
  <c r="L31" i="1"/>
  <c r="K8" i="1"/>
  <c r="L8" i="1" s="1"/>
  <c r="L30" i="1"/>
  <c r="L11" i="1"/>
  <c r="K9" i="1"/>
  <c r="L9" i="1" s="1"/>
  <c r="M10" i="1"/>
</calcChain>
</file>

<file path=xl/sharedStrings.xml><?xml version="1.0" encoding="utf-8"?>
<sst xmlns="http://schemas.openxmlformats.org/spreadsheetml/2006/main" count="48" uniqueCount="15">
  <si>
    <t>Plant # (1, 2, 3)</t>
  </si>
  <si>
    <t>FW shoot (g)</t>
  </si>
  <si>
    <t>FW root (g)</t>
  </si>
  <si>
    <t>FW complete (g)</t>
  </si>
  <si>
    <t>Leaf Area (total) (cm^2)</t>
  </si>
  <si>
    <t>Stem length (cm)</t>
  </si>
  <si>
    <t>DW shoot (g)</t>
  </si>
  <si>
    <t>DW root (g)</t>
  </si>
  <si>
    <t>DW complete (g)</t>
  </si>
  <si>
    <t>LAR (cm^2/g)</t>
  </si>
  <si>
    <t>DW shoot/root ratio</t>
  </si>
  <si>
    <t>LL</t>
  </si>
  <si>
    <t>HL</t>
  </si>
  <si>
    <t>Condition (HL/LL)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</si>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</sst>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164" fontId="0" fillId="0" borderId="0" xfId="0" applyNumberFormat="1"/>
    <xf numFmtId="0" fontId="1" fillId="0" borderId="0" xfId="0" applyFont="1" applyBorder="1" applyAlignment="1">
      <alignment wrapText="1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20" workbookViewId="0">
      <selection activeCell="A3" sqref="A3"/>
    </sheetView>
  </sheetViews>
  <sheetFormatPr baseColWidth="10" defaultColWidth="8.83203125" defaultRowHeight="15" x14ac:dyDescent="0.2"/>
  <cols>
    <col min="1" max="1" width="19.5" customWidth="1"/>
    <col min="2" max="2" width="17.6640625" bestFit="1" customWidth="1"/>
    <col min="3" max="3" width="14.33203125" customWidth="1"/>
    <col min="4" max="4" width="14.5" bestFit="1" customWidth="1"/>
    <col min="5" max="5" width="13.33203125" bestFit="1" customWidth="1"/>
    <col min="6" max="6" width="18.1640625" bestFit="1" customWidth="1"/>
    <col min="7" max="7" width="24.5" bestFit="1" customWidth="1"/>
    <col min="8" max="8" width="18.6640625" bestFit="1" customWidth="1"/>
    <col min="9" max="9" width="14.83203125" bestFit="1" customWidth="1"/>
    <col min="10" max="10" width="13.5" bestFit="1" customWidth="1"/>
    <col min="11" max="11" width="18.5" bestFit="1" customWidth="1"/>
    <col min="12" max="12" width="15" bestFit="1" customWidth="1"/>
    <col min="13" max="13" width="19.1640625" bestFit="1" customWidth="1"/>
  </cols>
  <sheetData>
    <row r="1" spans="1:13" x14ac:dyDescent="0.2">
      <c r="A1" s="1" t="s">
        <v>14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>
        <v>1</v>
      </c>
      <c r="B2" t="s">
        <v>11</v>
      </c>
      <c r="C2">
        <v>1</v>
      </c>
      <c r="D2" s="3">
        <v>1.968</v>
      </c>
      <c r="E2">
        <v>0.69699999999999995</v>
      </c>
      <c r="F2" s="3">
        <f t="shared" ref="F2:F19" si="0">SUM(D2,E2)</f>
        <v>2.665</v>
      </c>
      <c r="G2">
        <v>50.895000000000003</v>
      </c>
      <c r="H2">
        <v>9.8000000000000007</v>
      </c>
      <c r="I2">
        <v>0.25600000000000001</v>
      </c>
      <c r="J2">
        <v>4.2999999999999997E-2</v>
      </c>
      <c r="K2">
        <f t="shared" ref="K2:K28" si="1">SUM(I2:J2)</f>
        <v>0.29899999999999999</v>
      </c>
      <c r="L2">
        <f>G2/K2</f>
        <v>170.21739130434784</v>
      </c>
      <c r="M2" s="7">
        <f t="shared" ref="M2:M31" si="2">I2/J2</f>
        <v>5.9534883720930241</v>
      </c>
    </row>
    <row r="3" spans="1:13" x14ac:dyDescent="0.2">
      <c r="A3">
        <v>1</v>
      </c>
      <c r="B3" t="s">
        <v>11</v>
      </c>
      <c r="C3">
        <v>2</v>
      </c>
      <c r="D3" s="3">
        <v>2.2280000000000002</v>
      </c>
      <c r="E3">
        <v>0.89700000000000002</v>
      </c>
      <c r="F3" s="3">
        <f t="shared" si="0"/>
        <v>3.125</v>
      </c>
      <c r="G3" s="5">
        <v>46.07</v>
      </c>
      <c r="H3">
        <v>9.1</v>
      </c>
      <c r="I3" s="5">
        <v>0.21</v>
      </c>
      <c r="J3">
        <v>6.2E-2</v>
      </c>
      <c r="K3">
        <f t="shared" si="1"/>
        <v>0.27200000000000002</v>
      </c>
      <c r="L3">
        <f>G3/K3</f>
        <v>169.375</v>
      </c>
      <c r="M3" s="7">
        <f t="shared" si="2"/>
        <v>3.3870967741935485</v>
      </c>
    </row>
    <row r="4" spans="1:13" x14ac:dyDescent="0.2">
      <c r="A4">
        <v>1</v>
      </c>
      <c r="B4" t="s">
        <v>11</v>
      </c>
      <c r="C4">
        <v>3</v>
      </c>
      <c r="D4" s="3">
        <v>2.2250000000000001</v>
      </c>
      <c r="E4">
        <v>0.68</v>
      </c>
      <c r="F4" s="3">
        <f t="shared" si="0"/>
        <v>2.9050000000000002</v>
      </c>
      <c r="G4">
        <v>60.896999999999998</v>
      </c>
      <c r="H4" s="6">
        <v>9</v>
      </c>
      <c r="I4">
        <v>0.44900000000000001</v>
      </c>
      <c r="J4">
        <v>6.3E-2</v>
      </c>
      <c r="K4">
        <f t="shared" si="1"/>
        <v>0.51200000000000001</v>
      </c>
      <c r="L4">
        <f t="shared" ref="L4:L34" si="3">G4/K4</f>
        <v>118.939453125</v>
      </c>
      <c r="M4" s="7">
        <f t="shared" si="2"/>
        <v>7.1269841269841274</v>
      </c>
    </row>
    <row r="5" spans="1:13" x14ac:dyDescent="0.2">
      <c r="A5">
        <v>2</v>
      </c>
      <c r="B5" t="s">
        <v>12</v>
      </c>
      <c r="C5">
        <v>1</v>
      </c>
      <c r="D5" s="4">
        <v>2.1671</v>
      </c>
      <c r="E5" s="4">
        <v>2.1852999999999998</v>
      </c>
      <c r="F5" s="3">
        <f t="shared" si="0"/>
        <v>4.3523999999999994</v>
      </c>
      <c r="G5" s="4">
        <v>59.648000000000003</v>
      </c>
      <c r="H5">
        <v>6</v>
      </c>
      <c r="I5" s="8">
        <v>0.34599999999999997</v>
      </c>
      <c r="J5" s="8">
        <v>0.13650000000000001</v>
      </c>
      <c r="K5">
        <f t="shared" si="1"/>
        <v>0.48249999999999998</v>
      </c>
      <c r="L5">
        <f t="shared" si="3"/>
        <v>123.62279792746115</v>
      </c>
      <c r="M5" s="7">
        <f t="shared" si="2"/>
        <v>2.5347985347985342</v>
      </c>
    </row>
    <row r="6" spans="1:13" x14ac:dyDescent="0.2">
      <c r="A6">
        <v>2</v>
      </c>
      <c r="B6" t="s">
        <v>12</v>
      </c>
      <c r="C6">
        <v>2</v>
      </c>
      <c r="D6" s="4">
        <v>0.76239999999999997</v>
      </c>
      <c r="E6" s="4">
        <v>0.51780000000000004</v>
      </c>
      <c r="F6" s="3">
        <f t="shared" si="0"/>
        <v>1.2802</v>
      </c>
      <c r="G6" s="2">
        <v>16.777999999999999</v>
      </c>
      <c r="H6">
        <v>5.7</v>
      </c>
      <c r="I6" s="8">
        <v>0.1031</v>
      </c>
      <c r="J6" s="8">
        <v>3.1E-2</v>
      </c>
      <c r="K6">
        <f t="shared" si="1"/>
        <v>0.1341</v>
      </c>
      <c r="L6">
        <f t="shared" si="3"/>
        <v>125.11558538404175</v>
      </c>
      <c r="M6" s="7">
        <f t="shared" si="2"/>
        <v>3.3258064516129031</v>
      </c>
    </row>
    <row r="7" spans="1:13" x14ac:dyDescent="0.2">
      <c r="A7">
        <v>2</v>
      </c>
      <c r="B7" t="s">
        <v>12</v>
      </c>
      <c r="C7">
        <v>3</v>
      </c>
      <c r="D7" s="4">
        <v>1.4886999999999999</v>
      </c>
      <c r="E7" s="4">
        <v>1.1254999999999999</v>
      </c>
      <c r="F7" s="3">
        <f t="shared" si="0"/>
        <v>2.6141999999999999</v>
      </c>
      <c r="G7" s="2">
        <v>35.274000000000001</v>
      </c>
      <c r="H7">
        <v>4.0999999999999996</v>
      </c>
      <c r="I7" s="8">
        <v>4.3299999999999998E-2</v>
      </c>
      <c r="J7" s="8">
        <v>7.0300000000000001E-2</v>
      </c>
      <c r="K7">
        <f t="shared" si="1"/>
        <v>0.11360000000000001</v>
      </c>
      <c r="L7">
        <f t="shared" si="3"/>
        <v>310.51056338028167</v>
      </c>
      <c r="M7" s="7">
        <f t="shared" si="2"/>
        <v>0.61593172119487904</v>
      </c>
    </row>
    <row r="8" spans="1:13" x14ac:dyDescent="0.2">
      <c r="A8">
        <v>3</v>
      </c>
      <c r="B8" t="s">
        <v>11</v>
      </c>
      <c r="C8">
        <v>1</v>
      </c>
      <c r="D8">
        <v>1.49</v>
      </c>
      <c r="E8">
        <v>0.69</v>
      </c>
      <c r="F8" s="3">
        <f t="shared" si="0"/>
        <v>2.1799999999999997</v>
      </c>
      <c r="G8">
        <v>21.609000000000002</v>
      </c>
      <c r="H8" s="6">
        <v>9</v>
      </c>
      <c r="I8">
        <f>5.88-5.72</f>
        <v>0.16000000000000014</v>
      </c>
      <c r="J8">
        <v>0.05</v>
      </c>
      <c r="K8">
        <f t="shared" si="1"/>
        <v>0.21000000000000013</v>
      </c>
      <c r="L8">
        <f t="shared" si="3"/>
        <v>102.89999999999995</v>
      </c>
      <c r="M8" s="7">
        <f t="shared" si="2"/>
        <v>3.2000000000000028</v>
      </c>
    </row>
    <row r="9" spans="1:13" x14ac:dyDescent="0.2">
      <c r="A9">
        <v>3</v>
      </c>
      <c r="B9" t="s">
        <v>11</v>
      </c>
      <c r="C9">
        <v>2</v>
      </c>
      <c r="D9">
        <v>2.0099999999999998</v>
      </c>
      <c r="E9">
        <v>0.93</v>
      </c>
      <c r="F9" s="3">
        <f t="shared" si="0"/>
        <v>2.94</v>
      </c>
      <c r="G9">
        <v>38.817</v>
      </c>
      <c r="H9">
        <v>8.6</v>
      </c>
      <c r="I9">
        <f>6.01-5.74</f>
        <v>0.26999999999999957</v>
      </c>
      <c r="J9">
        <f>5.8-5.74</f>
        <v>5.9999999999999609E-2</v>
      </c>
      <c r="K9">
        <f t="shared" si="1"/>
        <v>0.32999999999999918</v>
      </c>
      <c r="L9">
        <f t="shared" si="3"/>
        <v>117.62727272727302</v>
      </c>
      <c r="M9" s="7">
        <f t="shared" si="2"/>
        <v>4.5000000000000222</v>
      </c>
    </row>
    <row r="10" spans="1:13" x14ac:dyDescent="0.2">
      <c r="A10">
        <v>3</v>
      </c>
      <c r="B10" t="s">
        <v>11</v>
      </c>
      <c r="C10">
        <v>3</v>
      </c>
      <c r="D10">
        <v>1.04</v>
      </c>
      <c r="E10">
        <v>0.52</v>
      </c>
      <c r="F10" s="3">
        <f t="shared" si="0"/>
        <v>1.56</v>
      </c>
      <c r="G10">
        <v>42.673999999999999</v>
      </c>
      <c r="H10">
        <v>6.3</v>
      </c>
      <c r="I10">
        <f>5.93-5.765</f>
        <v>0.16500000000000004</v>
      </c>
      <c r="J10">
        <f>5.8-5.75</f>
        <v>4.9999999999999822E-2</v>
      </c>
      <c r="K10">
        <f t="shared" si="1"/>
        <v>0.21499999999999986</v>
      </c>
      <c r="L10">
        <f t="shared" si="3"/>
        <v>198.48372093023269</v>
      </c>
      <c r="M10" s="7">
        <f t="shared" si="2"/>
        <v>3.3000000000000123</v>
      </c>
    </row>
    <row r="11" spans="1:13" x14ac:dyDescent="0.2">
      <c r="A11">
        <v>4</v>
      </c>
      <c r="B11" t="s">
        <v>12</v>
      </c>
      <c r="C11">
        <v>1</v>
      </c>
      <c r="D11" s="2">
        <v>1.93</v>
      </c>
      <c r="E11" s="2">
        <v>1.07</v>
      </c>
      <c r="F11" s="3">
        <f t="shared" si="0"/>
        <v>3</v>
      </c>
      <c r="G11">
        <f>17.85+19.616</f>
        <v>37.466000000000001</v>
      </c>
      <c r="H11" s="2">
        <v>6.6</v>
      </c>
      <c r="I11" s="2">
        <v>0.28999999999999998</v>
      </c>
      <c r="J11" s="2">
        <v>0.1</v>
      </c>
      <c r="K11">
        <f t="shared" si="1"/>
        <v>0.39</v>
      </c>
      <c r="L11">
        <f t="shared" si="3"/>
        <v>96.066666666666663</v>
      </c>
      <c r="M11" s="7">
        <f t="shared" si="2"/>
        <v>2.8999999999999995</v>
      </c>
    </row>
    <row r="12" spans="1:13" x14ac:dyDescent="0.2">
      <c r="A12">
        <v>4</v>
      </c>
      <c r="B12" t="s">
        <v>12</v>
      </c>
      <c r="C12">
        <v>2</v>
      </c>
      <c r="D12" s="2">
        <v>1.93</v>
      </c>
      <c r="E12" s="2">
        <v>1.3</v>
      </c>
      <c r="F12" s="3">
        <f t="shared" si="0"/>
        <v>3.23</v>
      </c>
      <c r="G12">
        <f>26.637+23.886</f>
        <v>50.522999999999996</v>
      </c>
      <c r="H12" s="2">
        <v>4.5999999999999996</v>
      </c>
      <c r="I12" s="2">
        <v>0.28999999999999998</v>
      </c>
      <c r="J12" s="2">
        <v>0.12</v>
      </c>
      <c r="K12">
        <f t="shared" si="1"/>
        <v>0.41</v>
      </c>
      <c r="L12">
        <f t="shared" si="3"/>
        <v>123.22682926829268</v>
      </c>
      <c r="M12" s="7">
        <f t="shared" si="2"/>
        <v>2.4166666666666665</v>
      </c>
    </row>
    <row r="13" spans="1:13" x14ac:dyDescent="0.2">
      <c r="A13">
        <v>4</v>
      </c>
      <c r="B13" t="s">
        <v>12</v>
      </c>
      <c r="C13">
        <v>3</v>
      </c>
      <c r="D13" s="2">
        <v>1.5</v>
      </c>
      <c r="E13" s="2">
        <v>0.88</v>
      </c>
      <c r="F13" s="3">
        <f t="shared" si="0"/>
        <v>2.38</v>
      </c>
      <c r="G13">
        <f>14.616+14.749</f>
        <v>29.365000000000002</v>
      </c>
      <c r="H13" s="2">
        <v>5.5</v>
      </c>
      <c r="I13" s="2">
        <v>0.26</v>
      </c>
      <c r="J13" s="2">
        <v>7.0000000000000007E-2</v>
      </c>
      <c r="K13">
        <f t="shared" si="1"/>
        <v>0.33</v>
      </c>
      <c r="L13">
        <f t="shared" si="3"/>
        <v>88.984848484848484</v>
      </c>
      <c r="M13" s="7">
        <f t="shared" si="2"/>
        <v>3.714285714285714</v>
      </c>
    </row>
    <row r="14" spans="1:13" x14ac:dyDescent="0.2">
      <c r="A14">
        <v>5</v>
      </c>
      <c r="B14" t="s">
        <v>12</v>
      </c>
      <c r="C14">
        <v>1</v>
      </c>
      <c r="D14">
        <v>2.16</v>
      </c>
      <c r="E14">
        <v>1.76</v>
      </c>
      <c r="F14" s="3">
        <f t="shared" si="0"/>
        <v>3.92</v>
      </c>
      <c r="G14">
        <v>54.917999999999999</v>
      </c>
      <c r="H14">
        <v>4.7</v>
      </c>
      <c r="I14">
        <v>0.41</v>
      </c>
      <c r="J14">
        <v>0.15</v>
      </c>
      <c r="K14">
        <f t="shared" si="1"/>
        <v>0.55999999999999994</v>
      </c>
      <c r="L14">
        <f t="shared" si="3"/>
        <v>98.06785714285715</v>
      </c>
      <c r="M14" s="7">
        <f t="shared" si="2"/>
        <v>2.7333333333333334</v>
      </c>
    </row>
    <row r="15" spans="1:13" x14ac:dyDescent="0.2">
      <c r="A15">
        <v>5</v>
      </c>
      <c r="B15" t="s">
        <v>12</v>
      </c>
      <c r="C15">
        <v>2</v>
      </c>
      <c r="D15">
        <v>1.53</v>
      </c>
      <c r="E15">
        <v>1.34</v>
      </c>
      <c r="F15" s="3">
        <f t="shared" si="0"/>
        <v>2.87</v>
      </c>
      <c r="G15">
        <v>33.783000000000001</v>
      </c>
      <c r="H15">
        <v>4.8</v>
      </c>
      <c r="I15">
        <v>0.26</v>
      </c>
      <c r="J15">
        <v>0.11</v>
      </c>
      <c r="K15">
        <f t="shared" si="1"/>
        <v>0.37</v>
      </c>
      <c r="L15">
        <f t="shared" si="3"/>
        <v>91.305405405405409</v>
      </c>
      <c r="M15" s="7">
        <f t="shared" si="2"/>
        <v>2.3636363636363638</v>
      </c>
    </row>
    <row r="16" spans="1:13" x14ac:dyDescent="0.2">
      <c r="A16">
        <v>5</v>
      </c>
      <c r="B16" t="s">
        <v>12</v>
      </c>
      <c r="C16">
        <v>3</v>
      </c>
      <c r="D16">
        <v>2.1800000000000002</v>
      </c>
      <c r="E16">
        <v>2.0299999999999998</v>
      </c>
      <c r="F16" s="3">
        <f t="shared" si="0"/>
        <v>4.21</v>
      </c>
      <c r="G16">
        <v>52.243000000000002</v>
      </c>
      <c r="H16" s="6">
        <v>5</v>
      </c>
      <c r="I16">
        <v>0.36</v>
      </c>
      <c r="J16">
        <v>0.16</v>
      </c>
      <c r="K16">
        <f t="shared" si="1"/>
        <v>0.52</v>
      </c>
      <c r="L16">
        <f t="shared" si="3"/>
        <v>100.4673076923077</v>
      </c>
      <c r="M16" s="7">
        <f t="shared" si="2"/>
        <v>2.25</v>
      </c>
    </row>
    <row r="17" spans="1:13" x14ac:dyDescent="0.2">
      <c r="A17">
        <v>6</v>
      </c>
      <c r="B17" t="s">
        <v>11</v>
      </c>
      <c r="C17">
        <v>1</v>
      </c>
      <c r="D17">
        <v>1.869</v>
      </c>
      <c r="E17">
        <v>0.76400000000000001</v>
      </c>
      <c r="F17" s="3">
        <f t="shared" si="0"/>
        <v>2.633</v>
      </c>
      <c r="G17">
        <v>45.73</v>
      </c>
      <c r="H17">
        <v>5.9</v>
      </c>
      <c r="I17">
        <v>0.23599999999999999</v>
      </c>
      <c r="J17">
        <v>7.8E-2</v>
      </c>
      <c r="K17">
        <f t="shared" si="1"/>
        <v>0.314</v>
      </c>
      <c r="L17">
        <f t="shared" si="3"/>
        <v>145.63694267515922</v>
      </c>
      <c r="M17" s="7">
        <f t="shared" si="2"/>
        <v>3.0256410256410255</v>
      </c>
    </row>
    <row r="18" spans="1:13" x14ac:dyDescent="0.2">
      <c r="A18">
        <v>6</v>
      </c>
      <c r="B18" t="s">
        <v>11</v>
      </c>
      <c r="C18">
        <v>2</v>
      </c>
      <c r="D18">
        <v>1.6020000000000001</v>
      </c>
      <c r="E18">
        <v>0.81799999999999995</v>
      </c>
      <c r="F18" s="3">
        <f t="shared" si="0"/>
        <v>2.42</v>
      </c>
      <c r="G18">
        <v>40.729999999999997</v>
      </c>
      <c r="H18">
        <v>7.2</v>
      </c>
      <c r="I18">
        <v>0.21</v>
      </c>
      <c r="J18">
        <v>7.0000000000000007E-2</v>
      </c>
      <c r="K18">
        <f t="shared" si="1"/>
        <v>0.28000000000000003</v>
      </c>
      <c r="L18">
        <f t="shared" si="3"/>
        <v>145.46428571428569</v>
      </c>
      <c r="M18" s="7">
        <f t="shared" si="2"/>
        <v>2.9999999999999996</v>
      </c>
    </row>
    <row r="19" spans="1:13" x14ac:dyDescent="0.2">
      <c r="A19">
        <v>6</v>
      </c>
      <c r="B19" t="s">
        <v>11</v>
      </c>
      <c r="C19">
        <v>3</v>
      </c>
      <c r="D19">
        <v>1.3380000000000001</v>
      </c>
      <c r="E19">
        <v>0.55500000000000005</v>
      </c>
      <c r="F19" s="3">
        <f t="shared" si="0"/>
        <v>1.8930000000000002</v>
      </c>
      <c r="G19">
        <v>27.702999999999999</v>
      </c>
      <c r="H19">
        <v>7.6</v>
      </c>
      <c r="I19">
        <v>0.18</v>
      </c>
      <c r="J19">
        <v>0.06</v>
      </c>
      <c r="K19">
        <f t="shared" si="1"/>
        <v>0.24</v>
      </c>
      <c r="L19">
        <f t="shared" si="3"/>
        <v>115.42916666666667</v>
      </c>
      <c r="M19" s="7">
        <f t="shared" si="2"/>
        <v>3</v>
      </c>
    </row>
    <row r="20" spans="1:13" x14ac:dyDescent="0.2">
      <c r="A20">
        <v>7</v>
      </c>
      <c r="B20" t="s">
        <v>12</v>
      </c>
      <c r="C20">
        <v>1</v>
      </c>
      <c r="D20">
        <v>1.99</v>
      </c>
      <c r="E20">
        <v>1.23</v>
      </c>
      <c r="F20" s="3">
        <v>3.22</v>
      </c>
      <c r="G20">
        <v>29.9</v>
      </c>
      <c r="H20">
        <v>4.0999999999999996</v>
      </c>
      <c r="I20">
        <v>0.35</v>
      </c>
      <c r="J20">
        <v>0.1</v>
      </c>
      <c r="K20">
        <f t="shared" si="1"/>
        <v>0.44999999999999996</v>
      </c>
      <c r="L20">
        <f t="shared" si="3"/>
        <v>66.444444444444443</v>
      </c>
      <c r="M20" s="7">
        <f t="shared" si="2"/>
        <v>3.4999999999999996</v>
      </c>
    </row>
    <row r="21" spans="1:13" x14ac:dyDescent="0.2">
      <c r="A21">
        <v>7</v>
      </c>
      <c r="B21" t="s">
        <v>12</v>
      </c>
      <c r="C21">
        <v>2</v>
      </c>
      <c r="D21">
        <v>1.68</v>
      </c>
      <c r="E21">
        <v>1.36</v>
      </c>
      <c r="F21" s="3">
        <v>3.04</v>
      </c>
      <c r="G21">
        <v>38.878</v>
      </c>
      <c r="H21">
        <v>4.8</v>
      </c>
      <c r="I21">
        <v>0.28000000000000003</v>
      </c>
      <c r="J21">
        <v>0.12</v>
      </c>
      <c r="K21">
        <f t="shared" si="1"/>
        <v>0.4</v>
      </c>
      <c r="L21">
        <f t="shared" si="3"/>
        <v>97.194999999999993</v>
      </c>
      <c r="M21" s="7">
        <f t="shared" si="2"/>
        <v>2.3333333333333335</v>
      </c>
    </row>
    <row r="22" spans="1:13" x14ac:dyDescent="0.2">
      <c r="A22">
        <v>7</v>
      </c>
      <c r="B22" t="s">
        <v>12</v>
      </c>
      <c r="C22">
        <v>3</v>
      </c>
      <c r="D22">
        <v>1.93</v>
      </c>
      <c r="E22">
        <v>1.64</v>
      </c>
      <c r="F22" s="3">
        <v>3.57</v>
      </c>
      <c r="G22">
        <v>49.3</v>
      </c>
      <c r="H22">
        <v>5.5</v>
      </c>
      <c r="I22">
        <v>0.37</v>
      </c>
      <c r="J22">
        <v>0.14000000000000001</v>
      </c>
      <c r="K22">
        <f t="shared" si="1"/>
        <v>0.51</v>
      </c>
      <c r="L22">
        <f t="shared" si="3"/>
        <v>96.666666666666657</v>
      </c>
      <c r="M22" s="7">
        <f t="shared" si="2"/>
        <v>2.6428571428571428</v>
      </c>
    </row>
    <row r="23" spans="1:13" x14ac:dyDescent="0.2">
      <c r="A23">
        <v>8</v>
      </c>
      <c r="B23" t="s">
        <v>11</v>
      </c>
      <c r="C23">
        <v>1</v>
      </c>
      <c r="D23">
        <v>1.81</v>
      </c>
      <c r="E23">
        <v>0.71</v>
      </c>
      <c r="F23" s="3">
        <f t="shared" ref="F23:F31" si="4">SUM(D23,E23)</f>
        <v>2.52</v>
      </c>
      <c r="G23">
        <v>29.648</v>
      </c>
      <c r="H23">
        <v>4.8</v>
      </c>
      <c r="I23">
        <v>0.2</v>
      </c>
      <c r="J23">
        <v>0.04</v>
      </c>
      <c r="K23">
        <f t="shared" si="1"/>
        <v>0.24000000000000002</v>
      </c>
      <c r="L23">
        <f t="shared" si="3"/>
        <v>123.53333333333332</v>
      </c>
      <c r="M23" s="7">
        <f t="shared" si="2"/>
        <v>5</v>
      </c>
    </row>
    <row r="24" spans="1:13" x14ac:dyDescent="0.2">
      <c r="A24">
        <v>8</v>
      </c>
      <c r="B24" t="s">
        <v>11</v>
      </c>
      <c r="C24">
        <v>2</v>
      </c>
      <c r="D24">
        <v>0.98</v>
      </c>
      <c r="E24">
        <v>0.93</v>
      </c>
      <c r="F24" s="3">
        <f t="shared" si="4"/>
        <v>1.9100000000000001</v>
      </c>
      <c r="G24">
        <v>53.292000000000002</v>
      </c>
      <c r="H24">
        <v>7.4</v>
      </c>
      <c r="I24">
        <v>0.19</v>
      </c>
      <c r="J24">
        <v>0.04</v>
      </c>
      <c r="K24">
        <f t="shared" si="1"/>
        <v>0.23</v>
      </c>
      <c r="L24">
        <f t="shared" si="3"/>
        <v>231.70434782608694</v>
      </c>
      <c r="M24" s="7">
        <f t="shared" si="2"/>
        <v>4.75</v>
      </c>
    </row>
    <row r="25" spans="1:13" x14ac:dyDescent="0.2">
      <c r="A25">
        <v>8</v>
      </c>
      <c r="B25" t="s">
        <v>11</v>
      </c>
      <c r="C25">
        <v>3</v>
      </c>
      <c r="D25">
        <v>2.14</v>
      </c>
      <c r="E25">
        <v>1.46</v>
      </c>
      <c r="F25" s="3">
        <f t="shared" si="4"/>
        <v>3.6</v>
      </c>
      <c r="G25">
        <v>51.362000000000002</v>
      </c>
      <c r="H25">
        <v>9.1</v>
      </c>
      <c r="I25">
        <v>0.21</v>
      </c>
      <c r="J25">
        <v>4.1000000000000002E-2</v>
      </c>
      <c r="K25">
        <f t="shared" si="1"/>
        <v>0.251</v>
      </c>
      <c r="L25">
        <f t="shared" si="3"/>
        <v>204.62948207171314</v>
      </c>
      <c r="M25" s="7">
        <f t="shared" si="2"/>
        <v>5.1219512195121943</v>
      </c>
    </row>
    <row r="26" spans="1:13" x14ac:dyDescent="0.2">
      <c r="A26">
        <v>9</v>
      </c>
      <c r="B26" t="s">
        <v>11</v>
      </c>
      <c r="C26">
        <v>1</v>
      </c>
      <c r="D26">
        <v>2.2799999999999998</v>
      </c>
      <c r="E26">
        <v>0.81</v>
      </c>
      <c r="F26" s="3">
        <f t="shared" si="4"/>
        <v>3.09</v>
      </c>
      <c r="G26">
        <v>36.277999999999999</v>
      </c>
      <c r="H26">
        <v>6.8</v>
      </c>
      <c r="I26">
        <v>0.23</v>
      </c>
      <c r="J26">
        <v>0.05</v>
      </c>
      <c r="K26">
        <f t="shared" si="1"/>
        <v>0.28000000000000003</v>
      </c>
      <c r="L26">
        <f t="shared" si="3"/>
        <v>129.56428571428569</v>
      </c>
      <c r="M26" s="7">
        <f t="shared" si="2"/>
        <v>4.5999999999999996</v>
      </c>
    </row>
    <row r="27" spans="1:13" x14ac:dyDescent="0.2">
      <c r="A27">
        <v>9</v>
      </c>
      <c r="B27" t="s">
        <v>11</v>
      </c>
      <c r="C27">
        <v>2</v>
      </c>
      <c r="D27">
        <v>1.91</v>
      </c>
      <c r="E27">
        <v>1.08</v>
      </c>
      <c r="F27" s="3">
        <f t="shared" si="4"/>
        <v>2.99</v>
      </c>
      <c r="G27">
        <v>42.378</v>
      </c>
      <c r="H27">
        <v>6.2</v>
      </c>
      <c r="I27">
        <v>0.21</v>
      </c>
      <c r="J27">
        <v>0.06</v>
      </c>
      <c r="K27">
        <f t="shared" si="1"/>
        <v>0.27</v>
      </c>
      <c r="L27">
        <f t="shared" si="3"/>
        <v>156.95555555555555</v>
      </c>
      <c r="M27" s="7">
        <f t="shared" si="2"/>
        <v>3.5</v>
      </c>
    </row>
    <row r="28" spans="1:13" x14ac:dyDescent="0.2">
      <c r="A28">
        <v>9</v>
      </c>
      <c r="B28" t="s">
        <v>11</v>
      </c>
      <c r="C28">
        <v>3</v>
      </c>
      <c r="D28">
        <v>1.76</v>
      </c>
      <c r="E28">
        <v>0.85</v>
      </c>
      <c r="F28" s="3">
        <f t="shared" si="4"/>
        <v>2.61</v>
      </c>
      <c r="G28">
        <v>39.476999999999997</v>
      </c>
      <c r="H28">
        <v>8.4</v>
      </c>
      <c r="I28">
        <v>0.18</v>
      </c>
      <c r="J28">
        <v>0.06</v>
      </c>
      <c r="K28">
        <f t="shared" si="1"/>
        <v>0.24</v>
      </c>
      <c r="L28">
        <f t="shared" si="3"/>
        <v>164.48749999999998</v>
      </c>
      <c r="M28" s="7">
        <f t="shared" si="2"/>
        <v>3</v>
      </c>
    </row>
    <row r="29" spans="1:13" x14ac:dyDescent="0.2">
      <c r="A29">
        <v>10</v>
      </c>
      <c r="B29" t="s">
        <v>12</v>
      </c>
      <c r="C29">
        <v>1</v>
      </c>
      <c r="D29">
        <v>2.57</v>
      </c>
      <c r="E29">
        <v>0.45</v>
      </c>
      <c r="F29" s="3">
        <f t="shared" si="4"/>
        <v>3.02</v>
      </c>
      <c r="G29">
        <f>39.668+45.542</f>
        <v>85.210000000000008</v>
      </c>
      <c r="H29">
        <v>5.6</v>
      </c>
      <c r="I29">
        <v>0.27</v>
      </c>
      <c r="J29">
        <v>0.14000000000000001</v>
      </c>
      <c r="K29">
        <f>SUM(I29,J29)</f>
        <v>0.41000000000000003</v>
      </c>
      <c r="L29">
        <f t="shared" si="3"/>
        <v>207.82926829268294</v>
      </c>
      <c r="M29" s="7">
        <f t="shared" si="2"/>
        <v>1.9285714285714286</v>
      </c>
    </row>
    <row r="30" spans="1:13" x14ac:dyDescent="0.2">
      <c r="A30">
        <v>10</v>
      </c>
      <c r="B30" t="s">
        <v>12</v>
      </c>
      <c r="C30">
        <v>2</v>
      </c>
      <c r="D30">
        <v>1.95</v>
      </c>
      <c r="E30">
        <v>0.4</v>
      </c>
      <c r="F30" s="3">
        <f t="shared" si="4"/>
        <v>2.35</v>
      </c>
      <c r="G30">
        <f>30.51+31.497</f>
        <v>62.007000000000005</v>
      </c>
      <c r="H30">
        <v>4.4000000000000004</v>
      </c>
      <c r="I30">
        <v>0.31</v>
      </c>
      <c r="J30">
        <v>0.13</v>
      </c>
      <c r="K30">
        <f>SUM(I30:J30)</f>
        <v>0.44</v>
      </c>
      <c r="L30">
        <f t="shared" si="3"/>
        <v>140.92500000000001</v>
      </c>
      <c r="M30" s="7">
        <f t="shared" si="2"/>
        <v>2.3846153846153846</v>
      </c>
    </row>
    <row r="31" spans="1:13" x14ac:dyDescent="0.2">
      <c r="A31">
        <v>10</v>
      </c>
      <c r="B31" t="s">
        <v>12</v>
      </c>
      <c r="C31">
        <v>3</v>
      </c>
      <c r="D31">
        <v>2.0299999999999998</v>
      </c>
      <c r="E31">
        <v>0.23</v>
      </c>
      <c r="F31" s="3">
        <f t="shared" si="4"/>
        <v>2.2599999999999998</v>
      </c>
      <c r="G31">
        <f>30.016+26.138</f>
        <v>56.153999999999996</v>
      </c>
      <c r="H31">
        <v>5.3</v>
      </c>
      <c r="I31">
        <v>0.3</v>
      </c>
      <c r="J31">
        <v>0.08</v>
      </c>
      <c r="K31">
        <f>SUM(I31:J31)</f>
        <v>0.38</v>
      </c>
      <c r="L31">
        <f t="shared" si="3"/>
        <v>147.77368421052631</v>
      </c>
      <c r="M31" s="7">
        <f t="shared" si="2"/>
        <v>3.75</v>
      </c>
    </row>
    <row r="32" spans="1:13" x14ac:dyDescent="0.2">
      <c r="A32">
        <v>11</v>
      </c>
      <c r="B32" t="s">
        <v>11</v>
      </c>
      <c r="C32">
        <v>1</v>
      </c>
      <c r="D32">
        <v>1.38</v>
      </c>
      <c r="E32">
        <v>0.77</v>
      </c>
      <c r="F32" s="3">
        <f t="shared" ref="F32:F34" si="5">SUM(D32,E32)</f>
        <v>2.15</v>
      </c>
      <c r="G32">
        <v>36.606999999999999</v>
      </c>
      <c r="H32">
        <v>6.1</v>
      </c>
      <c r="I32">
        <v>0.13</v>
      </c>
      <c r="J32">
        <v>0.05</v>
      </c>
      <c r="K32">
        <f t="shared" ref="K32:K34" si="6">SUM(I32:J32)</f>
        <v>0.18</v>
      </c>
      <c r="L32">
        <f t="shared" si="3"/>
        <v>203.37222222222223</v>
      </c>
      <c r="M32" s="7">
        <f t="shared" ref="M32:M34" si="7">I32/J32</f>
        <v>2.6</v>
      </c>
    </row>
    <row r="33" spans="1:13" x14ac:dyDescent="0.2">
      <c r="A33">
        <v>11</v>
      </c>
      <c r="B33" t="s">
        <v>11</v>
      </c>
      <c r="C33">
        <v>2</v>
      </c>
      <c r="D33">
        <v>1.73</v>
      </c>
      <c r="E33">
        <v>0.56000000000000005</v>
      </c>
      <c r="F33" s="3">
        <f t="shared" si="5"/>
        <v>2.29</v>
      </c>
      <c r="G33">
        <v>32.534999999999997</v>
      </c>
      <c r="H33">
        <v>6.6</v>
      </c>
      <c r="I33">
        <v>0.15</v>
      </c>
      <c r="J33">
        <v>0.03</v>
      </c>
      <c r="K33">
        <f t="shared" si="6"/>
        <v>0.18</v>
      </c>
      <c r="L33">
        <f t="shared" si="3"/>
        <v>180.75</v>
      </c>
      <c r="M33" s="7">
        <f t="shared" si="7"/>
        <v>5</v>
      </c>
    </row>
    <row r="34" spans="1:13" x14ac:dyDescent="0.2">
      <c r="A34">
        <v>11</v>
      </c>
      <c r="B34" t="s">
        <v>11</v>
      </c>
      <c r="C34">
        <v>3</v>
      </c>
      <c r="D34">
        <v>1.94</v>
      </c>
      <c r="E34">
        <v>0.91</v>
      </c>
      <c r="F34" s="3">
        <f t="shared" si="5"/>
        <v>2.85</v>
      </c>
      <c r="G34">
        <v>49.348999999999997</v>
      </c>
      <c r="H34">
        <v>7.4</v>
      </c>
      <c r="I34">
        <v>0.23</v>
      </c>
      <c r="J34">
        <v>7.0000000000000007E-2</v>
      </c>
      <c r="K34">
        <f t="shared" si="6"/>
        <v>0.30000000000000004</v>
      </c>
      <c r="L34">
        <f t="shared" si="3"/>
        <v>164.49666666666664</v>
      </c>
      <c r="M34" s="7">
        <f t="shared" si="7"/>
        <v>3.2857142857142856</v>
      </c>
    </row>
  </sheetData>
  <autoFilter ref="A1:M8" xr:uid="{A60CF0B9-740A-4FA2-80A4-B2A27A76FBE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577A-196F-4CEE-A059-99E6708C78A9}">
  <dimension ref="B2:C3"/>
  <sheetViews>
    <sheetView workbookViewId="0">
      <selection activeCell="C4" sqref="C4"/>
    </sheetView>
  </sheetViews>
  <sheetFormatPr baseColWidth="10" defaultColWidth="8.83203125" defaultRowHeight="15" x14ac:dyDescent="0.2"/>
  <sheetData>
    <row r="2" spans="2:3" x14ac:dyDescent="0.2">
      <c r="B2" t="s">
        <v>11</v>
      </c>
      <c r="C2">
        <f>COUNTIF(Sheet1!B:B,"LL")</f>
        <v>18</v>
      </c>
    </row>
    <row r="3" spans="2:3" x14ac:dyDescent="0.2">
      <c r="B3" t="s">
        <v>12</v>
      </c>
      <c r="C3">
        <f>COUNTIF(Sheet1!B:B,"HL")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Noback MA, Michiel</cp:lastModifiedBy>
  <cp:revision/>
  <dcterms:created xsi:type="dcterms:W3CDTF">2021-03-15T14:32:18Z</dcterms:created>
  <dcterms:modified xsi:type="dcterms:W3CDTF">2021-03-18T09:40:05Z</dcterms:modified>
  <cp:category/>
  <cp:contentStatus/>
</cp:coreProperties>
</file>