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<sst xmlns="http://schemas.openxmlformats.org/spreadsheetml/2006/main" count="5" uniqueCount="5">
  <si>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</si>
  <si>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</si>
  <si>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</si>
  <si>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</si>
  <si>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236(159x)</t>
  </si>
  <si>
    <t>AVERAGE: 213(176x)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</si>
</sst>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Sheet1!$A$2:$A$160</c:f>
              <c:numCache/>
            </c:numRef>
          </c:cat>
          <c:val>
            <c:numRef>
              <c:f>Sheet1!$B$2:$B$160</c:f>
              <c:numCache/>
            </c:numRef>
          </c:val>
          <c:smooth val="0"/>
        </c:ser>
        <c:marker val="1"/>
        <c:axId val="363988129"/>
        <c:axId val="1997963191"/>
      </c:lineChart>
      <c:catAx>
        <c:axId val="36398812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997963191"/>
        <c:crosses val="autoZero"/>
        <c:auto val="1"/>
        <c:lblOffset val="100"/>
        <c:tickLblSkip val="1"/>
        <c:tickMarkSkip val="1"/>
        <c:noMultiLvlLbl val="0"/>
      </c:catAx>
      <c:valAx>
        <c:axId val="199796319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6398812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Sheet1!$C$2:$C$177</c:f>
              <c:numCache/>
            </c:numRef>
          </c:cat>
          <c:val>
            <c:numRef>
              <c:f>Sheet1!$E$2:$E$177</c:f>
              <c:numCache/>
            </c:numRef>
          </c:val>
          <c:smooth val="0"/>
        </c:ser>
        <c:marker val="1"/>
        <c:axId val="1769193365"/>
        <c:axId val="769429195"/>
      </c:lineChart>
      <c:catAx>
        <c:axId val="176919336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69429195"/>
        <c:crosses val="autoZero"/>
        <c:auto val="1"/>
        <c:lblOffset val="100"/>
        <c:tickLblSkip val="1"/>
        <c:tickMarkSkip val="1"/>
        <c:noMultiLvlLbl val="0"/>
      </c:catAx>
      <c:valAx>
        <c:axId val="76942919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76919336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178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836</f>
        <v>836</v>
      </c>
      <c r="B2" s="21">
        <f>12</f>
        <v>12</v>
      </c>
      <c r="C2" s="21">
        <f>752</f>
        <v>752</v>
      </c>
      <c r="D2" s="21">
        <f>4225</f>
        <v>4225</v>
      </c>
      <c r="E2" s="21">
        <f>4.1259765625</f>
        <v>4.1259765625</v>
      </c>
      <c r="G2" s="21">
        <f>236</f>
        <v>236</v>
      </c>
    </row>
    <row r="3">
      <c r="A3" s="21">
        <f>1071</f>
        <v>1071</v>
      </c>
      <c r="B3" s="21">
        <f>35</f>
        <v>35</v>
      </c>
      <c r="C3" s="21">
        <f>918</f>
        <v>918</v>
      </c>
      <c r="D3" s="21">
        <f>16328</f>
        <v>16328</v>
      </c>
      <c r="E3" s="21">
        <f>15.9453125</f>
        <v>15.9453125</v>
      </c>
    </row>
    <row r="4">
      <c r="A4" s="21">
        <f>1296</f>
        <v>1296</v>
      </c>
      <c r="B4" s="21">
        <f>48</f>
        <v>48</v>
      </c>
      <c r="C4" s="21">
        <f>1072</f>
        <v>1072</v>
      </c>
      <c r="D4" s="21">
        <f>15843</f>
        <v>15843</v>
      </c>
      <c r="E4" s="21">
        <f>15.4716796875</f>
        <v>15.4716796875</v>
      </c>
      <c r="G4" s="21" t="s">
        <v>5</v>
      </c>
    </row>
    <row r="5">
      <c r="A5" s="21">
        <f>1509</f>
        <v>1509</v>
      </c>
      <c r="B5" s="21">
        <f>37</f>
        <v>37</v>
      </c>
      <c r="C5" s="21">
        <f>1218</f>
        <v>1218</v>
      </c>
      <c r="D5" s="21">
        <f>18307</f>
        <v>18307</v>
      </c>
      <c r="E5" s="21">
        <f>17.8779296875</f>
        <v>17.8779296875</v>
      </c>
      <c r="G5" s="21">
        <f>213</f>
        <v>213</v>
      </c>
    </row>
    <row r="6">
      <c r="A6" s="21">
        <f>1749</f>
        <v>1749</v>
      </c>
      <c r="B6" s="21">
        <f>30</f>
        <v>30</v>
      </c>
      <c r="C6" s="21">
        <f>1376</f>
        <v>1376</v>
      </c>
      <c r="D6" s="21">
        <f>22079</f>
        <v>22079</v>
      </c>
      <c r="E6" s="21">
        <f>21.5615234375</f>
        <v>21.5615234375</v>
      </c>
    </row>
    <row r="7">
      <c r="A7" s="21">
        <f>1956</f>
        <v>1956</v>
      </c>
      <c r="B7" s="21">
        <f>42</f>
        <v>42</v>
      </c>
      <c r="C7" s="21">
        <f>1536</f>
        <v>1536</v>
      </c>
      <c r="D7" s="21">
        <f>29382</f>
        <v>29382</v>
      </c>
      <c r="E7" s="21">
        <f>28.693359375</f>
        <v>28.693359375</v>
      </c>
    </row>
    <row r="8">
      <c r="A8" s="21">
        <f>2180</f>
        <v>2180</v>
      </c>
      <c r="B8" s="21">
        <f>32</f>
        <v>32</v>
      </c>
      <c r="C8" s="21">
        <f>1702</f>
        <v>1702</v>
      </c>
      <c r="D8" s="21">
        <f>38576</f>
        <v>38576</v>
      </c>
      <c r="E8" s="21">
        <f>37.671875</f>
        <v>37.671875</v>
      </c>
    </row>
    <row r="9">
      <c r="A9" s="21">
        <f>2377</f>
        <v>2377</v>
      </c>
      <c r="B9" s="21">
        <f>42</f>
        <v>42</v>
      </c>
      <c r="C9" s="21">
        <f>1863</f>
        <v>1863</v>
      </c>
      <c r="D9" s="21">
        <f>43308</f>
        <v>43308</v>
      </c>
      <c r="E9" s="21">
        <f>42.29296875</f>
        <v>42.29296875</v>
      </c>
    </row>
    <row r="10">
      <c r="A10" s="21">
        <f>2600</f>
        <v>2600</v>
      </c>
      <c r="B10" s="21">
        <f>33</f>
        <v>33</v>
      </c>
      <c r="C10" s="21">
        <f>2068</f>
        <v>2068</v>
      </c>
      <c r="D10" s="21">
        <f>45904</f>
        <v>45904</v>
      </c>
      <c r="E10" s="21">
        <f>44.828125</f>
        <v>44.828125</v>
      </c>
    </row>
    <row r="11">
      <c r="A11" s="21">
        <f>2814</f>
        <v>2814</v>
      </c>
      <c r="B11" s="21">
        <f>44</f>
        <v>44</v>
      </c>
      <c r="C11" s="21">
        <f>2207</f>
        <v>2207</v>
      </c>
      <c r="D11" s="21">
        <f>54034</f>
        <v>54034</v>
      </c>
      <c r="E11" s="21">
        <f>52.767578125</f>
        <v>52.767578125</v>
      </c>
    </row>
    <row r="12">
      <c r="A12" s="21">
        <f>3055</f>
        <v>3055</v>
      </c>
      <c r="B12" s="21">
        <f>48</f>
        <v>48</v>
      </c>
      <c r="C12" s="21">
        <f>2342</f>
        <v>2342</v>
      </c>
      <c r="D12" s="21">
        <f>56721</f>
        <v>56721</v>
      </c>
      <c r="E12" s="21">
        <f>55.3916015625</f>
        <v>55.3916015625</v>
      </c>
    </row>
    <row r="13">
      <c r="A13" s="21">
        <f>3277</f>
        <v>3277</v>
      </c>
      <c r="B13" s="21">
        <f>55</f>
        <v>55</v>
      </c>
      <c r="C13" s="21">
        <f>2521</f>
        <v>2521</v>
      </c>
      <c r="D13" s="21">
        <f>54551</f>
        <v>54551</v>
      </c>
      <c r="E13" s="21">
        <f>53.2724609375</f>
        <v>53.2724609375</v>
      </c>
    </row>
    <row r="14">
      <c r="A14" s="21">
        <f>3511</f>
        <v>3511</v>
      </c>
      <c r="B14" s="21">
        <f>25</f>
        <v>25</v>
      </c>
      <c r="C14" s="21">
        <f>2676</f>
        <v>2676</v>
      </c>
      <c r="D14" s="21">
        <f>55471</f>
        <v>55471</v>
      </c>
      <c r="E14" s="21">
        <f>54.1708984375</f>
        <v>54.1708984375</v>
      </c>
    </row>
    <row r="15">
      <c r="A15" s="21">
        <f>3777</f>
        <v>3777</v>
      </c>
      <c r="B15" s="21">
        <f>20</f>
        <v>20</v>
      </c>
      <c r="C15" s="21">
        <f>2839</f>
        <v>2839</v>
      </c>
      <c r="D15" s="21">
        <f>57051</f>
        <v>57051</v>
      </c>
      <c r="E15" s="21">
        <f>55.7138671875</f>
        <v>55.7138671875</v>
      </c>
    </row>
    <row r="16">
      <c r="A16" s="21">
        <f>4039</f>
        <v>4039</v>
      </c>
      <c r="B16" s="21">
        <f>28</f>
        <v>28</v>
      </c>
      <c r="C16" s="21">
        <f>2977</f>
        <v>2977</v>
      </c>
      <c r="D16" s="21">
        <f>58119</f>
        <v>58119</v>
      </c>
      <c r="E16" s="21">
        <f>56.7568359375</f>
        <v>56.7568359375</v>
      </c>
    </row>
    <row r="17">
      <c r="A17" s="21">
        <f>4300</f>
        <v>4300</v>
      </c>
      <c r="B17" s="21">
        <f>2</f>
        <v>2</v>
      </c>
      <c r="C17" s="21">
        <f>3130</f>
        <v>3130</v>
      </c>
      <c r="D17" s="21">
        <f>60137</f>
        <v>60137</v>
      </c>
      <c r="E17" s="21">
        <f>58.7275390625</f>
        <v>58.7275390625</v>
      </c>
    </row>
    <row r="18">
      <c r="A18" s="21">
        <f>4569</f>
        <v>4569</v>
      </c>
      <c r="B18" s="21">
        <f>17</f>
        <v>17</v>
      </c>
      <c r="C18" s="21">
        <f>3287</f>
        <v>3287</v>
      </c>
      <c r="D18" s="21">
        <f>62806</f>
        <v>62806</v>
      </c>
      <c r="E18" s="21">
        <f>61.333984375</f>
        <v>61.333984375</v>
      </c>
    </row>
    <row r="19">
      <c r="A19" s="21">
        <f>4787</f>
        <v>4787</v>
      </c>
      <c r="B19" s="21">
        <f>0</f>
        <v>0</v>
      </c>
      <c r="C19" s="21">
        <f>3448</f>
        <v>3448</v>
      </c>
      <c r="D19" s="21">
        <f>63394</f>
        <v>63394</v>
      </c>
      <c r="E19" s="21">
        <f>61.908203125</f>
        <v>61.908203125</v>
      </c>
    </row>
    <row r="20">
      <c r="A20" s="21">
        <f>5070</f>
        <v>5070</v>
      </c>
      <c r="B20" s="21">
        <f>0</f>
        <v>0</v>
      </c>
      <c r="C20" s="21">
        <f>3616</f>
        <v>3616</v>
      </c>
      <c r="D20" s="21">
        <f>63742</f>
        <v>63742</v>
      </c>
      <c r="E20" s="21">
        <f>62.248046875</f>
        <v>62.248046875</v>
      </c>
    </row>
    <row r="21">
      <c r="A21" s="21">
        <f>5405</f>
        <v>5405</v>
      </c>
      <c r="B21" s="21">
        <f>1</f>
        <v>1</v>
      </c>
      <c r="C21" s="21">
        <f>3852</f>
        <v>3852</v>
      </c>
      <c r="D21" s="21">
        <f>64106</f>
        <v>64106</v>
      </c>
      <c r="E21" s="21">
        <f>62.603515625</f>
        <v>62.603515625</v>
      </c>
    </row>
    <row r="22">
      <c r="A22" s="21">
        <f>5714</f>
        <v>5714</v>
      </c>
      <c r="B22" s="21">
        <f>0</f>
        <v>0</v>
      </c>
      <c r="C22" s="21">
        <f>4025</f>
        <v>4025</v>
      </c>
      <c r="D22" s="21">
        <f>64410</f>
        <v>64410</v>
      </c>
      <c r="E22" s="21">
        <f>62.900390625</f>
        <v>62.900390625</v>
      </c>
    </row>
    <row r="23">
      <c r="A23" s="21">
        <f>5950</f>
        <v>5950</v>
      </c>
      <c r="B23" s="21">
        <f>3</f>
        <v>3</v>
      </c>
      <c r="C23" s="21">
        <f>4262</f>
        <v>4262</v>
      </c>
      <c r="D23" s="21">
        <f>65574</f>
        <v>65574</v>
      </c>
      <c r="E23" s="21">
        <f>64.037109375</f>
        <v>64.037109375</v>
      </c>
    </row>
    <row r="24">
      <c r="A24" s="21">
        <f>6165</f>
        <v>6165</v>
      </c>
      <c r="B24" s="21">
        <f>20</f>
        <v>20</v>
      </c>
      <c r="C24" s="21">
        <f>4514</f>
        <v>4514</v>
      </c>
      <c r="D24" s="21">
        <f>67008</f>
        <v>67008</v>
      </c>
      <c r="E24" s="21">
        <f>65.4375</f>
        <v>65.4375</v>
      </c>
    </row>
    <row r="25">
      <c r="A25" s="21">
        <f>6378</f>
        <v>6378</v>
      </c>
      <c r="B25" s="21">
        <f>4</f>
        <v>4</v>
      </c>
      <c r="C25" s="21">
        <f>4707</f>
        <v>4707</v>
      </c>
      <c r="D25" s="21">
        <f>66956</f>
        <v>66956</v>
      </c>
      <c r="E25" s="21">
        <f>65.38671875</f>
        <v>65.38671875</v>
      </c>
    </row>
    <row r="26">
      <c r="A26" s="21">
        <f>6624</f>
        <v>6624</v>
      </c>
      <c r="B26" s="21">
        <f>2</f>
        <v>2</v>
      </c>
      <c r="C26" s="21">
        <f>4885</f>
        <v>4885</v>
      </c>
      <c r="D26" s="21">
        <f>66956</f>
        <v>66956</v>
      </c>
      <c r="E26" s="21">
        <f>65.38671875</f>
        <v>65.38671875</v>
      </c>
    </row>
    <row r="27">
      <c r="A27" s="21">
        <f>6854</f>
        <v>6854</v>
      </c>
      <c r="B27" s="21">
        <f>9</f>
        <v>9</v>
      </c>
      <c r="C27" s="21">
        <f>5107</f>
        <v>5107</v>
      </c>
      <c r="D27" s="21">
        <f>66956</f>
        <v>66956</v>
      </c>
      <c r="E27" s="21">
        <f>65.38671875</f>
        <v>65.38671875</v>
      </c>
    </row>
    <row r="28">
      <c r="A28" s="21">
        <f>7097</f>
        <v>7097</v>
      </c>
      <c r="B28" s="21">
        <f>0</f>
        <v>0</v>
      </c>
      <c r="C28" s="21">
        <f>5263</f>
        <v>5263</v>
      </c>
      <c r="D28" s="21">
        <f>66924</f>
        <v>66924</v>
      </c>
      <c r="E28" s="21">
        <f>65.35546875</f>
        <v>65.35546875</v>
      </c>
    </row>
    <row r="29">
      <c r="A29" s="21">
        <f>7316</f>
        <v>7316</v>
      </c>
      <c r="B29" s="21">
        <f>3</f>
        <v>3</v>
      </c>
      <c r="C29" s="21">
        <f>5534</f>
        <v>5534</v>
      </c>
      <c r="D29" s="21">
        <f>66896</f>
        <v>66896</v>
      </c>
      <c r="E29" s="21">
        <f>65.328125</f>
        <v>65.328125</v>
      </c>
    </row>
    <row r="30">
      <c r="A30" s="21">
        <f>7536</f>
        <v>7536</v>
      </c>
      <c r="B30" s="21">
        <f>24</f>
        <v>24</v>
      </c>
      <c r="C30" s="21">
        <f>5697</f>
        <v>5697</v>
      </c>
      <c r="D30" s="21">
        <f>66896</f>
        <v>66896</v>
      </c>
      <c r="E30" s="21">
        <f>65.328125</f>
        <v>65.328125</v>
      </c>
    </row>
    <row r="31">
      <c r="A31" s="21">
        <f>7740</f>
        <v>7740</v>
      </c>
      <c r="B31" s="21">
        <f>24</f>
        <v>24</v>
      </c>
      <c r="C31" s="21">
        <f>5906</f>
        <v>5906</v>
      </c>
      <c r="D31" s="21">
        <f>66892</f>
        <v>66892</v>
      </c>
      <c r="E31" s="21">
        <f>65.32421875</f>
        <v>65.32421875</v>
      </c>
    </row>
    <row r="32">
      <c r="A32" s="21">
        <f>7986</f>
        <v>7986</v>
      </c>
      <c r="B32" s="21">
        <f>15</f>
        <v>15</v>
      </c>
      <c r="C32" s="21">
        <f>6081</f>
        <v>6081</v>
      </c>
      <c r="D32" s="21">
        <f>67119</f>
        <v>67119</v>
      </c>
      <c r="E32" s="21">
        <f>65.5458984375</f>
        <v>65.5458984375</v>
      </c>
    </row>
    <row r="33">
      <c r="A33" s="21">
        <f>8199</f>
        <v>8199</v>
      </c>
      <c r="B33" s="21">
        <f>20</f>
        <v>20</v>
      </c>
      <c r="C33" s="21">
        <f>6244</f>
        <v>6244</v>
      </c>
      <c r="D33" s="21">
        <f>74141</f>
        <v>74141</v>
      </c>
      <c r="E33" s="21">
        <f>72.4033203125</f>
        <v>72.4033203125</v>
      </c>
    </row>
    <row r="34">
      <c r="A34" s="21">
        <f>8437</f>
        <v>8437</v>
      </c>
      <c r="B34" s="21">
        <f>41</f>
        <v>41</v>
      </c>
      <c r="C34" s="21">
        <f>6398</f>
        <v>6398</v>
      </c>
      <c r="D34" s="21">
        <f>74188</f>
        <v>74188</v>
      </c>
      <c r="E34" s="21">
        <f>72.44921875</f>
        <v>72.44921875</v>
      </c>
    </row>
    <row r="35">
      <c r="A35" s="21">
        <f>8656</f>
        <v>8656</v>
      </c>
      <c r="B35" s="21">
        <f>20</f>
        <v>20</v>
      </c>
      <c r="C35" s="21">
        <f>6589</f>
        <v>6589</v>
      </c>
      <c r="D35" s="21">
        <f>74284</f>
        <v>74284</v>
      </c>
      <c r="E35" s="21">
        <f>72.54296875</f>
        <v>72.54296875</v>
      </c>
    </row>
    <row r="36">
      <c r="A36" s="21">
        <f>8892</f>
        <v>8892</v>
      </c>
      <c r="B36" s="21">
        <f>25</f>
        <v>25</v>
      </c>
      <c r="C36" s="21">
        <f>6780</f>
        <v>6780</v>
      </c>
      <c r="D36" s="21">
        <f>74939</f>
        <v>74939</v>
      </c>
      <c r="E36" s="21">
        <f>73.1826171875</f>
        <v>73.1826171875</v>
      </c>
    </row>
    <row r="37">
      <c r="A37" s="21">
        <f>9109</f>
        <v>9109</v>
      </c>
      <c r="B37" s="21">
        <f>3</f>
        <v>3</v>
      </c>
      <c r="C37" s="21">
        <f>6933</f>
        <v>6933</v>
      </c>
      <c r="D37" s="21">
        <f>76150</f>
        <v>76150</v>
      </c>
      <c r="E37" s="21">
        <f>74.365234375</f>
        <v>74.365234375</v>
      </c>
    </row>
    <row r="38">
      <c r="A38" s="21">
        <f>9338</f>
        <v>9338</v>
      </c>
      <c r="B38" s="21">
        <f>6</f>
        <v>6</v>
      </c>
      <c r="C38" s="21">
        <f>7081</f>
        <v>7081</v>
      </c>
      <c r="D38" s="21">
        <f>76172</f>
        <v>76172</v>
      </c>
      <c r="E38" s="21">
        <f>74.38671875</f>
        <v>74.38671875</v>
      </c>
    </row>
    <row r="39">
      <c r="A39" s="21">
        <f>9583</f>
        <v>9583</v>
      </c>
      <c r="B39" s="21">
        <f>0</f>
        <v>0</v>
      </c>
      <c r="C39" s="21">
        <f>7285</f>
        <v>7285</v>
      </c>
      <c r="D39" s="21">
        <f>76248</f>
        <v>76248</v>
      </c>
      <c r="E39" s="21">
        <f>74.4609375</f>
        <v>74.4609375</v>
      </c>
    </row>
    <row r="40">
      <c r="A40" s="21">
        <f>9857</f>
        <v>9857</v>
      </c>
      <c r="B40" s="21">
        <f>0</f>
        <v>0</v>
      </c>
      <c r="C40" s="21">
        <f>7462</f>
        <v>7462</v>
      </c>
      <c r="D40" s="21">
        <f>76946</f>
        <v>76946</v>
      </c>
      <c r="E40" s="21">
        <f>75.142578125</f>
        <v>75.142578125</v>
      </c>
    </row>
    <row r="41">
      <c r="A41" s="21">
        <f>10124</f>
        <v>10124</v>
      </c>
      <c r="B41" s="21">
        <f>3</f>
        <v>3</v>
      </c>
      <c r="C41" s="21">
        <f>7613</f>
        <v>7613</v>
      </c>
      <c r="D41" s="21">
        <f>77546</f>
        <v>77546</v>
      </c>
      <c r="E41" s="21">
        <f>75.728515625</f>
        <v>75.728515625</v>
      </c>
    </row>
    <row r="42">
      <c r="A42" s="21">
        <f>10389</f>
        <v>10389</v>
      </c>
      <c r="B42" s="21">
        <f>3</f>
        <v>3</v>
      </c>
      <c r="C42" s="21">
        <f>7771</f>
        <v>7771</v>
      </c>
      <c r="D42" s="21">
        <f>78291</f>
        <v>78291</v>
      </c>
      <c r="E42" s="21">
        <f>76.4560546875</f>
        <v>76.4560546875</v>
      </c>
    </row>
    <row r="43">
      <c r="A43" s="21">
        <f>10686</f>
        <v>10686</v>
      </c>
      <c r="B43" s="21">
        <f>0</f>
        <v>0</v>
      </c>
      <c r="C43" s="21">
        <f>7943</f>
        <v>7943</v>
      </c>
      <c r="D43" s="21">
        <f>78670</f>
        <v>78670</v>
      </c>
      <c r="E43" s="21">
        <f>76.826171875</f>
        <v>76.826171875</v>
      </c>
    </row>
    <row r="44">
      <c r="A44" s="21">
        <f>10897</f>
        <v>10897</v>
      </c>
      <c r="B44" s="21">
        <f>0</f>
        <v>0</v>
      </c>
      <c r="C44" s="21">
        <f>8097</f>
        <v>8097</v>
      </c>
      <c r="D44" s="21">
        <f>79222</f>
        <v>79222</v>
      </c>
      <c r="E44" s="21">
        <f>77.365234375</f>
        <v>77.365234375</v>
      </c>
    </row>
    <row r="45">
      <c r="A45" s="21">
        <f>11125</f>
        <v>11125</v>
      </c>
      <c r="B45" s="21">
        <f>19</f>
        <v>19</v>
      </c>
      <c r="C45" s="21">
        <f>8266</f>
        <v>8266</v>
      </c>
      <c r="D45" s="21">
        <f>80047</f>
        <v>80047</v>
      </c>
      <c r="E45" s="21">
        <f>78.1708984375</f>
        <v>78.1708984375</v>
      </c>
    </row>
    <row r="46">
      <c r="A46" s="21">
        <f>11337</f>
        <v>11337</v>
      </c>
      <c r="B46" s="21">
        <f>16</f>
        <v>16</v>
      </c>
      <c r="C46" s="21">
        <f>8452</f>
        <v>8452</v>
      </c>
      <c r="D46" s="21">
        <f>83332</f>
        <v>83332</v>
      </c>
      <c r="E46" s="21">
        <f>81.37890625</f>
        <v>81.37890625</v>
      </c>
    </row>
    <row r="47">
      <c r="A47" s="21">
        <f>11575</f>
        <v>11575</v>
      </c>
      <c r="B47" s="21">
        <f>6</f>
        <v>6</v>
      </c>
      <c r="C47" s="21">
        <f>8687</f>
        <v>8687</v>
      </c>
      <c r="D47" s="21">
        <f>88276</f>
        <v>88276</v>
      </c>
      <c r="E47" s="21">
        <f>86.20703125</f>
        <v>86.20703125</v>
      </c>
    </row>
    <row r="48">
      <c r="A48" s="21">
        <f>11809</f>
        <v>11809</v>
      </c>
      <c r="B48" s="21">
        <f>0</f>
        <v>0</v>
      </c>
      <c r="C48" s="21">
        <f>8850</f>
        <v>8850</v>
      </c>
      <c r="D48" s="21">
        <f>92468</f>
        <v>92468</v>
      </c>
      <c r="E48" s="21">
        <f>90.30078125</f>
        <v>90.30078125</v>
      </c>
    </row>
    <row r="49">
      <c r="A49" s="21">
        <f>12035</f>
        <v>12035</v>
      </c>
      <c r="B49" s="21">
        <f>0</f>
        <v>0</v>
      </c>
      <c r="C49" s="21">
        <f>9054</f>
        <v>9054</v>
      </c>
      <c r="D49" s="21">
        <f>93212</f>
        <v>93212</v>
      </c>
      <c r="E49" s="21">
        <f>91.02734375</f>
        <v>91.02734375</v>
      </c>
    </row>
    <row r="50">
      <c r="A50" s="21">
        <f>12256</f>
        <v>12256</v>
      </c>
      <c r="B50" s="21">
        <f>0</f>
        <v>0</v>
      </c>
      <c r="C50" s="21">
        <f>9254</f>
        <v>9254</v>
      </c>
      <c r="D50" s="21">
        <f>99810</f>
        <v>99810</v>
      </c>
      <c r="E50" s="21">
        <f>97.470703125</f>
        <v>97.470703125</v>
      </c>
    </row>
    <row r="51">
      <c r="A51" s="21">
        <f>12495</f>
        <v>12495</v>
      </c>
      <c r="B51" s="21">
        <f>2</f>
        <v>2</v>
      </c>
      <c r="C51" s="21">
        <f>9430</f>
        <v>9430</v>
      </c>
      <c r="D51" s="21">
        <f>93502</f>
        <v>93502</v>
      </c>
      <c r="E51" s="21">
        <f>91.310546875</f>
        <v>91.310546875</v>
      </c>
    </row>
    <row r="52">
      <c r="A52" s="21">
        <f>12738</f>
        <v>12738</v>
      </c>
      <c r="B52" s="21">
        <f>0</f>
        <v>0</v>
      </c>
      <c r="C52" s="21">
        <f>9703</f>
        <v>9703</v>
      </c>
      <c r="D52" s="21">
        <f>93502</f>
        <v>93502</v>
      </c>
      <c r="E52" s="21">
        <f>91.310546875</f>
        <v>91.310546875</v>
      </c>
    </row>
    <row r="53">
      <c r="A53" s="21">
        <f>12946</f>
        <v>12946</v>
      </c>
      <c r="B53" s="21">
        <f>0</f>
        <v>0</v>
      </c>
      <c r="C53" s="21">
        <f>9968</f>
        <v>9968</v>
      </c>
      <c r="D53" s="21">
        <f>93502</f>
        <v>93502</v>
      </c>
      <c r="E53" s="21">
        <f>91.310546875</f>
        <v>91.310546875</v>
      </c>
    </row>
    <row r="54">
      <c r="A54" s="21">
        <f>13163</f>
        <v>13163</v>
      </c>
      <c r="B54" s="21">
        <f>0</f>
        <v>0</v>
      </c>
      <c r="C54" s="21">
        <f>10250</f>
        <v>10250</v>
      </c>
      <c r="D54" s="21">
        <f>93506</f>
        <v>93506</v>
      </c>
      <c r="E54" s="21">
        <f>91.314453125</f>
        <v>91.314453125</v>
      </c>
    </row>
    <row r="55">
      <c r="A55" s="21">
        <f>13406</f>
        <v>13406</v>
      </c>
      <c r="B55" s="21">
        <f>5</f>
        <v>5</v>
      </c>
      <c r="C55" s="21">
        <f>10534</f>
        <v>10534</v>
      </c>
      <c r="D55" s="21">
        <f>93498</f>
        <v>93498</v>
      </c>
      <c r="E55" s="21">
        <f>91.306640625</f>
        <v>91.306640625</v>
      </c>
    </row>
    <row r="56">
      <c r="A56" s="21">
        <f>13657</f>
        <v>13657</v>
      </c>
      <c r="B56" s="21">
        <f>0</f>
        <v>0</v>
      </c>
      <c r="C56" s="21">
        <f>10765</f>
        <v>10765</v>
      </c>
      <c r="D56" s="21">
        <f>93498</f>
        <v>93498</v>
      </c>
      <c r="E56" s="21">
        <f>91.306640625</f>
        <v>91.306640625</v>
      </c>
    </row>
    <row r="57">
      <c r="A57" s="21">
        <f>13893</f>
        <v>13893</v>
      </c>
      <c r="B57" s="21">
        <f>0</f>
        <v>0</v>
      </c>
      <c r="C57" s="21">
        <f>10937</f>
        <v>10937</v>
      </c>
      <c r="D57" s="21">
        <f>93527</f>
        <v>93527</v>
      </c>
      <c r="E57" s="21">
        <f>91.3349609375</f>
        <v>91.3349609375</v>
      </c>
    </row>
    <row r="58">
      <c r="A58" s="21">
        <f>14139</f>
        <v>14139</v>
      </c>
      <c r="B58" s="21">
        <f>0</f>
        <v>0</v>
      </c>
      <c r="C58" s="21">
        <f>11122</f>
        <v>11122</v>
      </c>
      <c r="D58" s="21">
        <f>93716</f>
        <v>93716</v>
      </c>
      <c r="E58" s="21">
        <f>91.51953125</f>
        <v>91.51953125</v>
      </c>
    </row>
    <row r="59">
      <c r="A59" s="21">
        <f>14374</f>
        <v>14374</v>
      </c>
      <c r="B59" s="21">
        <f>0</f>
        <v>0</v>
      </c>
      <c r="C59" s="21">
        <f>11309</f>
        <v>11309</v>
      </c>
      <c r="D59" s="21">
        <f>93202</f>
        <v>93202</v>
      </c>
      <c r="E59" s="21">
        <f>91.017578125</f>
        <v>91.017578125</v>
      </c>
    </row>
    <row r="60">
      <c r="A60" s="21">
        <f>14609</f>
        <v>14609</v>
      </c>
      <c r="B60" s="21">
        <f>0</f>
        <v>0</v>
      </c>
      <c r="C60" s="21">
        <f>11583</f>
        <v>11583</v>
      </c>
      <c r="D60" s="21">
        <f>93800</f>
        <v>93800</v>
      </c>
      <c r="E60" s="21">
        <f>91.6015625</f>
        <v>91.6015625</v>
      </c>
    </row>
    <row r="61">
      <c r="A61" s="21">
        <f>14842</f>
        <v>14842</v>
      </c>
      <c r="B61" s="21">
        <f>3</f>
        <v>3</v>
      </c>
      <c r="C61" s="21">
        <f>11765</f>
        <v>11765</v>
      </c>
      <c r="D61" s="21">
        <f>93616</f>
        <v>93616</v>
      </c>
      <c r="E61" s="21">
        <f>91.421875</f>
        <v>91.421875</v>
      </c>
    </row>
    <row r="62">
      <c r="A62" s="21">
        <f>15065</f>
        <v>15065</v>
      </c>
      <c r="B62" s="21">
        <f>0</f>
        <v>0</v>
      </c>
      <c r="C62" s="21">
        <f>11968</f>
        <v>11968</v>
      </c>
      <c r="D62" s="21">
        <f>94882</f>
        <v>94882</v>
      </c>
      <c r="E62" s="21">
        <f>92.658203125</f>
        <v>92.658203125</v>
      </c>
    </row>
    <row r="63">
      <c r="A63" s="21">
        <f>15326</f>
        <v>15326</v>
      </c>
      <c r="B63" s="21">
        <f>17</f>
        <v>17</v>
      </c>
      <c r="C63" s="21">
        <f>12164</f>
        <v>12164</v>
      </c>
      <c r="D63" s="21">
        <f>94882</f>
        <v>94882</v>
      </c>
      <c r="E63" s="21">
        <f>92.658203125</f>
        <v>92.658203125</v>
      </c>
    </row>
    <row r="64">
      <c r="A64" s="21">
        <f>15576</f>
        <v>15576</v>
      </c>
      <c r="B64" s="21">
        <f>17</f>
        <v>17</v>
      </c>
      <c r="C64" s="21">
        <f>12374</f>
        <v>12374</v>
      </c>
      <c r="D64" s="21">
        <f>94882</f>
        <v>94882</v>
      </c>
      <c r="E64" s="21">
        <f>92.658203125</f>
        <v>92.658203125</v>
      </c>
    </row>
    <row r="65">
      <c r="A65" s="21">
        <f>15835</f>
        <v>15835</v>
      </c>
      <c r="B65" s="21">
        <f>53</f>
        <v>53</v>
      </c>
      <c r="C65" s="21">
        <f>12556</f>
        <v>12556</v>
      </c>
      <c r="D65" s="21">
        <f>94883</f>
        <v>94883</v>
      </c>
      <c r="E65" s="21">
        <f>92.6591796875</f>
        <v>92.6591796875</v>
      </c>
    </row>
    <row r="66">
      <c r="A66" s="21">
        <f>16058</f>
        <v>16058</v>
      </c>
      <c r="B66" s="21">
        <f>11</f>
        <v>11</v>
      </c>
      <c r="C66" s="21">
        <f>12747</f>
        <v>12747</v>
      </c>
      <c r="D66" s="21">
        <f>94882</f>
        <v>94882</v>
      </c>
      <c r="E66" s="21">
        <f>92.658203125</f>
        <v>92.658203125</v>
      </c>
    </row>
    <row r="67">
      <c r="A67" s="21">
        <f>16313</f>
        <v>16313</v>
      </c>
      <c r="B67" s="21">
        <f>17</f>
        <v>17</v>
      </c>
      <c r="C67" s="21">
        <f>12943</f>
        <v>12943</v>
      </c>
      <c r="D67" s="21">
        <f>94882</f>
        <v>94882</v>
      </c>
      <c r="E67" s="21">
        <f>92.658203125</f>
        <v>92.658203125</v>
      </c>
    </row>
    <row r="68">
      <c r="A68" s="21">
        <f>16543</f>
        <v>16543</v>
      </c>
      <c r="B68" s="21">
        <f>3</f>
        <v>3</v>
      </c>
      <c r="C68" s="21">
        <f>13149</f>
        <v>13149</v>
      </c>
      <c r="D68" s="21">
        <f>94882</f>
        <v>94882</v>
      </c>
      <c r="E68" s="21">
        <f>92.658203125</f>
        <v>92.658203125</v>
      </c>
    </row>
    <row r="69">
      <c r="A69" s="21">
        <f>16776</f>
        <v>16776</v>
      </c>
      <c r="B69" s="21">
        <f>0</f>
        <v>0</v>
      </c>
      <c r="C69" s="21">
        <f>13362</f>
        <v>13362</v>
      </c>
      <c r="D69" s="21">
        <f>94882</f>
        <v>94882</v>
      </c>
      <c r="E69" s="21">
        <f>92.658203125</f>
        <v>92.658203125</v>
      </c>
    </row>
    <row r="70">
      <c r="A70" s="21">
        <f>17000</f>
        <v>17000</v>
      </c>
      <c r="B70" s="21">
        <f>0</f>
        <v>0</v>
      </c>
      <c r="C70" s="21">
        <f>13582</f>
        <v>13582</v>
      </c>
      <c r="D70" s="21">
        <f>95282</f>
        <v>95282</v>
      </c>
      <c r="E70" s="21">
        <f>93.048828125</f>
        <v>93.048828125</v>
      </c>
    </row>
    <row r="71">
      <c r="A71" s="21">
        <f>17224</f>
        <v>17224</v>
      </c>
      <c r="B71" s="21">
        <f>0</f>
        <v>0</v>
      </c>
      <c r="C71" s="21">
        <f>13769</f>
        <v>13769</v>
      </c>
      <c r="D71" s="21">
        <f>95098</f>
        <v>95098</v>
      </c>
      <c r="E71" s="21">
        <f>92.869140625</f>
        <v>92.869140625</v>
      </c>
    </row>
    <row r="72">
      <c r="A72" s="21">
        <f>17453</f>
        <v>17453</v>
      </c>
      <c r="B72" s="21">
        <f>0</f>
        <v>0</v>
      </c>
      <c r="C72" s="21">
        <f>13961</f>
        <v>13961</v>
      </c>
      <c r="D72" s="21">
        <f>95099</f>
        <v>95099</v>
      </c>
      <c r="E72" s="21">
        <f>92.8701171875</f>
        <v>92.8701171875</v>
      </c>
    </row>
    <row r="73">
      <c r="A73" s="21">
        <f>17706</f>
        <v>17706</v>
      </c>
      <c r="B73" s="21">
        <f>2</f>
        <v>2</v>
      </c>
      <c r="C73" s="21">
        <f>14161</f>
        <v>14161</v>
      </c>
      <c r="D73" s="21">
        <f>95099</f>
        <v>95099</v>
      </c>
      <c r="E73" s="21">
        <f>92.8701171875</f>
        <v>92.8701171875</v>
      </c>
    </row>
    <row r="74">
      <c r="A74" s="21">
        <f>17933</f>
        <v>17933</v>
      </c>
      <c r="B74" s="21">
        <f>0</f>
        <v>0</v>
      </c>
      <c r="C74" s="21">
        <f>14353</f>
        <v>14353</v>
      </c>
      <c r="D74" s="21">
        <f>94168</f>
        <v>94168</v>
      </c>
      <c r="E74" s="21">
        <f>91.9609375</f>
        <v>91.9609375</v>
      </c>
    </row>
    <row r="75">
      <c r="A75" s="21">
        <f>18155</f>
        <v>18155</v>
      </c>
      <c r="B75" s="21">
        <f>0</f>
        <v>0</v>
      </c>
      <c r="C75" s="21">
        <f>14561</f>
        <v>14561</v>
      </c>
      <c r="D75" s="21">
        <f>94168</f>
        <v>94168</v>
      </c>
      <c r="E75" s="21">
        <f>91.9609375</f>
        <v>91.9609375</v>
      </c>
    </row>
    <row r="76">
      <c r="A76" s="21">
        <f>18429</f>
        <v>18429</v>
      </c>
      <c r="B76" s="21">
        <f>17</f>
        <v>17</v>
      </c>
      <c r="C76" s="21">
        <f>14784</f>
        <v>14784</v>
      </c>
      <c r="D76" s="21">
        <f>94168</f>
        <v>94168</v>
      </c>
      <c r="E76" s="21">
        <f>91.9609375</f>
        <v>91.9609375</v>
      </c>
    </row>
    <row r="77">
      <c r="A77" s="21">
        <f>18666</f>
        <v>18666</v>
      </c>
      <c r="B77" s="21">
        <f>5</f>
        <v>5</v>
      </c>
      <c r="C77" s="21">
        <f>14986</f>
        <v>14986</v>
      </c>
      <c r="D77" s="21">
        <f>94168</f>
        <v>94168</v>
      </c>
      <c r="E77" s="21">
        <f>91.9609375</f>
        <v>91.9609375</v>
      </c>
    </row>
    <row r="78">
      <c r="A78" s="21">
        <f>18860</f>
        <v>18860</v>
      </c>
      <c r="B78" s="21">
        <f>3</f>
        <v>3</v>
      </c>
      <c r="C78" s="21">
        <f>15205</f>
        <v>15205</v>
      </c>
      <c r="D78" s="21">
        <f>94312</f>
        <v>94312</v>
      </c>
      <c r="E78" s="21">
        <f>92.1015625</f>
        <v>92.1015625</v>
      </c>
    </row>
    <row r="79">
      <c r="A79" s="21">
        <f>19143</f>
        <v>19143</v>
      </c>
      <c r="B79" s="21">
        <f>11</f>
        <v>11</v>
      </c>
      <c r="C79" s="21">
        <f>15418</f>
        <v>15418</v>
      </c>
      <c r="D79" s="21">
        <f>94746</f>
        <v>94746</v>
      </c>
      <c r="E79" s="21">
        <f>92.525390625</f>
        <v>92.525390625</v>
      </c>
    </row>
    <row r="80">
      <c r="A80" s="21">
        <f>19380</f>
        <v>19380</v>
      </c>
      <c r="B80" s="21">
        <f>16</f>
        <v>16</v>
      </c>
      <c r="C80" s="21">
        <f>15601</f>
        <v>15601</v>
      </c>
      <c r="D80" s="21">
        <f>94999</f>
        <v>94999</v>
      </c>
      <c r="E80" s="21">
        <f>92.7724609375</f>
        <v>92.7724609375</v>
      </c>
    </row>
    <row r="81">
      <c r="A81" s="21">
        <f>19598</f>
        <v>19598</v>
      </c>
      <c r="B81" s="21">
        <f>12</f>
        <v>12</v>
      </c>
      <c r="C81" s="21">
        <f>15859</f>
        <v>15859</v>
      </c>
      <c r="D81" s="21">
        <f>114224</f>
        <v>114224</v>
      </c>
      <c r="E81" s="21">
        <f>111.546875</f>
        <v>111.546875</v>
      </c>
    </row>
    <row r="82">
      <c r="A82" s="21">
        <f>19816</f>
        <v>19816</v>
      </c>
      <c r="B82" s="21">
        <f>15</f>
        <v>15</v>
      </c>
      <c r="C82" s="21">
        <f>16064</f>
        <v>16064</v>
      </c>
      <c r="D82" s="21">
        <f>99458</f>
        <v>99458</v>
      </c>
      <c r="E82" s="21">
        <f>97.126953125</f>
        <v>97.126953125</v>
      </c>
    </row>
    <row r="83">
      <c r="A83" s="21">
        <f>20036</f>
        <v>20036</v>
      </c>
      <c r="B83" s="21">
        <f>15</f>
        <v>15</v>
      </c>
      <c r="C83" s="21">
        <f>16301</f>
        <v>16301</v>
      </c>
      <c r="D83" s="21">
        <f>99382</f>
        <v>99382</v>
      </c>
      <c r="E83" s="21">
        <f>97.052734375</f>
        <v>97.052734375</v>
      </c>
    </row>
    <row r="84">
      <c r="A84" s="21">
        <f>20278</f>
        <v>20278</v>
      </c>
      <c r="B84" s="21">
        <f>13</f>
        <v>13</v>
      </c>
      <c r="C84" s="21">
        <f>16498</f>
        <v>16498</v>
      </c>
      <c r="D84" s="21">
        <f>99594</f>
        <v>99594</v>
      </c>
      <c r="E84" s="21">
        <f>97.259765625</f>
        <v>97.259765625</v>
      </c>
    </row>
    <row r="85">
      <c r="A85" s="21">
        <f>20503</f>
        <v>20503</v>
      </c>
      <c r="B85" s="21">
        <f>2</f>
        <v>2</v>
      </c>
      <c r="C85" s="21">
        <f>16703</f>
        <v>16703</v>
      </c>
      <c r="D85" s="21">
        <f>99594</f>
        <v>99594</v>
      </c>
      <c r="E85" s="21">
        <f>97.259765625</f>
        <v>97.259765625</v>
      </c>
    </row>
    <row r="86">
      <c r="A86" s="21">
        <f>20741</f>
        <v>20741</v>
      </c>
      <c r="B86" s="21">
        <f>0</f>
        <v>0</v>
      </c>
      <c r="C86" s="21">
        <f>16928</f>
        <v>16928</v>
      </c>
      <c r="D86" s="21">
        <f>99594</f>
        <v>99594</v>
      </c>
      <c r="E86" s="21">
        <f>97.259765625</f>
        <v>97.259765625</v>
      </c>
    </row>
    <row r="87">
      <c r="A87" s="21">
        <f>20973</f>
        <v>20973</v>
      </c>
      <c r="B87" s="21">
        <f>2</f>
        <v>2</v>
      </c>
      <c r="C87" s="21">
        <f>17145</f>
        <v>17145</v>
      </c>
      <c r="D87" s="21">
        <f>99594</f>
        <v>99594</v>
      </c>
      <c r="E87" s="21">
        <f>97.259765625</f>
        <v>97.259765625</v>
      </c>
    </row>
    <row r="88">
      <c r="A88" s="21">
        <f>21208</f>
        <v>21208</v>
      </c>
      <c r="B88" s="21">
        <f>25</f>
        <v>25</v>
      </c>
      <c r="C88" s="21">
        <f>17372</f>
        <v>17372</v>
      </c>
      <c r="D88" s="21">
        <f>99594</f>
        <v>99594</v>
      </c>
      <c r="E88" s="21">
        <f>97.259765625</f>
        <v>97.259765625</v>
      </c>
    </row>
    <row r="89">
      <c r="A89" s="21">
        <f>21437</f>
        <v>21437</v>
      </c>
      <c r="B89" s="21">
        <f>5</f>
        <v>5</v>
      </c>
      <c r="C89" s="21">
        <f>17606</f>
        <v>17606</v>
      </c>
      <c r="D89" s="21">
        <f>99594</f>
        <v>99594</v>
      </c>
      <c r="E89" s="21">
        <f>97.259765625</f>
        <v>97.259765625</v>
      </c>
    </row>
    <row r="90">
      <c r="A90" s="21">
        <f>21666</f>
        <v>21666</v>
      </c>
      <c r="B90" s="21">
        <f>14</f>
        <v>14</v>
      </c>
      <c r="C90" s="21">
        <f>17908</f>
        <v>17908</v>
      </c>
      <c r="D90" s="21">
        <f>99480</f>
        <v>99480</v>
      </c>
      <c r="E90" s="21">
        <f>97.1484375</f>
        <v>97.1484375</v>
      </c>
    </row>
    <row r="91">
      <c r="A91" s="21">
        <f>21898</f>
        <v>21898</v>
      </c>
      <c r="B91" s="21">
        <f>0</f>
        <v>0</v>
      </c>
      <c r="C91" s="21">
        <f>18126</f>
        <v>18126</v>
      </c>
      <c r="D91" s="21">
        <f>99597</f>
        <v>99597</v>
      </c>
      <c r="E91" s="21">
        <f>97.2626953125</f>
        <v>97.2626953125</v>
      </c>
    </row>
    <row r="92">
      <c r="A92" s="21">
        <f>22166</f>
        <v>22166</v>
      </c>
      <c r="B92" s="21">
        <f>0</f>
        <v>0</v>
      </c>
      <c r="C92" s="21">
        <f>18397</f>
        <v>18397</v>
      </c>
      <c r="D92" s="21">
        <f>100096</f>
        <v>100096</v>
      </c>
      <c r="E92" s="21">
        <f>97.75</f>
        <v>97.75</v>
      </c>
    </row>
    <row r="93">
      <c r="A93" s="21">
        <f>22386</f>
        <v>22386</v>
      </c>
      <c r="B93" s="21">
        <f>0</f>
        <v>0</v>
      </c>
      <c r="C93" s="21">
        <f>18636</f>
        <v>18636</v>
      </c>
      <c r="D93" s="21">
        <f>102640</f>
        <v>102640</v>
      </c>
      <c r="E93" s="21">
        <f>100.234375</f>
        <v>100.234375</v>
      </c>
    </row>
    <row r="94">
      <c r="A94" s="21">
        <f>22636</f>
        <v>22636</v>
      </c>
      <c r="B94" s="21">
        <f>0</f>
        <v>0</v>
      </c>
      <c r="C94" s="21">
        <f>18862</f>
        <v>18862</v>
      </c>
      <c r="D94" s="21">
        <f>103314</f>
        <v>103314</v>
      </c>
      <c r="E94" s="21">
        <f>100.892578125</f>
        <v>100.892578125</v>
      </c>
    </row>
    <row r="95">
      <c r="A95" s="21">
        <f>22889</f>
        <v>22889</v>
      </c>
      <c r="B95" s="21">
        <f>0</f>
        <v>0</v>
      </c>
      <c r="C95" s="21">
        <f>19104</f>
        <v>19104</v>
      </c>
      <c r="D95" s="21">
        <f>102726</f>
        <v>102726</v>
      </c>
      <c r="E95" s="21">
        <f>100.318359375</f>
        <v>100.318359375</v>
      </c>
    </row>
    <row r="96">
      <c r="A96" s="21">
        <f>23133</f>
        <v>23133</v>
      </c>
      <c r="B96" s="21">
        <f>0</f>
        <v>0</v>
      </c>
      <c r="C96" s="21">
        <f>19311</f>
        <v>19311</v>
      </c>
      <c r="D96" s="21">
        <f>102668</f>
        <v>102668</v>
      </c>
      <c r="E96" s="21">
        <f>100.26171875</f>
        <v>100.26171875</v>
      </c>
    </row>
    <row r="97">
      <c r="A97" s="21">
        <f>23367</f>
        <v>23367</v>
      </c>
      <c r="B97" s="21">
        <f>0</f>
        <v>0</v>
      </c>
      <c r="C97" s="21">
        <f>19544</f>
        <v>19544</v>
      </c>
      <c r="D97" s="21">
        <f>102668</f>
        <v>102668</v>
      </c>
      <c r="E97" s="21">
        <f>100.26171875</f>
        <v>100.26171875</v>
      </c>
    </row>
    <row r="98">
      <c r="A98" s="21">
        <f>23595</f>
        <v>23595</v>
      </c>
      <c r="B98" s="21">
        <f>3</f>
        <v>3</v>
      </c>
      <c r="C98" s="21">
        <f>19760</f>
        <v>19760</v>
      </c>
      <c r="D98" s="21">
        <f>102660</f>
        <v>102660</v>
      </c>
      <c r="E98" s="21">
        <f>100.25390625</f>
        <v>100.25390625</v>
      </c>
    </row>
    <row r="99">
      <c r="A99" s="21">
        <f>23836</f>
        <v>23836</v>
      </c>
      <c r="B99" s="21">
        <f>0</f>
        <v>0</v>
      </c>
      <c r="C99" s="21">
        <f>19988</f>
        <v>19988</v>
      </c>
      <c r="D99" s="21">
        <f>102656</f>
        <v>102656</v>
      </c>
      <c r="E99" s="21">
        <f>100.25</f>
        <v>100.25</v>
      </c>
    </row>
    <row r="100">
      <c r="A100" s="21">
        <f>24063</f>
        <v>24063</v>
      </c>
      <c r="B100" s="21">
        <f>21</f>
        <v>21</v>
      </c>
      <c r="C100" s="21">
        <f>20201</f>
        <v>20201</v>
      </c>
      <c r="D100" s="21">
        <f>102636</f>
        <v>102636</v>
      </c>
      <c r="E100" s="21">
        <f>100.23046875</f>
        <v>100.23046875</v>
      </c>
    </row>
    <row r="101">
      <c r="A101" s="21">
        <f>24260</f>
        <v>24260</v>
      </c>
      <c r="B101" s="21">
        <f>11</f>
        <v>11</v>
      </c>
      <c r="C101" s="21">
        <f>20437</f>
        <v>20437</v>
      </c>
      <c r="D101" s="21">
        <f>102636</f>
        <v>102636</v>
      </c>
      <c r="E101" s="21">
        <f>100.23046875</f>
        <v>100.23046875</v>
      </c>
    </row>
    <row r="102">
      <c r="A102" s="21">
        <f>24482</f>
        <v>24482</v>
      </c>
      <c r="B102" s="21">
        <f>6</f>
        <v>6</v>
      </c>
      <c r="C102" s="21">
        <f>20624</f>
        <v>20624</v>
      </c>
      <c r="D102" s="21">
        <f>102532</f>
        <v>102532</v>
      </c>
      <c r="E102" s="21">
        <f>100.12890625</f>
        <v>100.12890625</v>
      </c>
    </row>
    <row r="103">
      <c r="A103" s="21">
        <f>24715</f>
        <v>24715</v>
      </c>
      <c r="B103" s="21">
        <f t="shared" ref="B103:B111" si="0">0</f>
        <v>0</v>
      </c>
      <c r="C103" s="21">
        <f>20845</f>
        <v>20845</v>
      </c>
      <c r="D103" s="21">
        <f>102532</f>
        <v>102532</v>
      </c>
      <c r="E103" s="21">
        <f>100.12890625</f>
        <v>100.12890625</v>
      </c>
    </row>
    <row r="104">
      <c r="A104" s="21">
        <f>24944</f>
        <v>24944</v>
      </c>
      <c r="B104" s="21">
        <f t="shared" si="0"/>
        <v>0</v>
      </c>
      <c r="C104" s="21">
        <f>21100</f>
        <v>21100</v>
      </c>
      <c r="D104" s="21">
        <f>95296</f>
        <v>95296</v>
      </c>
      <c r="E104" s="21">
        <f>93.0625</f>
        <v>93.0625</v>
      </c>
    </row>
    <row r="105">
      <c r="A105" s="21">
        <f>25179</f>
        <v>25179</v>
      </c>
      <c r="B105" s="21">
        <f t="shared" si="0"/>
        <v>0</v>
      </c>
      <c r="C105" s="21">
        <f>21335</f>
        <v>21335</v>
      </c>
      <c r="D105" s="21">
        <f>97451</f>
        <v>97451</v>
      </c>
      <c r="E105" s="21">
        <f>95.1669921875</f>
        <v>95.1669921875</v>
      </c>
    </row>
    <row r="106">
      <c r="A106" s="21">
        <f>25393</f>
        <v>25393</v>
      </c>
      <c r="B106" s="21">
        <f t="shared" si="0"/>
        <v>0</v>
      </c>
      <c r="C106" s="21">
        <f>21561</f>
        <v>21561</v>
      </c>
      <c r="D106" s="21">
        <f>97650</f>
        <v>97650</v>
      </c>
      <c r="E106" s="21">
        <f>95.361328125</f>
        <v>95.361328125</v>
      </c>
    </row>
    <row r="107">
      <c r="A107" s="21">
        <f>25626</f>
        <v>25626</v>
      </c>
      <c r="B107" s="21">
        <f t="shared" si="0"/>
        <v>0</v>
      </c>
      <c r="C107" s="21">
        <f>21783</f>
        <v>21783</v>
      </c>
      <c r="D107" s="21">
        <f>96705</f>
        <v>96705</v>
      </c>
      <c r="E107" s="21">
        <f>94.4384765625</f>
        <v>94.4384765625</v>
      </c>
    </row>
    <row r="108">
      <c r="A108" s="21">
        <f>25848</f>
        <v>25848</v>
      </c>
      <c r="B108" s="21">
        <f t="shared" si="0"/>
        <v>0</v>
      </c>
      <c r="C108" s="21">
        <f>22032</f>
        <v>22032</v>
      </c>
      <c r="D108" s="21">
        <f>96705</f>
        <v>96705</v>
      </c>
      <c r="E108" s="21">
        <f>94.4384765625</f>
        <v>94.4384765625</v>
      </c>
    </row>
    <row r="109">
      <c r="A109" s="21">
        <f>26102</f>
        <v>26102</v>
      </c>
      <c r="B109" s="21">
        <f t="shared" si="0"/>
        <v>0</v>
      </c>
      <c r="C109" s="21">
        <f>22262</f>
        <v>22262</v>
      </c>
      <c r="D109" s="21">
        <f>96705</f>
        <v>96705</v>
      </c>
      <c r="E109" s="21">
        <f>94.4384765625</f>
        <v>94.4384765625</v>
      </c>
    </row>
    <row r="110">
      <c r="A110" s="21">
        <f>26337</f>
        <v>26337</v>
      </c>
      <c r="B110" s="21">
        <f t="shared" si="0"/>
        <v>0</v>
      </c>
      <c r="C110" s="21">
        <f>22469</f>
        <v>22469</v>
      </c>
      <c r="D110" s="21">
        <f>96706</f>
        <v>96706</v>
      </c>
      <c r="E110" s="21">
        <f>94.439453125</f>
        <v>94.439453125</v>
      </c>
    </row>
    <row r="111">
      <c r="A111" s="21">
        <f>26556</f>
        <v>26556</v>
      </c>
      <c r="B111" s="21">
        <f t="shared" si="0"/>
        <v>0</v>
      </c>
      <c r="C111" s="21">
        <f>22688</f>
        <v>22688</v>
      </c>
      <c r="D111" s="21">
        <f>96234</f>
        <v>96234</v>
      </c>
      <c r="E111" s="21">
        <f>93.978515625</f>
        <v>93.978515625</v>
      </c>
    </row>
    <row r="112">
      <c r="A112" s="21">
        <f>26759</f>
        <v>26759</v>
      </c>
      <c r="B112" s="21">
        <f>3</f>
        <v>3</v>
      </c>
      <c r="C112" s="21">
        <f>22889</f>
        <v>22889</v>
      </c>
      <c r="D112" s="21">
        <f>96233</f>
        <v>96233</v>
      </c>
      <c r="E112" s="21">
        <f>93.9775390625</f>
        <v>93.9775390625</v>
      </c>
    </row>
    <row r="113">
      <c r="A113" s="21">
        <f>26989</f>
        <v>26989</v>
      </c>
      <c r="B113" s="21">
        <f>3</f>
        <v>3</v>
      </c>
      <c r="C113" s="21">
        <f>23094</f>
        <v>23094</v>
      </c>
      <c r="D113" s="21">
        <f>96233</f>
        <v>96233</v>
      </c>
      <c r="E113" s="21">
        <f>93.9775390625</f>
        <v>93.9775390625</v>
      </c>
    </row>
    <row r="114">
      <c r="A114" s="21">
        <f>27222</f>
        <v>27222</v>
      </c>
      <c r="B114" s="21">
        <f>0</f>
        <v>0</v>
      </c>
      <c r="C114" s="21">
        <f>23330</f>
        <v>23330</v>
      </c>
      <c r="D114" s="21">
        <f>96233</f>
        <v>96233</v>
      </c>
      <c r="E114" s="21">
        <f>93.9775390625</f>
        <v>93.9775390625</v>
      </c>
    </row>
    <row r="115">
      <c r="A115" s="21">
        <f>27459</f>
        <v>27459</v>
      </c>
      <c r="B115" s="21">
        <f>0</f>
        <v>0</v>
      </c>
      <c r="C115" s="21">
        <f>23572</f>
        <v>23572</v>
      </c>
      <c r="D115" s="21">
        <f>96233</f>
        <v>96233</v>
      </c>
      <c r="E115" s="21">
        <f>93.9775390625</f>
        <v>93.9775390625</v>
      </c>
    </row>
    <row r="116">
      <c r="A116" s="21">
        <f>27699</f>
        <v>27699</v>
      </c>
      <c r="B116" s="21">
        <f>0</f>
        <v>0</v>
      </c>
      <c r="C116" s="21">
        <f>23801</f>
        <v>23801</v>
      </c>
      <c r="D116" s="21">
        <f>96233</f>
        <v>96233</v>
      </c>
      <c r="E116" s="21">
        <f>93.9775390625</f>
        <v>93.9775390625</v>
      </c>
    </row>
    <row r="117">
      <c r="A117" s="21">
        <f>27971</f>
        <v>27971</v>
      </c>
      <c r="B117" s="21">
        <f>0</f>
        <v>0</v>
      </c>
      <c r="C117" s="21">
        <f>24021</f>
        <v>24021</v>
      </c>
      <c r="D117" s="21">
        <f>96245</f>
        <v>96245</v>
      </c>
      <c r="E117" s="21">
        <f>93.9892578125</f>
        <v>93.9892578125</v>
      </c>
    </row>
    <row r="118">
      <c r="A118" s="21">
        <f>28201</f>
        <v>28201</v>
      </c>
      <c r="B118" s="21">
        <f>0</f>
        <v>0</v>
      </c>
      <c r="C118" s="21">
        <f>24241</f>
        <v>24241</v>
      </c>
      <c r="D118" s="21">
        <f>98021</f>
        <v>98021</v>
      </c>
      <c r="E118" s="21">
        <f>95.7236328125</f>
        <v>95.7236328125</v>
      </c>
    </row>
    <row r="119">
      <c r="A119" s="21">
        <f>28434</f>
        <v>28434</v>
      </c>
      <c r="B119" s="21">
        <f>0</f>
        <v>0</v>
      </c>
      <c r="C119" s="21">
        <f>24449</f>
        <v>24449</v>
      </c>
      <c r="D119" s="21">
        <f>98181</f>
        <v>98181</v>
      </c>
      <c r="E119" s="21">
        <f>95.8798828125</f>
        <v>95.8798828125</v>
      </c>
    </row>
    <row r="120">
      <c r="A120" s="21">
        <f>28666</f>
        <v>28666</v>
      </c>
      <c r="B120" s="21">
        <f>3</f>
        <v>3</v>
      </c>
      <c r="C120" s="21">
        <f>24689</f>
        <v>24689</v>
      </c>
      <c r="D120" s="21">
        <f t="shared" ref="D120:D129" si="1">98439</f>
        <v>98439</v>
      </c>
      <c r="E120" s="21">
        <f t="shared" ref="E120:E129" si="2">96.1318359375</f>
        <v>96.1318359375</v>
      </c>
    </row>
    <row r="121">
      <c r="A121" s="21">
        <f>28899</f>
        <v>28899</v>
      </c>
      <c r="B121" s="21">
        <f>0</f>
        <v>0</v>
      </c>
      <c r="C121" s="21">
        <f>24917</f>
        <v>24917</v>
      </c>
      <c r="D121" s="21">
        <f t="shared" si="1"/>
        <v>98439</v>
      </c>
      <c r="E121" s="21">
        <f t="shared" si="2"/>
        <v>96.1318359375</v>
      </c>
    </row>
    <row r="122">
      <c r="A122" s="21">
        <f>29137</f>
        <v>29137</v>
      </c>
      <c r="B122" s="21">
        <f>3</f>
        <v>3</v>
      </c>
      <c r="C122" s="21">
        <f>25153</f>
        <v>25153</v>
      </c>
      <c r="D122" s="21">
        <f t="shared" si="1"/>
        <v>98439</v>
      </c>
      <c r="E122" s="21">
        <f t="shared" si="2"/>
        <v>96.1318359375</v>
      </c>
    </row>
    <row r="123">
      <c r="A123" s="21">
        <f>29368</f>
        <v>29368</v>
      </c>
      <c r="B123" s="21">
        <f>0</f>
        <v>0</v>
      </c>
      <c r="C123" s="21">
        <f>25380</f>
        <v>25380</v>
      </c>
      <c r="D123" s="21">
        <f t="shared" si="1"/>
        <v>98439</v>
      </c>
      <c r="E123" s="21">
        <f t="shared" si="2"/>
        <v>96.1318359375</v>
      </c>
    </row>
    <row r="124">
      <c r="A124" s="21">
        <f>29591</f>
        <v>29591</v>
      </c>
      <c r="B124" s="21">
        <f>0</f>
        <v>0</v>
      </c>
      <c r="C124" s="21">
        <f>25613</f>
        <v>25613</v>
      </c>
      <c r="D124" s="21">
        <f t="shared" si="1"/>
        <v>98439</v>
      </c>
      <c r="E124" s="21">
        <f t="shared" si="2"/>
        <v>96.1318359375</v>
      </c>
    </row>
    <row r="125">
      <c r="A125" s="21">
        <f>29797</f>
        <v>29797</v>
      </c>
      <c r="B125" s="21">
        <f>0</f>
        <v>0</v>
      </c>
      <c r="C125" s="21">
        <f>25848</f>
        <v>25848</v>
      </c>
      <c r="D125" s="21">
        <f t="shared" si="1"/>
        <v>98439</v>
      </c>
      <c r="E125" s="21">
        <f t="shared" si="2"/>
        <v>96.1318359375</v>
      </c>
    </row>
    <row r="126">
      <c r="A126" s="21">
        <f>30040</f>
        <v>30040</v>
      </c>
      <c r="B126" s="21">
        <f>0</f>
        <v>0</v>
      </c>
      <c r="C126" s="21">
        <f>26073</f>
        <v>26073</v>
      </c>
      <c r="D126" s="21">
        <f t="shared" si="1"/>
        <v>98439</v>
      </c>
      <c r="E126" s="21">
        <f t="shared" si="2"/>
        <v>96.1318359375</v>
      </c>
    </row>
    <row r="127">
      <c r="A127" s="21">
        <f>30301</f>
        <v>30301</v>
      </c>
      <c r="B127" s="21">
        <f>13</f>
        <v>13</v>
      </c>
      <c r="C127" s="21">
        <f>26302</f>
        <v>26302</v>
      </c>
      <c r="D127" s="21">
        <f t="shared" si="1"/>
        <v>98439</v>
      </c>
      <c r="E127" s="21">
        <f t="shared" si="2"/>
        <v>96.1318359375</v>
      </c>
    </row>
    <row r="128">
      <c r="A128" s="21">
        <f>30524</f>
        <v>30524</v>
      </c>
      <c r="B128" s="21">
        <f>3</f>
        <v>3</v>
      </c>
      <c r="C128" s="21">
        <f>26538</f>
        <v>26538</v>
      </c>
      <c r="D128" s="21">
        <f t="shared" si="1"/>
        <v>98439</v>
      </c>
      <c r="E128" s="21">
        <f t="shared" si="2"/>
        <v>96.1318359375</v>
      </c>
    </row>
    <row r="129">
      <c r="A129" s="21">
        <f>30746</f>
        <v>30746</v>
      </c>
      <c r="B129" s="21">
        <f>0</f>
        <v>0</v>
      </c>
      <c r="C129" s="21">
        <f>26766</f>
        <v>26766</v>
      </c>
      <c r="D129" s="21">
        <f t="shared" si="1"/>
        <v>98439</v>
      </c>
      <c r="E129" s="21">
        <f t="shared" si="2"/>
        <v>96.1318359375</v>
      </c>
    </row>
    <row r="130">
      <c r="A130" s="21">
        <f>30974</f>
        <v>30974</v>
      </c>
      <c r="B130" s="21">
        <f>0</f>
        <v>0</v>
      </c>
      <c r="C130" s="21">
        <f>26985</f>
        <v>26985</v>
      </c>
      <c r="D130" s="21">
        <f>98467</f>
        <v>98467</v>
      </c>
      <c r="E130" s="21">
        <f>96.1591796875</f>
        <v>96.1591796875</v>
      </c>
    </row>
    <row r="131">
      <c r="A131" s="21">
        <f>31197</f>
        <v>31197</v>
      </c>
      <c r="B131" s="21">
        <f>0</f>
        <v>0</v>
      </c>
      <c r="C131" s="21">
        <f>27215</f>
        <v>27215</v>
      </c>
      <c r="D131" s="21">
        <f t="shared" ref="D131:D142" si="3">98531</f>
        <v>98531</v>
      </c>
      <c r="E131" s="21">
        <f t="shared" ref="E131:E142" si="4">96.2216796875</f>
        <v>96.2216796875</v>
      </c>
    </row>
    <row r="132">
      <c r="A132" s="21">
        <f>31399</f>
        <v>31399</v>
      </c>
      <c r="B132" s="21">
        <f>0</f>
        <v>0</v>
      </c>
      <c r="C132" s="21">
        <f>27452</f>
        <v>27452</v>
      </c>
      <c r="D132" s="21">
        <f t="shared" si="3"/>
        <v>98531</v>
      </c>
      <c r="E132" s="21">
        <f t="shared" si="4"/>
        <v>96.2216796875</v>
      </c>
    </row>
    <row r="133">
      <c r="A133" s="21">
        <f>31637</f>
        <v>31637</v>
      </c>
      <c r="B133" s="21">
        <f>2</f>
        <v>2</v>
      </c>
      <c r="C133" s="21">
        <f>27699</f>
        <v>27699</v>
      </c>
      <c r="D133" s="21">
        <f t="shared" si="3"/>
        <v>98531</v>
      </c>
      <c r="E133" s="21">
        <f t="shared" si="4"/>
        <v>96.2216796875</v>
      </c>
    </row>
    <row r="134">
      <c r="A134" s="21">
        <f>31869</f>
        <v>31869</v>
      </c>
      <c r="B134" s="21">
        <f>0</f>
        <v>0</v>
      </c>
      <c r="C134" s="21">
        <f>27949</f>
        <v>27949</v>
      </c>
      <c r="D134" s="21">
        <f t="shared" si="3"/>
        <v>98531</v>
      </c>
      <c r="E134" s="21">
        <f t="shared" si="4"/>
        <v>96.2216796875</v>
      </c>
    </row>
    <row r="135">
      <c r="A135" s="21">
        <f>32108</f>
        <v>32108</v>
      </c>
      <c r="B135" s="21">
        <f>3</f>
        <v>3</v>
      </c>
      <c r="C135" s="21">
        <f>28177</f>
        <v>28177</v>
      </c>
      <c r="D135" s="21">
        <f t="shared" si="3"/>
        <v>98531</v>
      </c>
      <c r="E135" s="21">
        <f t="shared" si="4"/>
        <v>96.2216796875</v>
      </c>
    </row>
    <row r="136">
      <c r="A136" s="21">
        <f>32342</f>
        <v>32342</v>
      </c>
      <c r="B136" s="21">
        <f>0</f>
        <v>0</v>
      </c>
      <c r="C136" s="21">
        <f>28419</f>
        <v>28419</v>
      </c>
      <c r="D136" s="21">
        <f t="shared" si="3"/>
        <v>98531</v>
      </c>
      <c r="E136" s="21">
        <f t="shared" si="4"/>
        <v>96.2216796875</v>
      </c>
    </row>
    <row r="137">
      <c r="A137" s="21">
        <f>32570</f>
        <v>32570</v>
      </c>
      <c r="B137" s="21">
        <f>0</f>
        <v>0</v>
      </c>
      <c r="C137" s="21">
        <f>28643</f>
        <v>28643</v>
      </c>
      <c r="D137" s="21">
        <f t="shared" si="3"/>
        <v>98531</v>
      </c>
      <c r="E137" s="21">
        <f t="shared" si="4"/>
        <v>96.2216796875</v>
      </c>
    </row>
    <row r="138">
      <c r="A138" s="21">
        <f>32791</f>
        <v>32791</v>
      </c>
      <c r="B138" s="21">
        <f>0</f>
        <v>0</v>
      </c>
      <c r="C138" s="21">
        <f>28867</f>
        <v>28867</v>
      </c>
      <c r="D138" s="21">
        <f t="shared" si="3"/>
        <v>98531</v>
      </c>
      <c r="E138" s="21">
        <f t="shared" si="4"/>
        <v>96.2216796875</v>
      </c>
    </row>
    <row r="139">
      <c r="A139" s="21">
        <f>33021</f>
        <v>33021</v>
      </c>
      <c r="B139" s="21">
        <f>0</f>
        <v>0</v>
      </c>
      <c r="C139" s="21">
        <f>29106</f>
        <v>29106</v>
      </c>
      <c r="D139" s="21">
        <f t="shared" si="3"/>
        <v>98531</v>
      </c>
      <c r="E139" s="21">
        <f t="shared" si="4"/>
        <v>96.2216796875</v>
      </c>
    </row>
    <row r="140">
      <c r="A140" s="21">
        <f>33261</f>
        <v>33261</v>
      </c>
      <c r="B140" s="21">
        <f>18</f>
        <v>18</v>
      </c>
      <c r="C140" s="21">
        <f>29334</f>
        <v>29334</v>
      </c>
      <c r="D140" s="21">
        <f t="shared" si="3"/>
        <v>98531</v>
      </c>
      <c r="E140" s="21">
        <f t="shared" si="4"/>
        <v>96.2216796875</v>
      </c>
    </row>
    <row r="141">
      <c r="A141" s="21">
        <f>33493</f>
        <v>33493</v>
      </c>
      <c r="B141" s="21">
        <f>9</f>
        <v>9</v>
      </c>
      <c r="C141" s="21">
        <f>29549</f>
        <v>29549</v>
      </c>
      <c r="D141" s="21">
        <f t="shared" si="3"/>
        <v>98531</v>
      </c>
      <c r="E141" s="21">
        <f t="shared" si="4"/>
        <v>96.2216796875</v>
      </c>
    </row>
    <row r="142">
      <c r="A142" s="21">
        <f>33734</f>
        <v>33734</v>
      </c>
      <c r="B142" s="21">
        <f>7</f>
        <v>7</v>
      </c>
      <c r="C142" s="21">
        <f>29768</f>
        <v>29768</v>
      </c>
      <c r="D142" s="21">
        <f t="shared" si="3"/>
        <v>98531</v>
      </c>
      <c r="E142" s="21">
        <f t="shared" si="4"/>
        <v>96.2216796875</v>
      </c>
    </row>
    <row r="143">
      <c r="A143" s="21">
        <f>33965</f>
        <v>33965</v>
      </c>
      <c r="B143" s="21">
        <f>19</f>
        <v>19</v>
      </c>
      <c r="C143" s="21">
        <f>29999</f>
        <v>29999</v>
      </c>
      <c r="D143" s="21">
        <f>98523</f>
        <v>98523</v>
      </c>
      <c r="E143" s="21">
        <f>96.2138671875</f>
        <v>96.2138671875</v>
      </c>
    </row>
    <row r="144">
      <c r="A144" s="21">
        <f>34173</f>
        <v>34173</v>
      </c>
      <c r="B144" s="21">
        <f>16</f>
        <v>16</v>
      </c>
      <c r="C144" s="21">
        <f>30209</f>
        <v>30209</v>
      </c>
      <c r="D144" s="21">
        <f>98523</f>
        <v>98523</v>
      </c>
      <c r="E144" s="21">
        <f>96.2138671875</f>
        <v>96.2138671875</v>
      </c>
    </row>
    <row r="145">
      <c r="A145" s="21">
        <f>34385</f>
        <v>34385</v>
      </c>
      <c r="B145" s="21">
        <f>14</f>
        <v>14</v>
      </c>
      <c r="C145" s="21">
        <f>30427</f>
        <v>30427</v>
      </c>
      <c r="D145" s="21">
        <f>100359</f>
        <v>100359</v>
      </c>
      <c r="E145" s="21">
        <f>98.0068359375</f>
        <v>98.0068359375</v>
      </c>
    </row>
    <row r="146">
      <c r="A146" s="21">
        <f>34631</f>
        <v>34631</v>
      </c>
      <c r="B146" s="21">
        <f>13</f>
        <v>13</v>
      </c>
      <c r="C146" s="21">
        <f>30667</f>
        <v>30667</v>
      </c>
      <c r="D146" s="21">
        <f>100343</f>
        <v>100343</v>
      </c>
      <c r="E146" s="21">
        <f>97.9912109375</f>
        <v>97.9912109375</v>
      </c>
    </row>
    <row r="147">
      <c r="A147" s="21">
        <f>34874</f>
        <v>34874</v>
      </c>
      <c r="B147" s="21">
        <f>12</f>
        <v>12</v>
      </c>
      <c r="C147" s="21">
        <f>30876</f>
        <v>30876</v>
      </c>
      <c r="D147" s="21">
        <f t="shared" ref="D147:D156" si="5">99739</f>
        <v>99739</v>
      </c>
      <c r="E147" s="21">
        <f t="shared" ref="E147:E156" si="6">97.4013671875</f>
        <v>97.4013671875</v>
      </c>
    </row>
    <row r="148">
      <c r="A148" s="21">
        <f>35120</f>
        <v>35120</v>
      </c>
      <c r="B148" s="21">
        <f>13</f>
        <v>13</v>
      </c>
      <c r="C148" s="21">
        <f>31116</f>
        <v>31116</v>
      </c>
      <c r="D148" s="21">
        <f t="shared" si="5"/>
        <v>99739</v>
      </c>
      <c r="E148" s="21">
        <f t="shared" si="6"/>
        <v>97.4013671875</v>
      </c>
    </row>
    <row r="149">
      <c r="A149" s="21">
        <f>35338</f>
        <v>35338</v>
      </c>
      <c r="B149" s="21">
        <f>2</f>
        <v>2</v>
      </c>
      <c r="C149" s="21">
        <f>31366</f>
        <v>31366</v>
      </c>
      <c r="D149" s="21">
        <f t="shared" si="5"/>
        <v>99739</v>
      </c>
      <c r="E149" s="21">
        <f t="shared" si="6"/>
        <v>97.4013671875</v>
      </c>
    </row>
    <row r="150">
      <c r="A150" s="21">
        <f>35583</f>
        <v>35583</v>
      </c>
      <c r="B150" s="21">
        <f t="shared" ref="B150:B158" si="7">0</f>
        <v>0</v>
      </c>
      <c r="C150" s="21">
        <f>31597</f>
        <v>31597</v>
      </c>
      <c r="D150" s="21">
        <f t="shared" si="5"/>
        <v>99739</v>
      </c>
      <c r="E150" s="21">
        <f t="shared" si="6"/>
        <v>97.4013671875</v>
      </c>
    </row>
    <row r="151">
      <c r="A151" s="21">
        <f>35833</f>
        <v>35833</v>
      </c>
      <c r="B151" s="21">
        <f t="shared" si="7"/>
        <v>0</v>
      </c>
      <c r="C151" s="21">
        <f>31840</f>
        <v>31840</v>
      </c>
      <c r="D151" s="21">
        <f t="shared" si="5"/>
        <v>99739</v>
      </c>
      <c r="E151" s="21">
        <f t="shared" si="6"/>
        <v>97.4013671875</v>
      </c>
    </row>
    <row r="152">
      <c r="A152" s="21">
        <f>36057</f>
        <v>36057</v>
      </c>
      <c r="B152" s="21">
        <f t="shared" si="7"/>
        <v>0</v>
      </c>
      <c r="C152" s="21">
        <f>32069</f>
        <v>32069</v>
      </c>
      <c r="D152" s="21">
        <f t="shared" si="5"/>
        <v>99739</v>
      </c>
      <c r="E152" s="21">
        <f t="shared" si="6"/>
        <v>97.4013671875</v>
      </c>
    </row>
    <row r="153">
      <c r="A153" s="21">
        <f>36386</f>
        <v>36386</v>
      </c>
      <c r="B153" s="21">
        <f t="shared" si="7"/>
        <v>0</v>
      </c>
      <c r="C153" s="21">
        <f>32299</f>
        <v>32299</v>
      </c>
      <c r="D153" s="21">
        <f t="shared" si="5"/>
        <v>99739</v>
      </c>
      <c r="E153" s="21">
        <f t="shared" si="6"/>
        <v>97.4013671875</v>
      </c>
    </row>
    <row r="154">
      <c r="A154" s="21">
        <f>36691</f>
        <v>36691</v>
      </c>
      <c r="B154" s="21">
        <f t="shared" si="7"/>
        <v>0</v>
      </c>
      <c r="C154" s="21">
        <f>32523</f>
        <v>32523</v>
      </c>
      <c r="D154" s="21">
        <f t="shared" si="5"/>
        <v>99739</v>
      </c>
      <c r="E154" s="21">
        <f t="shared" si="6"/>
        <v>97.4013671875</v>
      </c>
    </row>
    <row r="155">
      <c r="A155" s="21">
        <f>36978</f>
        <v>36978</v>
      </c>
      <c r="B155" s="21">
        <f t="shared" si="7"/>
        <v>0</v>
      </c>
      <c r="C155" s="21">
        <f>32778</f>
        <v>32778</v>
      </c>
      <c r="D155" s="21">
        <f t="shared" si="5"/>
        <v>99739</v>
      </c>
      <c r="E155" s="21">
        <f t="shared" si="6"/>
        <v>97.4013671875</v>
      </c>
    </row>
    <row r="156">
      <c r="A156" s="21">
        <f>37292</f>
        <v>37292</v>
      </c>
      <c r="B156" s="21">
        <f t="shared" si="7"/>
        <v>0</v>
      </c>
      <c r="C156" s="21">
        <f>32981</f>
        <v>32981</v>
      </c>
      <c r="D156" s="21">
        <f t="shared" si="5"/>
        <v>99739</v>
      </c>
      <c r="E156" s="21">
        <f t="shared" si="6"/>
        <v>97.4013671875</v>
      </c>
    </row>
    <row r="157">
      <c r="A157" s="21">
        <f>37583</f>
        <v>37583</v>
      </c>
      <c r="B157" s="21">
        <f t="shared" si="7"/>
        <v>0</v>
      </c>
      <c r="C157" s="21">
        <f>33222</f>
        <v>33222</v>
      </c>
      <c r="D157" s="21">
        <f>99859</f>
        <v>99859</v>
      </c>
      <c r="E157" s="21">
        <f>97.5185546875</f>
        <v>97.5185546875</v>
      </c>
    </row>
    <row r="158">
      <c r="A158" s="21">
        <f>37847</f>
        <v>37847</v>
      </c>
      <c r="B158" s="21">
        <f t="shared" si="7"/>
        <v>0</v>
      </c>
      <c r="C158" s="21">
        <f>33449</f>
        <v>33449</v>
      </c>
      <c r="D158" s="21">
        <f>100623</f>
        <v>100623</v>
      </c>
      <c r="E158" s="21">
        <f>98.2646484375</f>
        <v>98.2646484375</v>
      </c>
    </row>
    <row r="159">
      <c r="A159" s="21">
        <f>38146</f>
        <v>38146</v>
      </c>
      <c r="B159" s="21">
        <f>2</f>
        <v>2</v>
      </c>
      <c r="C159" s="21">
        <f>33670</f>
        <v>33670</v>
      </c>
      <c r="D159" s="21">
        <f>102161</f>
        <v>102161</v>
      </c>
      <c r="E159" s="21">
        <f>99.7666015625</f>
        <v>99.7666015625</v>
      </c>
    </row>
    <row r="160">
      <c r="A160" s="21">
        <f>38405</f>
        <v>38405</v>
      </c>
      <c r="B160" s="21">
        <f>0</f>
        <v>0</v>
      </c>
      <c r="C160" s="21">
        <f>33924</f>
        <v>33924</v>
      </c>
      <c r="D160" s="21">
        <f>102161</f>
        <v>102161</v>
      </c>
      <c r="E160" s="21">
        <f>99.7666015625</f>
        <v>99.7666015625</v>
      </c>
    </row>
    <row r="161">
      <c r="C161" s="21">
        <f>34137</f>
        <v>34137</v>
      </c>
      <c r="D161" s="21">
        <f>101173</f>
        <v>101173</v>
      </c>
      <c r="E161" s="21">
        <f>98.8017578125</f>
        <v>98.8017578125</v>
      </c>
    </row>
    <row r="162">
      <c r="C162" s="21">
        <f>34376</f>
        <v>34376</v>
      </c>
      <c r="D162" s="21">
        <f>101173</f>
        <v>101173</v>
      </c>
      <c r="E162" s="21">
        <f>98.8017578125</f>
        <v>98.8017578125</v>
      </c>
    </row>
    <row r="163">
      <c r="C163" s="21">
        <f>34607</f>
        <v>34607</v>
      </c>
      <c r="D163" s="21">
        <f>101173</f>
        <v>101173</v>
      </c>
      <c r="E163" s="21">
        <f>98.8017578125</f>
        <v>98.8017578125</v>
      </c>
    </row>
    <row r="164">
      <c r="C164" s="21">
        <f>34845</f>
        <v>34845</v>
      </c>
      <c r="D164" s="21">
        <f>101173</f>
        <v>101173</v>
      </c>
      <c r="E164" s="21">
        <f>98.8017578125</f>
        <v>98.8017578125</v>
      </c>
    </row>
    <row r="165">
      <c r="C165" s="21">
        <f>35091</f>
        <v>35091</v>
      </c>
      <c r="D165" s="21">
        <f>101173</f>
        <v>101173</v>
      </c>
      <c r="E165" s="21">
        <f>98.8017578125</f>
        <v>98.8017578125</v>
      </c>
    </row>
    <row r="166">
      <c r="C166" s="21">
        <f>35316</f>
        <v>35316</v>
      </c>
      <c r="D166" s="21">
        <f>101153</f>
        <v>101153</v>
      </c>
      <c r="E166" s="21">
        <f>98.7822265625</f>
        <v>98.7822265625</v>
      </c>
    </row>
    <row r="167">
      <c r="C167" s="21">
        <f>35552</f>
        <v>35552</v>
      </c>
      <c r="D167" s="21">
        <f>101145</f>
        <v>101145</v>
      </c>
      <c r="E167" s="21">
        <f>98.7744140625</f>
        <v>98.7744140625</v>
      </c>
    </row>
    <row r="168">
      <c r="C168" s="21">
        <f>35800</f>
        <v>35800</v>
      </c>
      <c r="D168" s="21">
        <f>101145</f>
        <v>101145</v>
      </c>
      <c r="E168" s="21">
        <f>98.7744140625</f>
        <v>98.7744140625</v>
      </c>
    </row>
    <row r="169">
      <c r="C169" s="21">
        <f>36035</f>
        <v>36035</v>
      </c>
      <c r="D169" s="21">
        <f>101145</f>
        <v>101145</v>
      </c>
      <c r="E169" s="21">
        <f>98.7744140625</f>
        <v>98.7744140625</v>
      </c>
    </row>
    <row r="170">
      <c r="C170" s="21">
        <f>36378</f>
        <v>36378</v>
      </c>
      <c r="D170" s="21">
        <f>101133</f>
        <v>101133</v>
      </c>
      <c r="E170" s="21">
        <f>98.7626953125</f>
        <v>98.7626953125</v>
      </c>
    </row>
    <row r="171">
      <c r="C171" s="21">
        <f>36692</f>
        <v>36692</v>
      </c>
      <c r="D171" s="21">
        <f>101133</f>
        <v>101133</v>
      </c>
      <c r="E171" s="21">
        <f>98.7626953125</f>
        <v>98.7626953125</v>
      </c>
    </row>
    <row r="172">
      <c r="C172" s="21">
        <f>37008</f>
        <v>37008</v>
      </c>
      <c r="D172" s="21">
        <f>101134</f>
        <v>101134</v>
      </c>
      <c r="E172" s="21">
        <f>98.763671875</f>
        <v>98.763671875</v>
      </c>
    </row>
    <row r="173">
      <c r="C173" s="21">
        <f>37285</f>
        <v>37285</v>
      </c>
      <c r="D173" s="21">
        <f>101133</f>
        <v>101133</v>
      </c>
      <c r="E173" s="21">
        <f>98.7626953125</f>
        <v>98.7626953125</v>
      </c>
    </row>
    <row r="174">
      <c r="C174" s="21">
        <f>37565</f>
        <v>37565</v>
      </c>
      <c r="D174" s="21">
        <f>101133</f>
        <v>101133</v>
      </c>
      <c r="E174" s="21">
        <f>98.7626953125</f>
        <v>98.7626953125</v>
      </c>
    </row>
    <row r="175">
      <c r="C175" s="21">
        <f>37827</f>
        <v>37827</v>
      </c>
      <c r="D175" s="21">
        <f>101133</f>
        <v>101133</v>
      </c>
      <c r="E175" s="21">
        <f>98.7626953125</f>
        <v>98.7626953125</v>
      </c>
    </row>
    <row r="176">
      <c r="C176" s="21">
        <f>38093</f>
        <v>38093</v>
      </c>
      <c r="D176" s="21">
        <f>101133</f>
        <v>101133</v>
      </c>
      <c r="E176" s="21">
        <f>98.7626953125</f>
        <v>98.7626953125</v>
      </c>
    </row>
    <row r="177">
      <c r="C177" s="21">
        <f>38346</f>
        <v>38346</v>
      </c>
      <c r="D177" s="21">
        <f>101133</f>
        <v>101133</v>
      </c>
      <c r="E177" s="21">
        <f>98.7626953125</f>
        <v>98.7626953125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2016-01-08T15:46:40Z</dcterms:created>
  <dcterms:modified xsi:type="dcterms:W3CDTF">2015-12-21T13:00:37Z</dcterms:modified>
  <cp:lastPrinted>2016-01-08T15:46:40Z</cp:lastPrinted>
</cp:coreProperties>
</file>