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<sst xmlns="http://schemas.openxmlformats.org/spreadsheetml/2006/main" count="5" uniqueCount="5">
  <si>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</si>
  <si>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</si>
  <si>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</si>
  <si>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</si>
  <si>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240(197x)</t>
  </si>
  <si>
    <t>AVERAGE: 214(221x)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</si>
</sst>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Sheet1!$A$2:$A$198</c:f>
              <c:numCache/>
            </c:numRef>
          </c:cat>
          <c:val>
            <c:numRef>
              <c:f>Sheet1!$B$2:$B$198</c:f>
              <c:numCache/>
            </c:numRef>
          </c:val>
          <c:smooth val="0"/>
        </c:ser>
        <c:marker val="1"/>
        <c:axId val="1099855928"/>
        <c:axId val="1629687658"/>
      </c:lineChart>
      <c:catAx>
        <c:axId val="109985592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629687658"/>
        <c:crosses val="autoZero"/>
        <c:auto val="1"/>
        <c:lblOffset val="100"/>
        <c:tickLblSkip val="1"/>
        <c:tickMarkSkip val="1"/>
        <c:noMultiLvlLbl val="0"/>
      </c:catAx>
      <c:valAx>
        <c:axId val="1629687658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09985592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Sheet1!$C$2:$C$222</c:f>
              <c:numCache/>
            </c:numRef>
          </c:cat>
          <c:val>
            <c:numRef>
              <c:f>Sheet1!$E$2:$E$222</c:f>
              <c:numCache/>
            </c:numRef>
          </c:val>
          <c:smooth val="0"/>
        </c:ser>
        <c:marker val="1"/>
        <c:axId val="1007880005"/>
        <c:axId val="215219944"/>
      </c:lineChart>
      <c:catAx>
        <c:axId val="100788000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215219944"/>
        <c:crosses val="autoZero"/>
        <c:auto val="1"/>
        <c:lblOffset val="100"/>
        <c:tickLblSkip val="1"/>
        <c:tickMarkSkip val="1"/>
        <c:noMultiLvlLbl val="0"/>
      </c:catAx>
      <c:valAx>
        <c:axId val="21521994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007880005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223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976</f>
        <v>976</v>
      </c>
      <c r="B2" s="21">
        <f>7</f>
        <v>7</v>
      </c>
      <c r="C2" s="21">
        <f>938</f>
        <v>938</v>
      </c>
      <c r="D2" s="21">
        <f>7081</f>
        <v>7081</v>
      </c>
      <c r="E2" s="21">
        <f>6.9150390625</f>
        <v>6.9150390625</v>
      </c>
      <c r="G2" s="21">
        <f>240</f>
        <v>240</v>
      </c>
    </row>
    <row r="3">
      <c r="A3" s="21">
        <f>1220</f>
        <v>1220</v>
      </c>
      <c r="B3" s="21">
        <f>16</f>
        <v>16</v>
      </c>
      <c r="C3" s="21">
        <f>1106</f>
        <v>1106</v>
      </c>
      <c r="D3" s="21">
        <f>13395</f>
        <v>13395</v>
      </c>
      <c r="E3" s="21">
        <f>13.0810546875</f>
        <v>13.0810546875</v>
      </c>
    </row>
    <row r="4">
      <c r="A4" s="21">
        <f>1463</f>
        <v>1463</v>
      </c>
      <c r="B4" s="21">
        <f>17</f>
        <v>17</v>
      </c>
      <c r="C4" s="21">
        <f>1257</f>
        <v>1257</v>
      </c>
      <c r="D4" s="21">
        <f>15122</f>
        <v>15122</v>
      </c>
      <c r="E4" s="21">
        <f>14.767578125</f>
        <v>14.767578125</v>
      </c>
      <c r="G4" s="21" t="s">
        <v>5</v>
      </c>
    </row>
    <row r="5">
      <c r="A5" s="21">
        <f>1680</f>
        <v>1680</v>
      </c>
      <c r="B5" s="21">
        <f>26</f>
        <v>26</v>
      </c>
      <c r="C5" s="21">
        <f>1399</f>
        <v>1399</v>
      </c>
      <c r="D5" s="21">
        <f>18101</f>
        <v>18101</v>
      </c>
      <c r="E5" s="21">
        <f>17.6767578125</f>
        <v>17.6767578125</v>
      </c>
      <c r="G5" s="21">
        <f>214</f>
        <v>214</v>
      </c>
    </row>
    <row r="6">
      <c r="A6" s="21">
        <f>1901</f>
        <v>1901</v>
      </c>
      <c r="B6" s="21">
        <f>21</f>
        <v>21</v>
      </c>
      <c r="C6" s="21">
        <f>1524</f>
        <v>1524</v>
      </c>
      <c r="D6" s="21">
        <f>22273</f>
        <v>22273</v>
      </c>
      <c r="E6" s="21">
        <f>21.7509765625</f>
        <v>21.7509765625</v>
      </c>
    </row>
    <row r="7">
      <c r="A7" s="21">
        <f>2126</f>
        <v>2126</v>
      </c>
      <c r="B7" s="21">
        <f>20</f>
        <v>20</v>
      </c>
      <c r="C7" s="21">
        <f>1680</f>
        <v>1680</v>
      </c>
      <c r="D7" s="21">
        <f>25647</f>
        <v>25647</v>
      </c>
      <c r="E7" s="21">
        <f>25.0458984375</f>
        <v>25.0458984375</v>
      </c>
    </row>
    <row r="8">
      <c r="A8" s="21">
        <f>2330</f>
        <v>2330</v>
      </c>
      <c r="B8" s="21">
        <f>25</f>
        <v>25</v>
      </c>
      <c r="C8" s="21">
        <f>1828</f>
        <v>1828</v>
      </c>
      <c r="D8" s="21">
        <f>37736</f>
        <v>37736</v>
      </c>
      <c r="E8" s="21">
        <f>36.8515625</f>
        <v>36.8515625</v>
      </c>
    </row>
    <row r="9">
      <c r="A9" s="21">
        <f>2528</f>
        <v>2528</v>
      </c>
      <c r="B9" s="21">
        <f>25</f>
        <v>25</v>
      </c>
      <c r="C9" s="21">
        <f>1994</f>
        <v>1994</v>
      </c>
      <c r="D9" s="21">
        <f>40527</f>
        <v>40527</v>
      </c>
      <c r="E9" s="21">
        <f>39.5771484375</f>
        <v>39.5771484375</v>
      </c>
    </row>
    <row r="10">
      <c r="A10" s="21">
        <f>2737</f>
        <v>2737</v>
      </c>
      <c r="B10" s="21">
        <f>10</f>
        <v>10</v>
      </c>
      <c r="C10" s="21">
        <f>2162</f>
        <v>2162</v>
      </c>
      <c r="D10" s="21">
        <f>42621</f>
        <v>42621</v>
      </c>
      <c r="E10" s="21">
        <f>41.6220703125</f>
        <v>41.6220703125</v>
      </c>
    </row>
    <row r="11">
      <c r="A11" s="21">
        <f>2952</f>
        <v>2952</v>
      </c>
      <c r="B11" s="21">
        <f>17</f>
        <v>17</v>
      </c>
      <c r="C11" s="21">
        <f>2298</f>
        <v>2298</v>
      </c>
      <c r="D11" s="21">
        <f>51023</f>
        <v>51023</v>
      </c>
      <c r="E11" s="21">
        <f>49.8271484375</f>
        <v>49.8271484375</v>
      </c>
    </row>
    <row r="12">
      <c r="A12" s="21">
        <f>3191</f>
        <v>3191</v>
      </c>
      <c r="B12" s="21">
        <f>20</f>
        <v>20</v>
      </c>
      <c r="C12" s="21">
        <f>2440</f>
        <v>2440</v>
      </c>
      <c r="D12" s="21">
        <f>53062</f>
        <v>53062</v>
      </c>
      <c r="E12" s="21">
        <f>51.818359375</f>
        <v>51.818359375</v>
      </c>
    </row>
    <row r="13">
      <c r="A13" s="21">
        <f>3427</f>
        <v>3427</v>
      </c>
      <c r="B13" s="21">
        <f>16</f>
        <v>16</v>
      </c>
      <c r="C13" s="21">
        <f>2658</f>
        <v>2658</v>
      </c>
      <c r="D13" s="21">
        <f>49502</f>
        <v>49502</v>
      </c>
      <c r="E13" s="21">
        <f>48.341796875</f>
        <v>48.341796875</v>
      </c>
    </row>
    <row r="14">
      <c r="A14" s="21">
        <f>3652</f>
        <v>3652</v>
      </c>
      <c r="B14" s="21">
        <f>3</f>
        <v>3</v>
      </c>
      <c r="C14" s="21">
        <f>2821</f>
        <v>2821</v>
      </c>
      <c r="D14" s="21">
        <f>50650</f>
        <v>50650</v>
      </c>
      <c r="E14" s="21">
        <f>49.462890625</f>
        <v>49.462890625</v>
      </c>
    </row>
    <row r="15">
      <c r="A15" s="21">
        <f>3908</f>
        <v>3908</v>
      </c>
      <c r="B15" s="21">
        <f>0</f>
        <v>0</v>
      </c>
      <c r="C15" s="21">
        <f>2975</f>
        <v>2975</v>
      </c>
      <c r="D15" s="21">
        <f>52134</f>
        <v>52134</v>
      </c>
      <c r="E15" s="21">
        <f>50.912109375</f>
        <v>50.912109375</v>
      </c>
    </row>
    <row r="16">
      <c r="A16" s="21">
        <f>4194</f>
        <v>4194</v>
      </c>
      <c r="B16" s="21">
        <f>2</f>
        <v>2</v>
      </c>
      <c r="C16" s="21">
        <f>3140</f>
        <v>3140</v>
      </c>
      <c r="D16" s="21">
        <f>52854</f>
        <v>52854</v>
      </c>
      <c r="E16" s="21">
        <f>51.615234375</f>
        <v>51.615234375</v>
      </c>
    </row>
    <row r="17">
      <c r="A17" s="21">
        <f>4492</f>
        <v>4492</v>
      </c>
      <c r="B17" s="21">
        <f>0</f>
        <v>0</v>
      </c>
      <c r="C17" s="21">
        <f>3286</f>
        <v>3286</v>
      </c>
      <c r="D17" s="21">
        <f>53952</f>
        <v>53952</v>
      </c>
      <c r="E17" s="21">
        <f>52.6875</f>
        <v>52.6875</v>
      </c>
    </row>
    <row r="18">
      <c r="A18" s="21">
        <f>4733</f>
        <v>4733</v>
      </c>
      <c r="B18" s="21">
        <f>12</f>
        <v>12</v>
      </c>
      <c r="C18" s="21">
        <f>3452</f>
        <v>3452</v>
      </c>
      <c r="D18" s="21">
        <f>56522</f>
        <v>56522</v>
      </c>
      <c r="E18" s="21">
        <f>55.197265625</f>
        <v>55.197265625</v>
      </c>
    </row>
    <row r="19">
      <c r="A19" s="21">
        <f>5001</f>
        <v>5001</v>
      </c>
      <c r="B19" s="21">
        <f>0</f>
        <v>0</v>
      </c>
      <c r="C19" s="21">
        <f>3597</f>
        <v>3597</v>
      </c>
      <c r="D19" s="21">
        <f>57007</f>
        <v>57007</v>
      </c>
      <c r="E19" s="21">
        <f>55.6708984375</f>
        <v>55.6708984375</v>
      </c>
    </row>
    <row r="20">
      <c r="A20" s="21">
        <f>5290</f>
        <v>5290</v>
      </c>
      <c r="B20" s="21">
        <f>0</f>
        <v>0</v>
      </c>
      <c r="C20" s="21">
        <f>3772</f>
        <v>3772</v>
      </c>
      <c r="D20" s="21">
        <f>57007</f>
        <v>57007</v>
      </c>
      <c r="E20" s="21">
        <f>55.6708984375</f>
        <v>55.6708984375</v>
      </c>
    </row>
    <row r="21">
      <c r="A21" s="21">
        <f>5576</f>
        <v>5576</v>
      </c>
      <c r="B21" s="21">
        <f>0</f>
        <v>0</v>
      </c>
      <c r="C21" s="21">
        <f>4005</f>
        <v>4005</v>
      </c>
      <c r="D21" s="21">
        <f>57007</f>
        <v>57007</v>
      </c>
      <c r="E21" s="21">
        <f>55.6708984375</f>
        <v>55.6708984375</v>
      </c>
    </row>
    <row r="22">
      <c r="A22" s="21">
        <f>5823</f>
        <v>5823</v>
      </c>
      <c r="B22" s="21">
        <f>0</f>
        <v>0</v>
      </c>
      <c r="C22" s="21">
        <f>4208</f>
        <v>4208</v>
      </c>
      <c r="D22" s="21">
        <f>57007</f>
        <v>57007</v>
      </c>
      <c r="E22" s="21">
        <f>55.6708984375</f>
        <v>55.6708984375</v>
      </c>
    </row>
    <row r="23">
      <c r="A23" s="21">
        <f>6077</f>
        <v>6077</v>
      </c>
      <c r="B23" s="21">
        <f>0</f>
        <v>0</v>
      </c>
      <c r="C23" s="21">
        <f>4403</f>
        <v>4403</v>
      </c>
      <c r="D23" s="21">
        <f>57007</f>
        <v>57007</v>
      </c>
      <c r="E23" s="21">
        <f>55.6708984375</f>
        <v>55.6708984375</v>
      </c>
    </row>
    <row r="24">
      <c r="A24" s="21">
        <f>6317</f>
        <v>6317</v>
      </c>
      <c r="B24" s="21">
        <f>0</f>
        <v>0</v>
      </c>
      <c r="C24" s="21">
        <f>4618</f>
        <v>4618</v>
      </c>
      <c r="D24" s="21">
        <f t="shared" ref="D24:D32" si="0">57008</f>
        <v>57008</v>
      </c>
      <c r="E24" s="21">
        <f t="shared" ref="E24:E32" si="1">55.671875</f>
        <v>55.671875</v>
      </c>
    </row>
    <row r="25">
      <c r="A25" s="21">
        <f>6553</f>
        <v>6553</v>
      </c>
      <c r="B25" s="21">
        <f>0</f>
        <v>0</v>
      </c>
      <c r="C25" s="21">
        <f>4762</f>
        <v>4762</v>
      </c>
      <c r="D25" s="21">
        <f t="shared" si="0"/>
        <v>57008</v>
      </c>
      <c r="E25" s="21">
        <f t="shared" si="1"/>
        <v>55.671875</v>
      </c>
    </row>
    <row r="26">
      <c r="A26" s="21">
        <f>6774</f>
        <v>6774</v>
      </c>
      <c r="B26" s="21">
        <f>3</f>
        <v>3</v>
      </c>
      <c r="C26" s="21">
        <f>4955</f>
        <v>4955</v>
      </c>
      <c r="D26" s="21">
        <f t="shared" si="0"/>
        <v>57008</v>
      </c>
      <c r="E26" s="21">
        <f t="shared" si="1"/>
        <v>55.671875</v>
      </c>
    </row>
    <row r="27">
      <c r="A27" s="21">
        <f>7026</f>
        <v>7026</v>
      </c>
      <c r="B27" s="21">
        <f>0</f>
        <v>0</v>
      </c>
      <c r="C27" s="21">
        <f>5178</f>
        <v>5178</v>
      </c>
      <c r="D27" s="21">
        <f t="shared" si="0"/>
        <v>57008</v>
      </c>
      <c r="E27" s="21">
        <f t="shared" si="1"/>
        <v>55.671875</v>
      </c>
    </row>
    <row r="28">
      <c r="A28" s="21">
        <f>7252</f>
        <v>7252</v>
      </c>
      <c r="B28" s="21">
        <f>16</f>
        <v>16</v>
      </c>
      <c r="C28" s="21">
        <f>5366</f>
        <v>5366</v>
      </c>
      <c r="D28" s="21">
        <f t="shared" si="0"/>
        <v>57008</v>
      </c>
      <c r="E28" s="21">
        <f t="shared" si="1"/>
        <v>55.671875</v>
      </c>
    </row>
    <row r="29">
      <c r="A29" s="21">
        <f>7449</f>
        <v>7449</v>
      </c>
      <c r="B29" s="21">
        <f>4</f>
        <v>4</v>
      </c>
      <c r="C29" s="21">
        <f>5527</f>
        <v>5527</v>
      </c>
      <c r="D29" s="21">
        <f t="shared" si="0"/>
        <v>57008</v>
      </c>
      <c r="E29" s="21">
        <f t="shared" si="1"/>
        <v>55.671875</v>
      </c>
    </row>
    <row r="30">
      <c r="A30" s="21">
        <f>7681</f>
        <v>7681</v>
      </c>
      <c r="B30" s="21">
        <f>3</f>
        <v>3</v>
      </c>
      <c r="C30" s="21">
        <f>5746</f>
        <v>5746</v>
      </c>
      <c r="D30" s="21">
        <f t="shared" si="0"/>
        <v>57008</v>
      </c>
      <c r="E30" s="21">
        <f t="shared" si="1"/>
        <v>55.671875</v>
      </c>
    </row>
    <row r="31">
      <c r="A31" s="21">
        <f>7922</f>
        <v>7922</v>
      </c>
      <c r="B31" s="21">
        <f>6</f>
        <v>6</v>
      </c>
      <c r="C31" s="21">
        <f>5926</f>
        <v>5926</v>
      </c>
      <c r="D31" s="21">
        <f t="shared" si="0"/>
        <v>57008</v>
      </c>
      <c r="E31" s="21">
        <f t="shared" si="1"/>
        <v>55.671875</v>
      </c>
    </row>
    <row r="32">
      <c r="A32" s="21">
        <f>8175</f>
        <v>8175</v>
      </c>
      <c r="B32" s="21">
        <f>2</f>
        <v>2</v>
      </c>
      <c r="C32" s="21">
        <f>6139</f>
        <v>6139</v>
      </c>
      <c r="D32" s="21">
        <f t="shared" si="0"/>
        <v>57008</v>
      </c>
      <c r="E32" s="21">
        <f t="shared" si="1"/>
        <v>55.671875</v>
      </c>
    </row>
    <row r="33">
      <c r="A33" s="21">
        <f>8428</f>
        <v>8428</v>
      </c>
      <c r="B33" s="21">
        <f>13</f>
        <v>13</v>
      </c>
      <c r="C33" s="21">
        <f>6317</f>
        <v>6317</v>
      </c>
      <c r="D33" s="21">
        <f>57122</f>
        <v>57122</v>
      </c>
      <c r="E33" s="21">
        <f>55.783203125</f>
        <v>55.783203125</v>
      </c>
    </row>
    <row r="34">
      <c r="A34" s="21">
        <f>8664</f>
        <v>8664</v>
      </c>
      <c r="B34" s="21">
        <f>19</f>
        <v>19</v>
      </c>
      <c r="C34" s="21">
        <f>6502</f>
        <v>6502</v>
      </c>
      <c r="D34" s="21">
        <f>57140</f>
        <v>57140</v>
      </c>
      <c r="E34" s="21">
        <f>55.80078125</f>
        <v>55.80078125</v>
      </c>
    </row>
    <row r="35">
      <c r="A35" s="21">
        <f>8877</f>
        <v>8877</v>
      </c>
      <c r="B35" s="21">
        <f>23</f>
        <v>23</v>
      </c>
      <c r="C35" s="21">
        <f>6668</f>
        <v>6668</v>
      </c>
      <c r="D35" s="21">
        <f>57140</f>
        <v>57140</v>
      </c>
      <c r="E35" s="21">
        <f>55.80078125</f>
        <v>55.80078125</v>
      </c>
    </row>
    <row r="36">
      <c r="A36" s="21">
        <f>9099</f>
        <v>9099</v>
      </c>
      <c r="B36" s="21">
        <f>25</f>
        <v>25</v>
      </c>
      <c r="C36" s="21">
        <f>6847</f>
        <v>6847</v>
      </c>
      <c r="D36" s="21">
        <f>57140</f>
        <v>57140</v>
      </c>
      <c r="E36" s="21">
        <f>55.80078125</f>
        <v>55.80078125</v>
      </c>
    </row>
    <row r="37">
      <c r="A37" s="21">
        <f>9327</f>
        <v>9327</v>
      </c>
      <c r="B37" s="21">
        <f>57</f>
        <v>57</v>
      </c>
      <c r="C37" s="21">
        <f>7003</f>
        <v>7003</v>
      </c>
      <c r="D37" s="21">
        <f>57140</f>
        <v>57140</v>
      </c>
      <c r="E37" s="21">
        <f>55.80078125</f>
        <v>55.80078125</v>
      </c>
    </row>
    <row r="38">
      <c r="A38" s="21">
        <f>9559</f>
        <v>9559</v>
      </c>
      <c r="B38" s="21">
        <f>36</f>
        <v>36</v>
      </c>
      <c r="C38" s="21">
        <f>7190</f>
        <v>7190</v>
      </c>
      <c r="D38" s="21">
        <f>57336</f>
        <v>57336</v>
      </c>
      <c r="E38" s="21">
        <f>55.9921875</f>
        <v>55.9921875</v>
      </c>
    </row>
    <row r="39">
      <c r="A39" s="21">
        <f>9780</f>
        <v>9780</v>
      </c>
      <c r="B39" s="21">
        <f>9</f>
        <v>9</v>
      </c>
      <c r="C39" s="21">
        <f>7344</f>
        <v>7344</v>
      </c>
      <c r="D39" s="21">
        <f>57856</f>
        <v>57856</v>
      </c>
      <c r="E39" s="21">
        <f>56.5</f>
        <v>56.5</v>
      </c>
    </row>
    <row r="40">
      <c r="A40" s="21">
        <f>10012</f>
        <v>10012</v>
      </c>
      <c r="B40" s="21">
        <f>15</f>
        <v>15</v>
      </c>
      <c r="C40" s="21">
        <f>7507</f>
        <v>7507</v>
      </c>
      <c r="D40" s="21">
        <f>57958</f>
        <v>57958</v>
      </c>
      <c r="E40" s="21">
        <f>56.599609375</f>
        <v>56.599609375</v>
      </c>
    </row>
    <row r="41">
      <c r="A41" s="21">
        <f>10218</f>
        <v>10218</v>
      </c>
      <c r="B41" s="21">
        <f>0</f>
        <v>0</v>
      </c>
      <c r="C41" s="21">
        <f>7672</f>
        <v>7672</v>
      </c>
      <c r="D41" s="21">
        <f>58018</f>
        <v>58018</v>
      </c>
      <c r="E41" s="21">
        <f>56.658203125</f>
        <v>56.658203125</v>
      </c>
    </row>
    <row r="42">
      <c r="A42" s="21">
        <f>10521</f>
        <v>10521</v>
      </c>
      <c r="B42" s="21">
        <f>0</f>
        <v>0</v>
      </c>
      <c r="C42" s="21">
        <f>7843</f>
        <v>7843</v>
      </c>
      <c r="D42" s="21">
        <f>59163</f>
        <v>59163</v>
      </c>
      <c r="E42" s="21">
        <f>57.7763671875</f>
        <v>57.7763671875</v>
      </c>
    </row>
    <row r="43">
      <c r="A43" s="21">
        <f>10808</f>
        <v>10808</v>
      </c>
      <c r="B43" s="21">
        <f>0</f>
        <v>0</v>
      </c>
      <c r="C43" s="21">
        <f>8000</f>
        <v>8000</v>
      </c>
      <c r="D43" s="21">
        <f>60575</f>
        <v>60575</v>
      </c>
      <c r="E43" s="21">
        <f>59.1552734375</f>
        <v>59.1552734375</v>
      </c>
    </row>
    <row r="44">
      <c r="A44" s="21">
        <f>11015</f>
        <v>11015</v>
      </c>
      <c r="B44" s="21">
        <f>3</f>
        <v>3</v>
      </c>
      <c r="C44" s="21">
        <f>8187</f>
        <v>8187</v>
      </c>
      <c r="D44" s="21">
        <f>60507</f>
        <v>60507</v>
      </c>
      <c r="E44" s="21">
        <f>59.0888671875</f>
        <v>59.0888671875</v>
      </c>
    </row>
    <row r="45">
      <c r="A45" s="21">
        <f>11303</f>
        <v>11303</v>
      </c>
      <c r="B45" s="21">
        <f>0</f>
        <v>0</v>
      </c>
      <c r="C45" s="21">
        <f>8359</f>
        <v>8359</v>
      </c>
      <c r="D45" s="21">
        <f>60619</f>
        <v>60619</v>
      </c>
      <c r="E45" s="21">
        <f>59.1982421875</f>
        <v>59.1982421875</v>
      </c>
    </row>
    <row r="46">
      <c r="A46" s="21">
        <f>11611</f>
        <v>11611</v>
      </c>
      <c r="B46" s="21">
        <f>0</f>
        <v>0</v>
      </c>
      <c r="C46" s="21">
        <f>8542</f>
        <v>8542</v>
      </c>
      <c r="D46" s="21">
        <f>61341</f>
        <v>61341</v>
      </c>
      <c r="E46" s="21">
        <f>59.9033203125</f>
        <v>59.9033203125</v>
      </c>
    </row>
    <row r="47">
      <c r="A47" s="21">
        <f>11893</f>
        <v>11893</v>
      </c>
      <c r="B47" s="21">
        <f>0</f>
        <v>0</v>
      </c>
      <c r="C47" s="21">
        <f>8706</f>
        <v>8706</v>
      </c>
      <c r="D47" s="21">
        <f>62169</f>
        <v>62169</v>
      </c>
      <c r="E47" s="21">
        <f>60.7119140625</f>
        <v>60.7119140625</v>
      </c>
    </row>
    <row r="48">
      <c r="A48" s="21">
        <f>12214</f>
        <v>12214</v>
      </c>
      <c r="B48" s="21">
        <f>0</f>
        <v>0</v>
      </c>
      <c r="C48" s="21">
        <f>8897</f>
        <v>8897</v>
      </c>
      <c r="D48" s="21">
        <f>62845</f>
        <v>62845</v>
      </c>
      <c r="E48" s="21">
        <f>61.3720703125</f>
        <v>61.3720703125</v>
      </c>
    </row>
    <row r="49">
      <c r="A49" s="21">
        <f>12499</f>
        <v>12499</v>
      </c>
      <c r="B49" s="21">
        <f>0</f>
        <v>0</v>
      </c>
      <c r="C49" s="21">
        <f>9065</f>
        <v>9065</v>
      </c>
      <c r="D49" s="21">
        <f>63612</f>
        <v>63612</v>
      </c>
      <c r="E49" s="21">
        <f>62.12109375</f>
        <v>62.12109375</v>
      </c>
    </row>
    <row r="50">
      <c r="A50" s="21">
        <f>12771</f>
        <v>12771</v>
      </c>
      <c r="B50" s="21">
        <f>6</f>
        <v>6</v>
      </c>
      <c r="C50" s="21">
        <f>9241</f>
        <v>9241</v>
      </c>
      <c r="D50" s="21">
        <f>64301</f>
        <v>64301</v>
      </c>
      <c r="E50" s="21">
        <f>62.7939453125</f>
        <v>62.7939453125</v>
      </c>
    </row>
    <row r="51">
      <c r="A51" s="21">
        <f>13008</f>
        <v>13008</v>
      </c>
      <c r="B51" s="21">
        <f>23</f>
        <v>23</v>
      </c>
      <c r="C51" s="21">
        <f>9440</f>
        <v>9440</v>
      </c>
      <c r="D51" s="21">
        <f>69392</f>
        <v>69392</v>
      </c>
      <c r="E51" s="21">
        <f>67.765625</f>
        <v>67.765625</v>
      </c>
    </row>
    <row r="52">
      <c r="A52" s="21">
        <f>13233</f>
        <v>13233</v>
      </c>
      <c r="B52" s="21">
        <f>6</f>
        <v>6</v>
      </c>
      <c r="C52" s="21">
        <f>9655</f>
        <v>9655</v>
      </c>
      <c r="D52" s="21">
        <f>76166</f>
        <v>76166</v>
      </c>
      <c r="E52" s="21">
        <f>74.380859375</f>
        <v>74.380859375</v>
      </c>
    </row>
    <row r="53">
      <c r="A53" s="21">
        <f>13474</f>
        <v>13474</v>
      </c>
      <c r="B53" s="21">
        <f>6</f>
        <v>6</v>
      </c>
      <c r="C53" s="21">
        <f>9882</f>
        <v>9882</v>
      </c>
      <c r="D53" s="21">
        <f>83512</f>
        <v>83512</v>
      </c>
      <c r="E53" s="21">
        <f>81.5546875</f>
        <v>81.5546875</v>
      </c>
    </row>
    <row r="54">
      <c r="A54" s="21">
        <f>13688</f>
        <v>13688</v>
      </c>
      <c r="B54" s="21">
        <f>0</f>
        <v>0</v>
      </c>
      <c r="C54" s="21">
        <f>10063</f>
        <v>10063</v>
      </c>
      <c r="D54" s="21">
        <f>82778</f>
        <v>82778</v>
      </c>
      <c r="E54" s="21">
        <f>80.837890625</f>
        <v>80.837890625</v>
      </c>
    </row>
    <row r="55">
      <c r="A55" s="21">
        <f>13910</f>
        <v>13910</v>
      </c>
      <c r="B55" s="21">
        <f>0</f>
        <v>0</v>
      </c>
      <c r="C55" s="21">
        <f>10261</f>
        <v>10261</v>
      </c>
      <c r="D55" s="21">
        <f>83650</f>
        <v>83650</v>
      </c>
      <c r="E55" s="21">
        <f>81.689453125</f>
        <v>81.689453125</v>
      </c>
    </row>
    <row r="56">
      <c r="A56" s="21">
        <f>14142</f>
        <v>14142</v>
      </c>
      <c r="B56" s="21">
        <f>3</f>
        <v>3</v>
      </c>
      <c r="C56" s="21">
        <f>10487</f>
        <v>10487</v>
      </c>
      <c r="D56" s="21">
        <f>83649</f>
        <v>83649</v>
      </c>
      <c r="E56" s="21">
        <f>81.6884765625</f>
        <v>81.6884765625</v>
      </c>
    </row>
    <row r="57">
      <c r="A57" s="21">
        <f>14382</f>
        <v>14382</v>
      </c>
      <c r="B57" s="21">
        <f>0</f>
        <v>0</v>
      </c>
      <c r="C57" s="21">
        <f>10776</f>
        <v>10776</v>
      </c>
      <c r="D57" s="21">
        <f>83649</f>
        <v>83649</v>
      </c>
      <c r="E57" s="21">
        <f>81.6884765625</f>
        <v>81.6884765625</v>
      </c>
    </row>
    <row r="58">
      <c r="A58" s="21">
        <f>14611</f>
        <v>14611</v>
      </c>
      <c r="B58" s="21">
        <f>0</f>
        <v>0</v>
      </c>
      <c r="C58" s="21">
        <f>10964</f>
        <v>10964</v>
      </c>
      <c r="D58" s="21">
        <f>83649</f>
        <v>83649</v>
      </c>
      <c r="E58" s="21">
        <f>81.6884765625</f>
        <v>81.6884765625</v>
      </c>
    </row>
    <row r="59">
      <c r="A59" s="21">
        <f>14826</f>
        <v>14826</v>
      </c>
      <c r="B59" s="21">
        <f>0</f>
        <v>0</v>
      </c>
      <c r="C59" s="21">
        <f>11206</f>
        <v>11206</v>
      </c>
      <c r="D59" s="21">
        <f>83653</f>
        <v>83653</v>
      </c>
      <c r="E59" s="21">
        <f>81.6923828125</f>
        <v>81.6923828125</v>
      </c>
    </row>
    <row r="60">
      <c r="A60" s="21">
        <f>15054</f>
        <v>15054</v>
      </c>
      <c r="B60" s="21">
        <f>0</f>
        <v>0</v>
      </c>
      <c r="C60" s="21">
        <f>11450</f>
        <v>11450</v>
      </c>
      <c r="D60" s="21">
        <f>83654</f>
        <v>83654</v>
      </c>
      <c r="E60" s="21">
        <f>81.693359375</f>
        <v>81.693359375</v>
      </c>
    </row>
    <row r="61">
      <c r="A61" s="21">
        <f>15266</f>
        <v>15266</v>
      </c>
      <c r="B61" s="21">
        <f>3</f>
        <v>3</v>
      </c>
      <c r="C61" s="21">
        <f>11662</f>
        <v>11662</v>
      </c>
      <c r="D61" s="21">
        <f>83654</f>
        <v>83654</v>
      </c>
      <c r="E61" s="21">
        <f>81.693359375</f>
        <v>81.693359375</v>
      </c>
    </row>
    <row r="62">
      <c r="A62" s="21">
        <f>15485</f>
        <v>15485</v>
      </c>
      <c r="B62" s="21">
        <f>0</f>
        <v>0</v>
      </c>
      <c r="C62" s="21">
        <f>11893</f>
        <v>11893</v>
      </c>
      <c r="D62" s="21">
        <f>83653</f>
        <v>83653</v>
      </c>
      <c r="E62" s="21">
        <f>81.6923828125</f>
        <v>81.6923828125</v>
      </c>
    </row>
    <row r="63">
      <c r="A63" s="21">
        <f>15707</f>
        <v>15707</v>
      </c>
      <c r="B63" s="21">
        <f>0</f>
        <v>0</v>
      </c>
      <c r="C63" s="21">
        <f>12131</f>
        <v>12131</v>
      </c>
      <c r="D63" s="21">
        <f>83654</f>
        <v>83654</v>
      </c>
      <c r="E63" s="21">
        <f>81.693359375</f>
        <v>81.693359375</v>
      </c>
    </row>
    <row r="64">
      <c r="A64" s="21">
        <f>15968</f>
        <v>15968</v>
      </c>
      <c r="B64" s="21">
        <f>0</f>
        <v>0</v>
      </c>
      <c r="C64" s="21">
        <f>12365</f>
        <v>12365</v>
      </c>
      <c r="D64" s="21">
        <f>83654</f>
        <v>83654</v>
      </c>
      <c r="E64" s="21">
        <f>81.693359375</f>
        <v>81.693359375</v>
      </c>
    </row>
    <row r="65">
      <c r="A65" s="21">
        <f>16272</f>
        <v>16272</v>
      </c>
      <c r="B65" s="21">
        <f>0</f>
        <v>0</v>
      </c>
      <c r="C65" s="21">
        <f>12600</f>
        <v>12600</v>
      </c>
      <c r="D65" s="21">
        <f>83654</f>
        <v>83654</v>
      </c>
      <c r="E65" s="21">
        <f>81.693359375</f>
        <v>81.693359375</v>
      </c>
    </row>
    <row r="66">
      <c r="A66" s="21">
        <f>16528</f>
        <v>16528</v>
      </c>
      <c r="B66" s="21">
        <f>0</f>
        <v>0</v>
      </c>
      <c r="C66" s="21">
        <f>12856</f>
        <v>12856</v>
      </c>
      <c r="D66" s="21">
        <f>83850</f>
        <v>83850</v>
      </c>
      <c r="E66" s="21">
        <f>81.884765625</f>
        <v>81.884765625</v>
      </c>
    </row>
    <row r="67">
      <c r="A67" s="21">
        <f>16796</f>
        <v>16796</v>
      </c>
      <c r="B67" s="21">
        <f>0</f>
        <v>0</v>
      </c>
      <c r="C67" s="21">
        <f>13051</f>
        <v>13051</v>
      </c>
      <c r="D67" s="21">
        <f>84130</f>
        <v>84130</v>
      </c>
      <c r="E67" s="21">
        <f>82.158203125</f>
        <v>82.158203125</v>
      </c>
    </row>
    <row r="68">
      <c r="A68" s="21">
        <f>17028</f>
        <v>17028</v>
      </c>
      <c r="B68" s="21">
        <f>14</f>
        <v>14</v>
      </c>
      <c r="C68" s="21">
        <f>13229</f>
        <v>13229</v>
      </c>
      <c r="D68" s="21">
        <f>86206</f>
        <v>86206</v>
      </c>
      <c r="E68" s="21">
        <f>84.185546875</f>
        <v>84.185546875</v>
      </c>
    </row>
    <row r="69">
      <c r="A69" s="21">
        <f>17261</f>
        <v>17261</v>
      </c>
      <c r="B69" s="21">
        <f>0</f>
        <v>0</v>
      </c>
      <c r="C69" s="21">
        <f>13407</f>
        <v>13407</v>
      </c>
      <c r="D69" s="21">
        <f>86361</f>
        <v>86361</v>
      </c>
      <c r="E69" s="21">
        <f>84.3369140625</f>
        <v>84.3369140625</v>
      </c>
    </row>
    <row r="70">
      <c r="A70" s="21">
        <f>17490</f>
        <v>17490</v>
      </c>
      <c r="B70" s="21">
        <f>0</f>
        <v>0</v>
      </c>
      <c r="C70" s="21">
        <f>13600</f>
        <v>13600</v>
      </c>
      <c r="D70" s="21">
        <f>86409</f>
        <v>86409</v>
      </c>
      <c r="E70" s="21">
        <f>84.3837890625</f>
        <v>84.3837890625</v>
      </c>
    </row>
    <row r="71">
      <c r="A71" s="21">
        <f>17747</f>
        <v>17747</v>
      </c>
      <c r="B71" s="21">
        <f>0</f>
        <v>0</v>
      </c>
      <c r="C71" s="21">
        <f>13795</f>
        <v>13795</v>
      </c>
      <c r="D71" s="21">
        <f>86949</f>
        <v>86949</v>
      </c>
      <c r="E71" s="21">
        <f>84.9111328125</f>
        <v>84.9111328125</v>
      </c>
    </row>
    <row r="72">
      <c r="A72" s="21">
        <f>17972</f>
        <v>17972</v>
      </c>
      <c r="B72" s="21">
        <f>0</f>
        <v>0</v>
      </c>
      <c r="C72" s="21">
        <f>13991</f>
        <v>13991</v>
      </c>
      <c r="D72" s="21">
        <f>86949</f>
        <v>86949</v>
      </c>
      <c r="E72" s="21">
        <f>84.9111328125</f>
        <v>84.9111328125</v>
      </c>
    </row>
    <row r="73">
      <c r="A73" s="21">
        <f>18195</f>
        <v>18195</v>
      </c>
      <c r="B73" s="21">
        <f>0</f>
        <v>0</v>
      </c>
      <c r="C73" s="21">
        <f>14190</f>
        <v>14190</v>
      </c>
      <c r="D73" s="21">
        <f>86949</f>
        <v>86949</v>
      </c>
      <c r="E73" s="21">
        <f>84.9111328125</f>
        <v>84.9111328125</v>
      </c>
    </row>
    <row r="74">
      <c r="A74" s="21">
        <f>18418</f>
        <v>18418</v>
      </c>
      <c r="B74" s="21">
        <f>2</f>
        <v>2</v>
      </c>
      <c r="C74" s="21">
        <f>14366</f>
        <v>14366</v>
      </c>
      <c r="D74" s="21">
        <f>86018</f>
        <v>86018</v>
      </c>
      <c r="E74" s="21">
        <f>84.001953125</f>
        <v>84.001953125</v>
      </c>
    </row>
    <row r="75">
      <c r="A75" s="21">
        <f>18654</f>
        <v>18654</v>
      </c>
      <c r="B75" s="21">
        <f>0</f>
        <v>0</v>
      </c>
      <c r="C75" s="21">
        <f>14549</f>
        <v>14549</v>
      </c>
      <c r="D75" s="21">
        <f>86018</f>
        <v>86018</v>
      </c>
      <c r="E75" s="21">
        <f>84.001953125</f>
        <v>84.001953125</v>
      </c>
    </row>
    <row r="76">
      <c r="A76" s="21">
        <f>18872</f>
        <v>18872</v>
      </c>
      <c r="B76" s="21">
        <f>0</f>
        <v>0</v>
      </c>
      <c r="C76" s="21">
        <f>14762</f>
        <v>14762</v>
      </c>
      <c r="D76" s="21">
        <f>86019</f>
        <v>86019</v>
      </c>
      <c r="E76" s="21">
        <f>84.0029296875</f>
        <v>84.0029296875</v>
      </c>
    </row>
    <row r="77">
      <c r="A77" s="21">
        <f>19119</f>
        <v>19119</v>
      </c>
      <c r="B77" s="21">
        <f>0</f>
        <v>0</v>
      </c>
      <c r="C77" s="21">
        <f>14994</f>
        <v>14994</v>
      </c>
      <c r="D77" s="21">
        <f>86019</f>
        <v>86019</v>
      </c>
      <c r="E77" s="21">
        <f>84.0029296875</f>
        <v>84.0029296875</v>
      </c>
    </row>
    <row r="78">
      <c r="A78" s="21">
        <f>19335</f>
        <v>19335</v>
      </c>
      <c r="B78" s="21">
        <f>0</f>
        <v>0</v>
      </c>
      <c r="C78" s="21">
        <f>15222</f>
        <v>15222</v>
      </c>
      <c r="D78" s="21">
        <f>86018</f>
        <v>86018</v>
      </c>
      <c r="E78" s="21">
        <f>84.001953125</f>
        <v>84.001953125</v>
      </c>
    </row>
    <row r="79">
      <c r="A79" s="21">
        <f>19557</f>
        <v>19557</v>
      </c>
      <c r="B79" s="21">
        <f>0</f>
        <v>0</v>
      </c>
      <c r="C79" s="21">
        <f>15401</f>
        <v>15401</v>
      </c>
      <c r="D79" s="21">
        <f>86019</f>
        <v>86019</v>
      </c>
      <c r="E79" s="21">
        <f>84.0029296875</f>
        <v>84.0029296875</v>
      </c>
    </row>
    <row r="80">
      <c r="A80" s="21">
        <f>19789</f>
        <v>19789</v>
      </c>
      <c r="B80" s="21">
        <f>0</f>
        <v>0</v>
      </c>
      <c r="C80" s="21">
        <f>15605</f>
        <v>15605</v>
      </c>
      <c r="D80" s="21">
        <f>86019</f>
        <v>86019</v>
      </c>
      <c r="E80" s="21">
        <f>84.0029296875</f>
        <v>84.0029296875</v>
      </c>
    </row>
    <row r="81">
      <c r="A81" s="21">
        <f>20045</f>
        <v>20045</v>
      </c>
      <c r="B81" s="21">
        <f>2</f>
        <v>2</v>
      </c>
      <c r="C81" s="21">
        <f>15808</f>
        <v>15808</v>
      </c>
      <c r="D81" s="21">
        <f>86019</f>
        <v>86019</v>
      </c>
      <c r="E81" s="21">
        <f>84.0029296875</f>
        <v>84.0029296875</v>
      </c>
    </row>
    <row r="82">
      <c r="A82" s="21">
        <f>20301</f>
        <v>20301</v>
      </c>
      <c r="B82" s="21">
        <f>0</f>
        <v>0</v>
      </c>
      <c r="C82" s="21">
        <f>16011</f>
        <v>16011</v>
      </c>
      <c r="D82" s="21">
        <f>86019</f>
        <v>86019</v>
      </c>
      <c r="E82" s="21">
        <f>84.0029296875</f>
        <v>84.0029296875</v>
      </c>
    </row>
    <row r="83">
      <c r="A83" s="21">
        <f>20573</f>
        <v>20573</v>
      </c>
      <c r="B83" s="21">
        <f>0</f>
        <v>0</v>
      </c>
      <c r="C83" s="21">
        <f>16238</f>
        <v>16238</v>
      </c>
      <c r="D83" s="21">
        <f>86018</f>
        <v>86018</v>
      </c>
      <c r="E83" s="21">
        <f>84.001953125</f>
        <v>84.001953125</v>
      </c>
    </row>
    <row r="84">
      <c r="A84" s="21">
        <f>20857</f>
        <v>20857</v>
      </c>
      <c r="B84" s="21">
        <f>5</f>
        <v>5</v>
      </c>
      <c r="C84" s="21">
        <f>16491</f>
        <v>16491</v>
      </c>
      <c r="D84" s="21">
        <f>86018</f>
        <v>86018</v>
      </c>
      <c r="E84" s="21">
        <f>84.001953125</f>
        <v>84.001953125</v>
      </c>
    </row>
    <row r="85">
      <c r="A85" s="21">
        <f>21110</f>
        <v>21110</v>
      </c>
      <c r="B85" s="21">
        <f>22</f>
        <v>22</v>
      </c>
      <c r="C85" s="21">
        <f>16718</f>
        <v>16718</v>
      </c>
      <c r="D85" s="21">
        <f>86023</f>
        <v>86023</v>
      </c>
      <c r="E85" s="21">
        <f>84.0068359375</f>
        <v>84.0068359375</v>
      </c>
    </row>
    <row r="86">
      <c r="A86" s="21">
        <f>21356</f>
        <v>21356</v>
      </c>
      <c r="B86" s="21">
        <f>23</f>
        <v>23</v>
      </c>
      <c r="C86" s="21">
        <f>16948</f>
        <v>16948</v>
      </c>
      <c r="D86" s="21">
        <f>86273</f>
        <v>86273</v>
      </c>
      <c r="E86" s="21">
        <f>84.2509765625</f>
        <v>84.2509765625</v>
      </c>
    </row>
    <row r="87">
      <c r="A87" s="21">
        <f>21585</f>
        <v>21585</v>
      </c>
      <c r="B87" s="21">
        <f>34</f>
        <v>34</v>
      </c>
      <c r="C87" s="21">
        <f>17136</f>
        <v>17136</v>
      </c>
      <c r="D87" s="21">
        <f>86405</f>
        <v>86405</v>
      </c>
      <c r="E87" s="21">
        <f>84.3798828125</f>
        <v>84.3798828125</v>
      </c>
    </row>
    <row r="88">
      <c r="A88" s="21">
        <f>21797</f>
        <v>21797</v>
      </c>
      <c r="B88" s="21">
        <f>10</f>
        <v>10</v>
      </c>
      <c r="C88" s="21">
        <f>17335</f>
        <v>17335</v>
      </c>
      <c r="D88" s="21">
        <f>86405</f>
        <v>86405</v>
      </c>
      <c r="E88" s="21">
        <f>84.3798828125</f>
        <v>84.3798828125</v>
      </c>
    </row>
    <row r="89">
      <c r="A89" s="21">
        <f>22027</f>
        <v>22027</v>
      </c>
      <c r="B89" s="21">
        <f>15</f>
        <v>15</v>
      </c>
      <c r="C89" s="21">
        <f>17533</f>
        <v>17533</v>
      </c>
      <c r="D89" s="21">
        <f>86405</f>
        <v>86405</v>
      </c>
      <c r="E89" s="21">
        <f>84.3798828125</f>
        <v>84.3798828125</v>
      </c>
    </row>
    <row r="90">
      <c r="A90" s="21">
        <f>22245</f>
        <v>22245</v>
      </c>
      <c r="B90" s="21">
        <f t="shared" ref="B90:B100" si="2">0</f>
        <v>0</v>
      </c>
      <c r="C90" s="21">
        <f>17734</f>
        <v>17734</v>
      </c>
      <c r="D90" s="21">
        <f>86404</f>
        <v>86404</v>
      </c>
      <c r="E90" s="21">
        <f>84.37890625</f>
        <v>84.37890625</v>
      </c>
    </row>
    <row r="91">
      <c r="A91" s="21">
        <f>22486</f>
        <v>22486</v>
      </c>
      <c r="B91" s="21">
        <f t="shared" si="2"/>
        <v>0</v>
      </c>
      <c r="C91" s="21">
        <f>17931</f>
        <v>17931</v>
      </c>
      <c r="D91" s="21">
        <f>86404</f>
        <v>86404</v>
      </c>
      <c r="E91" s="21">
        <f>84.37890625</f>
        <v>84.37890625</v>
      </c>
    </row>
    <row r="92">
      <c r="A92" s="21">
        <f>22702</f>
        <v>22702</v>
      </c>
      <c r="B92" s="21">
        <f t="shared" si="2"/>
        <v>0</v>
      </c>
      <c r="C92" s="21">
        <f>18109</f>
        <v>18109</v>
      </c>
      <c r="D92" s="21">
        <f>86405</f>
        <v>86405</v>
      </c>
      <c r="E92" s="21">
        <f>84.3798828125</f>
        <v>84.3798828125</v>
      </c>
    </row>
    <row r="93">
      <c r="A93" s="21">
        <f>22940</f>
        <v>22940</v>
      </c>
      <c r="B93" s="21">
        <f t="shared" si="2"/>
        <v>0</v>
      </c>
      <c r="C93" s="21">
        <f>18308</f>
        <v>18308</v>
      </c>
      <c r="D93" s="21">
        <f>86405</f>
        <v>86405</v>
      </c>
      <c r="E93" s="21">
        <f>84.3798828125</f>
        <v>84.3798828125</v>
      </c>
    </row>
    <row r="94">
      <c r="A94" s="21">
        <f>23152</f>
        <v>23152</v>
      </c>
      <c r="B94" s="21">
        <f t="shared" si="2"/>
        <v>0</v>
      </c>
      <c r="C94" s="21">
        <f>18506</f>
        <v>18506</v>
      </c>
      <c r="D94" s="21">
        <f>86405</f>
        <v>86405</v>
      </c>
      <c r="E94" s="21">
        <f>84.3798828125</f>
        <v>84.3798828125</v>
      </c>
    </row>
    <row r="95">
      <c r="A95" s="21">
        <f>23387</f>
        <v>23387</v>
      </c>
      <c r="B95" s="21">
        <f t="shared" si="2"/>
        <v>0</v>
      </c>
      <c r="C95" s="21">
        <f>18705</f>
        <v>18705</v>
      </c>
      <c r="D95" s="21">
        <f>86405</f>
        <v>86405</v>
      </c>
      <c r="E95" s="21">
        <f>84.3798828125</f>
        <v>84.3798828125</v>
      </c>
    </row>
    <row r="96">
      <c r="A96" s="21">
        <f>23636</f>
        <v>23636</v>
      </c>
      <c r="B96" s="21">
        <f t="shared" si="2"/>
        <v>0</v>
      </c>
      <c r="C96" s="21">
        <f>18901</f>
        <v>18901</v>
      </c>
      <c r="D96" s="21">
        <f>86405</f>
        <v>86405</v>
      </c>
      <c r="E96" s="21">
        <f>84.3798828125</f>
        <v>84.3798828125</v>
      </c>
    </row>
    <row r="97">
      <c r="A97" s="21">
        <f>23849</f>
        <v>23849</v>
      </c>
      <c r="B97" s="21">
        <f t="shared" si="2"/>
        <v>0</v>
      </c>
      <c r="C97" s="21">
        <f>19098</f>
        <v>19098</v>
      </c>
      <c r="D97" s="21">
        <f>86404</f>
        <v>86404</v>
      </c>
      <c r="E97" s="21">
        <f>84.37890625</f>
        <v>84.37890625</v>
      </c>
    </row>
    <row r="98">
      <c r="A98" s="21">
        <f>24145</f>
        <v>24145</v>
      </c>
      <c r="B98" s="21">
        <f t="shared" si="2"/>
        <v>0</v>
      </c>
      <c r="C98" s="21">
        <f>19280</f>
        <v>19280</v>
      </c>
      <c r="D98" s="21">
        <f>86404</f>
        <v>86404</v>
      </c>
      <c r="E98" s="21">
        <f>84.37890625</f>
        <v>84.37890625</v>
      </c>
    </row>
    <row r="99">
      <c r="A99" s="21">
        <f>24454</f>
        <v>24454</v>
      </c>
      <c r="B99" s="21">
        <f t="shared" si="2"/>
        <v>0</v>
      </c>
      <c r="C99" s="21">
        <f>19489</f>
        <v>19489</v>
      </c>
      <c r="D99" s="21">
        <f>86405</f>
        <v>86405</v>
      </c>
      <c r="E99" s="21">
        <f>84.3798828125</f>
        <v>84.3798828125</v>
      </c>
    </row>
    <row r="100">
      <c r="A100" s="21">
        <f>24758</f>
        <v>24758</v>
      </c>
      <c r="B100" s="21">
        <f t="shared" si="2"/>
        <v>0</v>
      </c>
      <c r="C100" s="21">
        <f>19714</f>
        <v>19714</v>
      </c>
      <c r="D100" s="21">
        <f>86405</f>
        <v>86405</v>
      </c>
      <c r="E100" s="21">
        <f>84.3798828125</f>
        <v>84.3798828125</v>
      </c>
    </row>
    <row r="101">
      <c r="A101" s="21">
        <f>25046</f>
        <v>25046</v>
      </c>
      <c r="B101" s="21">
        <f>2</f>
        <v>2</v>
      </c>
      <c r="C101" s="21">
        <f>19894</f>
        <v>19894</v>
      </c>
      <c r="D101" s="21">
        <f>86405</f>
        <v>86405</v>
      </c>
      <c r="E101" s="21">
        <f>84.3798828125</f>
        <v>84.3798828125</v>
      </c>
    </row>
    <row r="102">
      <c r="A102" s="21">
        <f>25343</f>
        <v>25343</v>
      </c>
      <c r="B102" s="21">
        <f>10</f>
        <v>10</v>
      </c>
      <c r="C102" s="21">
        <f>20241</f>
        <v>20241</v>
      </c>
      <c r="D102" s="21">
        <f>86277</f>
        <v>86277</v>
      </c>
      <c r="E102" s="21">
        <f>84.2548828125</f>
        <v>84.2548828125</v>
      </c>
    </row>
    <row r="103">
      <c r="A103" s="21">
        <f>25578</f>
        <v>25578</v>
      </c>
      <c r="B103" s="21">
        <f>20</f>
        <v>20</v>
      </c>
      <c r="C103" s="21">
        <f>20490</f>
        <v>20490</v>
      </c>
      <c r="D103" s="21">
        <f>86277</f>
        <v>86277</v>
      </c>
      <c r="E103" s="21">
        <f>84.2548828125</f>
        <v>84.2548828125</v>
      </c>
    </row>
    <row r="104">
      <c r="A104" s="21">
        <f>25793</f>
        <v>25793</v>
      </c>
      <c r="B104" s="21">
        <f>3</f>
        <v>3</v>
      </c>
      <c r="C104" s="21">
        <f>20737</f>
        <v>20737</v>
      </c>
      <c r="D104" s="21">
        <f>86277</f>
        <v>86277</v>
      </c>
      <c r="E104" s="21">
        <f>84.2548828125</f>
        <v>84.2548828125</v>
      </c>
    </row>
    <row r="105">
      <c r="A105" s="21">
        <f>26049</f>
        <v>26049</v>
      </c>
      <c r="B105" s="21">
        <f>21</f>
        <v>21</v>
      </c>
      <c r="C105" s="21">
        <f>20948</f>
        <v>20948</v>
      </c>
      <c r="D105" s="21">
        <f>86661</f>
        <v>86661</v>
      </c>
      <c r="E105" s="21">
        <f>84.6298828125</f>
        <v>84.6298828125</v>
      </c>
    </row>
    <row r="106">
      <c r="A106" s="21">
        <f>26290</f>
        <v>26290</v>
      </c>
      <c r="B106" s="21">
        <f>10</f>
        <v>10</v>
      </c>
      <c r="C106" s="21">
        <f>21153</f>
        <v>21153</v>
      </c>
      <c r="D106" s="21">
        <f>87075</f>
        <v>87075</v>
      </c>
      <c r="E106" s="21">
        <f>85.0341796875</f>
        <v>85.0341796875</v>
      </c>
    </row>
    <row r="107">
      <c r="A107" s="21">
        <f>26513</f>
        <v>26513</v>
      </c>
      <c r="B107" s="21">
        <f>19</f>
        <v>19</v>
      </c>
      <c r="C107" s="21">
        <f>21351</f>
        <v>21351</v>
      </c>
      <c r="D107" s="21">
        <f>84914</f>
        <v>84914</v>
      </c>
      <c r="E107" s="21">
        <f>82.923828125</f>
        <v>82.923828125</v>
      </c>
    </row>
    <row r="108">
      <c r="A108" s="21">
        <f>26774</f>
        <v>26774</v>
      </c>
      <c r="B108" s="21">
        <f>20</f>
        <v>20</v>
      </c>
      <c r="C108" s="21">
        <f>21624</f>
        <v>21624</v>
      </c>
      <c r="D108" s="21">
        <f>88013</f>
        <v>88013</v>
      </c>
      <c r="E108" s="21">
        <f>85.9501953125</f>
        <v>85.9501953125</v>
      </c>
    </row>
    <row r="109">
      <c r="A109" s="21">
        <f>26986</f>
        <v>26986</v>
      </c>
      <c r="B109" s="21">
        <f>14</f>
        <v>14</v>
      </c>
      <c r="C109" s="21">
        <f>21840</f>
        <v>21840</v>
      </c>
      <c r="D109" s="21">
        <f>92681</f>
        <v>92681</v>
      </c>
      <c r="E109" s="21">
        <f>90.5087890625</f>
        <v>90.5087890625</v>
      </c>
    </row>
    <row r="110">
      <c r="A110" s="21">
        <f>27202</f>
        <v>27202</v>
      </c>
      <c r="B110" s="21">
        <f>14</f>
        <v>14</v>
      </c>
      <c r="C110" s="21">
        <f>22079</f>
        <v>22079</v>
      </c>
      <c r="D110" s="21">
        <f>93043</f>
        <v>93043</v>
      </c>
      <c r="E110" s="21">
        <f>90.8623046875</f>
        <v>90.8623046875</v>
      </c>
    </row>
    <row r="111">
      <c r="A111" s="21">
        <f>27438</f>
        <v>27438</v>
      </c>
      <c r="B111" s="21">
        <f>11</f>
        <v>11</v>
      </c>
      <c r="C111" s="21">
        <f>22267</f>
        <v>22267</v>
      </c>
      <c r="D111" s="21">
        <f>93313</f>
        <v>93313</v>
      </c>
      <c r="E111" s="21">
        <f>91.1259765625</f>
        <v>91.1259765625</v>
      </c>
    </row>
    <row r="112">
      <c r="A112" s="21">
        <f>27674</f>
        <v>27674</v>
      </c>
      <c r="B112" s="21">
        <f>0</f>
        <v>0</v>
      </c>
      <c r="C112" s="21">
        <f>22476</f>
        <v>22476</v>
      </c>
      <c r="D112" s="21">
        <f t="shared" ref="D112:D119" si="3">93312</f>
        <v>93312</v>
      </c>
      <c r="E112" s="21">
        <f t="shared" ref="E112:E119" si="4">91.125</f>
        <v>91.125</v>
      </c>
    </row>
    <row r="113">
      <c r="A113" s="21">
        <f>27917</f>
        <v>27917</v>
      </c>
      <c r="B113" s="21">
        <f>0</f>
        <v>0</v>
      </c>
      <c r="C113" s="21">
        <f>22694</f>
        <v>22694</v>
      </c>
      <c r="D113" s="21">
        <f t="shared" si="3"/>
        <v>93312</v>
      </c>
      <c r="E113" s="21">
        <f t="shared" si="4"/>
        <v>91.125</v>
      </c>
    </row>
    <row r="114">
      <c r="A114" s="21">
        <f>28157</f>
        <v>28157</v>
      </c>
      <c r="B114" s="21">
        <f>0</f>
        <v>0</v>
      </c>
      <c r="C114" s="21">
        <f>22915</f>
        <v>22915</v>
      </c>
      <c r="D114" s="21">
        <f t="shared" si="3"/>
        <v>93312</v>
      </c>
      <c r="E114" s="21">
        <f t="shared" si="4"/>
        <v>91.125</v>
      </c>
    </row>
    <row r="115">
      <c r="A115" s="21">
        <f>28469</f>
        <v>28469</v>
      </c>
      <c r="B115" s="21">
        <f>0</f>
        <v>0</v>
      </c>
      <c r="C115" s="21">
        <f>23133</f>
        <v>23133</v>
      </c>
      <c r="D115" s="21">
        <f t="shared" si="3"/>
        <v>93312</v>
      </c>
      <c r="E115" s="21">
        <f t="shared" si="4"/>
        <v>91.125</v>
      </c>
    </row>
    <row r="116">
      <c r="A116" s="21">
        <f>28727</f>
        <v>28727</v>
      </c>
      <c r="B116" s="21">
        <f>0</f>
        <v>0</v>
      </c>
      <c r="C116" s="21">
        <f>23381</f>
        <v>23381</v>
      </c>
      <c r="D116" s="21">
        <f t="shared" si="3"/>
        <v>93312</v>
      </c>
      <c r="E116" s="21">
        <f t="shared" si="4"/>
        <v>91.125</v>
      </c>
    </row>
    <row r="117">
      <c r="A117" s="21">
        <f>29002</f>
        <v>29002</v>
      </c>
      <c r="B117" s="21">
        <f>2</f>
        <v>2</v>
      </c>
      <c r="C117" s="21">
        <f>23594</f>
        <v>23594</v>
      </c>
      <c r="D117" s="21">
        <f t="shared" si="3"/>
        <v>93312</v>
      </c>
      <c r="E117" s="21">
        <f t="shared" si="4"/>
        <v>91.125</v>
      </c>
    </row>
    <row r="118">
      <c r="A118" s="21">
        <f>29264</f>
        <v>29264</v>
      </c>
      <c r="B118" s="21">
        <f>2</f>
        <v>2</v>
      </c>
      <c r="C118" s="21">
        <f>23809</f>
        <v>23809</v>
      </c>
      <c r="D118" s="21">
        <f t="shared" si="3"/>
        <v>93312</v>
      </c>
      <c r="E118" s="21">
        <f t="shared" si="4"/>
        <v>91.125</v>
      </c>
    </row>
    <row r="119">
      <c r="A119" s="21">
        <f>29509</f>
        <v>29509</v>
      </c>
      <c r="B119" s="21">
        <f>22</f>
        <v>22</v>
      </c>
      <c r="C119" s="21">
        <f>24063</f>
        <v>24063</v>
      </c>
      <c r="D119" s="21">
        <f t="shared" si="3"/>
        <v>93312</v>
      </c>
      <c r="E119" s="21">
        <f t="shared" si="4"/>
        <v>91.125</v>
      </c>
    </row>
    <row r="120">
      <c r="A120" s="21">
        <f>29739</f>
        <v>29739</v>
      </c>
      <c r="B120" s="21">
        <f>3</f>
        <v>3</v>
      </c>
      <c r="C120" s="21">
        <f>24377</f>
        <v>24377</v>
      </c>
      <c r="D120" s="21">
        <f>92841</f>
        <v>92841</v>
      </c>
      <c r="E120" s="21">
        <f>90.6650390625</f>
        <v>90.6650390625</v>
      </c>
    </row>
    <row r="121">
      <c r="A121" s="21">
        <f>29988</f>
        <v>29988</v>
      </c>
      <c r="B121" s="21">
        <f>0</f>
        <v>0</v>
      </c>
      <c r="C121" s="21">
        <f>24673</f>
        <v>24673</v>
      </c>
      <c r="D121" s="21">
        <f>92841</f>
        <v>92841</v>
      </c>
      <c r="E121" s="21">
        <f>90.6650390625</f>
        <v>90.6650390625</v>
      </c>
    </row>
    <row r="122">
      <c r="A122" s="21">
        <f>30206</f>
        <v>30206</v>
      </c>
      <c r="B122" s="21">
        <f>0</f>
        <v>0</v>
      </c>
      <c r="C122" s="21">
        <f>24912</f>
        <v>24912</v>
      </c>
      <c r="D122" s="21">
        <f>92841</f>
        <v>92841</v>
      </c>
      <c r="E122" s="21">
        <f>90.6650390625</f>
        <v>90.6650390625</v>
      </c>
    </row>
    <row r="123">
      <c r="A123" s="21">
        <f>30415</f>
        <v>30415</v>
      </c>
      <c r="B123" s="21">
        <f>4</f>
        <v>4</v>
      </c>
      <c r="C123" s="21">
        <f>25174</f>
        <v>25174</v>
      </c>
      <c r="D123" s="21">
        <f>92841</f>
        <v>92841</v>
      </c>
      <c r="E123" s="21">
        <f>90.6650390625</f>
        <v>90.6650390625</v>
      </c>
    </row>
    <row r="124">
      <c r="A124" s="21">
        <f>30643</f>
        <v>30643</v>
      </c>
      <c r="B124" s="21">
        <f>0</f>
        <v>0</v>
      </c>
      <c r="C124" s="21">
        <f>25424</f>
        <v>25424</v>
      </c>
      <c r="D124" s="21">
        <f>93089</f>
        <v>93089</v>
      </c>
      <c r="E124" s="21">
        <f>90.9072265625</f>
        <v>90.9072265625</v>
      </c>
    </row>
    <row r="125">
      <c r="A125" s="21">
        <f>30852</f>
        <v>30852</v>
      </c>
      <c r="B125" s="21">
        <f>3</f>
        <v>3</v>
      </c>
      <c r="C125" s="21">
        <f>25700</f>
        <v>25700</v>
      </c>
      <c r="D125" s="21">
        <f>96444</f>
        <v>96444</v>
      </c>
      <c r="E125" s="21">
        <f>94.18359375</f>
        <v>94.18359375</v>
      </c>
    </row>
    <row r="126">
      <c r="A126" s="21">
        <f>31071</f>
        <v>31071</v>
      </c>
      <c r="B126" s="21">
        <f t="shared" ref="B126:B133" si="5">0</f>
        <v>0</v>
      </c>
      <c r="C126" s="21">
        <f>25908</f>
        <v>25908</v>
      </c>
      <c r="D126" s="21">
        <f>96824</f>
        <v>96824</v>
      </c>
      <c r="E126" s="21">
        <f>94.5546875</f>
        <v>94.5546875</v>
      </c>
    </row>
    <row r="127">
      <c r="A127" s="21">
        <f>31285</f>
        <v>31285</v>
      </c>
      <c r="B127" s="21">
        <f t="shared" si="5"/>
        <v>0</v>
      </c>
      <c r="C127" s="21">
        <f>26134</f>
        <v>26134</v>
      </c>
      <c r="D127" s="21">
        <f>96528</f>
        <v>96528</v>
      </c>
      <c r="E127" s="21">
        <f>94.265625</f>
        <v>94.265625</v>
      </c>
    </row>
    <row r="128">
      <c r="A128" s="21">
        <f>31534</f>
        <v>31534</v>
      </c>
      <c r="B128" s="21">
        <f t="shared" si="5"/>
        <v>0</v>
      </c>
      <c r="C128" s="21">
        <f>26366</f>
        <v>26366</v>
      </c>
      <c r="D128" s="21">
        <f>96008</f>
        <v>96008</v>
      </c>
      <c r="E128" s="21">
        <f>93.7578125</f>
        <v>93.7578125</v>
      </c>
    </row>
    <row r="129">
      <c r="A129" s="21">
        <f>31766</f>
        <v>31766</v>
      </c>
      <c r="B129" s="21">
        <f t="shared" si="5"/>
        <v>0</v>
      </c>
      <c r="C129" s="21">
        <f>26612</f>
        <v>26612</v>
      </c>
      <c r="D129" s="21">
        <f>95992</f>
        <v>95992</v>
      </c>
      <c r="E129" s="21">
        <f>93.7421875</f>
        <v>93.7421875</v>
      </c>
    </row>
    <row r="130">
      <c r="A130" s="21">
        <f>31993</f>
        <v>31993</v>
      </c>
      <c r="B130" s="21">
        <f t="shared" si="5"/>
        <v>0</v>
      </c>
      <c r="C130" s="21">
        <f>26830</f>
        <v>26830</v>
      </c>
      <c r="D130" s="21">
        <f>95888</f>
        <v>95888</v>
      </c>
      <c r="E130" s="21">
        <f>93.640625</f>
        <v>93.640625</v>
      </c>
    </row>
    <row r="131">
      <c r="A131" s="21">
        <f>32233</f>
        <v>32233</v>
      </c>
      <c r="B131" s="21">
        <f t="shared" si="5"/>
        <v>0</v>
      </c>
      <c r="C131" s="21">
        <f>27046</f>
        <v>27046</v>
      </c>
      <c r="D131" s="21">
        <f>95888</f>
        <v>95888</v>
      </c>
      <c r="E131" s="21">
        <f>93.640625</f>
        <v>93.640625</v>
      </c>
    </row>
    <row r="132">
      <c r="A132" s="21">
        <f>32516</f>
        <v>32516</v>
      </c>
      <c r="B132" s="21">
        <f t="shared" si="5"/>
        <v>0</v>
      </c>
      <c r="C132" s="21">
        <f>27254</f>
        <v>27254</v>
      </c>
      <c r="D132" s="21">
        <f>95888</f>
        <v>95888</v>
      </c>
      <c r="E132" s="21">
        <f>93.640625</f>
        <v>93.640625</v>
      </c>
    </row>
    <row r="133">
      <c r="A133" s="21">
        <f>32828</f>
        <v>32828</v>
      </c>
      <c r="B133" s="21">
        <f t="shared" si="5"/>
        <v>0</v>
      </c>
      <c r="C133" s="21">
        <f>27477</f>
        <v>27477</v>
      </c>
      <c r="D133" s="21">
        <f>95888</f>
        <v>95888</v>
      </c>
      <c r="E133" s="21">
        <f>93.640625</f>
        <v>93.640625</v>
      </c>
    </row>
    <row r="134">
      <c r="A134" s="21">
        <f>33050</f>
        <v>33050</v>
      </c>
      <c r="B134" s="21">
        <f>13</f>
        <v>13</v>
      </c>
      <c r="C134" s="21">
        <f>27689</f>
        <v>27689</v>
      </c>
      <c r="D134" s="21">
        <f>95888</f>
        <v>95888</v>
      </c>
      <c r="E134" s="21">
        <f>93.640625</f>
        <v>93.640625</v>
      </c>
    </row>
    <row r="135">
      <c r="A135" s="21">
        <f>33292</f>
        <v>33292</v>
      </c>
      <c r="B135" s="21">
        <f>6</f>
        <v>6</v>
      </c>
      <c r="C135" s="21">
        <f>27923</f>
        <v>27923</v>
      </c>
      <c r="D135" s="21">
        <f>95887</f>
        <v>95887</v>
      </c>
      <c r="E135" s="21">
        <f>93.6396484375</f>
        <v>93.6396484375</v>
      </c>
    </row>
    <row r="136">
      <c r="A136" s="21">
        <f>33519</f>
        <v>33519</v>
      </c>
      <c r="B136" s="21">
        <f>6</f>
        <v>6</v>
      </c>
      <c r="C136" s="21">
        <f>28151</f>
        <v>28151</v>
      </c>
      <c r="D136" s="21">
        <f>95887</f>
        <v>95887</v>
      </c>
      <c r="E136" s="21">
        <f>93.6396484375</f>
        <v>93.6396484375</v>
      </c>
    </row>
    <row r="137">
      <c r="A137" s="21">
        <f>33736</f>
        <v>33736</v>
      </c>
      <c r="B137" s="21">
        <f>0</f>
        <v>0</v>
      </c>
      <c r="C137" s="21">
        <f>28390</f>
        <v>28390</v>
      </c>
      <c r="D137" s="21">
        <f>95887</f>
        <v>95887</v>
      </c>
      <c r="E137" s="21">
        <f>93.6396484375</f>
        <v>93.6396484375</v>
      </c>
    </row>
    <row r="138">
      <c r="A138" s="21">
        <f>33967</f>
        <v>33967</v>
      </c>
      <c r="B138" s="21">
        <f>3</f>
        <v>3</v>
      </c>
      <c r="C138" s="21">
        <f>28687</f>
        <v>28687</v>
      </c>
      <c r="D138" s="21">
        <f>95887</f>
        <v>95887</v>
      </c>
      <c r="E138" s="21">
        <f>93.6396484375</f>
        <v>93.6396484375</v>
      </c>
    </row>
    <row r="139">
      <c r="A139" s="21">
        <f>34189</f>
        <v>34189</v>
      </c>
      <c r="B139" s="21">
        <f>0</f>
        <v>0</v>
      </c>
      <c r="C139" s="21">
        <f>28944</f>
        <v>28944</v>
      </c>
      <c r="D139" s="21">
        <f>95887</f>
        <v>95887</v>
      </c>
      <c r="E139" s="21">
        <f>93.6396484375</f>
        <v>93.6396484375</v>
      </c>
    </row>
    <row r="140">
      <c r="A140" s="21">
        <f>34431</f>
        <v>34431</v>
      </c>
      <c r="B140" s="21">
        <f>3</f>
        <v>3</v>
      </c>
      <c r="C140" s="21">
        <f>29209</f>
        <v>29209</v>
      </c>
      <c r="D140" s="21">
        <f>95887</f>
        <v>95887</v>
      </c>
      <c r="E140" s="21">
        <f>93.6396484375</f>
        <v>93.6396484375</v>
      </c>
    </row>
    <row r="141">
      <c r="A141" s="21">
        <f>34659</f>
        <v>34659</v>
      </c>
      <c r="B141" s="21">
        <f>0</f>
        <v>0</v>
      </c>
      <c r="C141" s="21">
        <f>29439</f>
        <v>29439</v>
      </c>
      <c r="D141" s="21">
        <f>96104</f>
        <v>96104</v>
      </c>
      <c r="E141" s="21">
        <f>93.8515625</f>
        <v>93.8515625</v>
      </c>
    </row>
    <row r="142">
      <c r="A142" s="21">
        <f>34889</f>
        <v>34889</v>
      </c>
      <c r="B142" s="21">
        <f>0</f>
        <v>0</v>
      </c>
      <c r="C142" s="21">
        <f>29643</f>
        <v>29643</v>
      </c>
      <c r="D142" s="21">
        <f>98470</f>
        <v>98470</v>
      </c>
      <c r="E142" s="21">
        <f>96.162109375</f>
        <v>96.162109375</v>
      </c>
    </row>
    <row r="143">
      <c r="A143" s="21">
        <f>35116</f>
        <v>35116</v>
      </c>
      <c r="B143" s="21">
        <f>0</f>
        <v>0</v>
      </c>
      <c r="C143" s="21">
        <f>29887</f>
        <v>29887</v>
      </c>
      <c r="D143" s="21">
        <f>98534</f>
        <v>98534</v>
      </c>
      <c r="E143" s="21">
        <f>96.224609375</f>
        <v>96.224609375</v>
      </c>
    </row>
    <row r="144">
      <c r="A144" s="21">
        <f>35334</f>
        <v>35334</v>
      </c>
      <c r="B144" s="21">
        <f>0</f>
        <v>0</v>
      </c>
      <c r="C144" s="21">
        <f>30095</f>
        <v>30095</v>
      </c>
      <c r="D144" s="21">
        <f t="shared" ref="D144:D156" si="6">97585</f>
        <v>97585</v>
      </c>
      <c r="E144" s="21">
        <f t="shared" ref="E144:E156" si="7">95.2978515625</f>
        <v>95.2978515625</v>
      </c>
    </row>
    <row r="145">
      <c r="A145" s="21">
        <f>35563</f>
        <v>35563</v>
      </c>
      <c r="B145" s="21">
        <f>3</f>
        <v>3</v>
      </c>
      <c r="C145" s="21">
        <f>30319</f>
        <v>30319</v>
      </c>
      <c r="D145" s="21">
        <f t="shared" si="6"/>
        <v>97585</v>
      </c>
      <c r="E145" s="21">
        <f t="shared" si="7"/>
        <v>95.2978515625</v>
      </c>
    </row>
    <row r="146">
      <c r="A146" s="21">
        <f>35782</f>
        <v>35782</v>
      </c>
      <c r="B146" s="21">
        <f>0</f>
        <v>0</v>
      </c>
      <c r="C146" s="21">
        <f>30552</f>
        <v>30552</v>
      </c>
      <c r="D146" s="21">
        <f t="shared" si="6"/>
        <v>97585</v>
      </c>
      <c r="E146" s="21">
        <f t="shared" si="7"/>
        <v>95.2978515625</v>
      </c>
    </row>
    <row r="147">
      <c r="A147" s="21">
        <f>36007</f>
        <v>36007</v>
      </c>
      <c r="B147" s="21">
        <f>0</f>
        <v>0</v>
      </c>
      <c r="C147" s="21">
        <f>30782</f>
        <v>30782</v>
      </c>
      <c r="D147" s="21">
        <f t="shared" si="6"/>
        <v>97585</v>
      </c>
      <c r="E147" s="21">
        <f t="shared" si="7"/>
        <v>95.2978515625</v>
      </c>
    </row>
    <row r="148">
      <c r="A148" s="21">
        <f>36275</f>
        <v>36275</v>
      </c>
      <c r="B148" s="21">
        <f>2</f>
        <v>2</v>
      </c>
      <c r="C148" s="21">
        <f>31003</f>
        <v>31003</v>
      </c>
      <c r="D148" s="21">
        <f t="shared" si="6"/>
        <v>97585</v>
      </c>
      <c r="E148" s="21">
        <f t="shared" si="7"/>
        <v>95.2978515625</v>
      </c>
    </row>
    <row r="149">
      <c r="A149" s="21">
        <f>36554</f>
        <v>36554</v>
      </c>
      <c r="B149" s="21">
        <f>2</f>
        <v>2</v>
      </c>
      <c r="C149" s="21">
        <f>31227</f>
        <v>31227</v>
      </c>
      <c r="D149" s="21">
        <f t="shared" si="6"/>
        <v>97585</v>
      </c>
      <c r="E149" s="21">
        <f t="shared" si="7"/>
        <v>95.2978515625</v>
      </c>
    </row>
    <row r="150">
      <c r="A150" s="21">
        <f>36822</f>
        <v>36822</v>
      </c>
      <c r="B150" s="21">
        <f>3</f>
        <v>3</v>
      </c>
      <c r="C150" s="21">
        <f>31438</f>
        <v>31438</v>
      </c>
      <c r="D150" s="21">
        <f t="shared" si="6"/>
        <v>97585</v>
      </c>
      <c r="E150" s="21">
        <f t="shared" si="7"/>
        <v>95.2978515625</v>
      </c>
    </row>
    <row r="151">
      <c r="A151" s="21">
        <f>37061</f>
        <v>37061</v>
      </c>
      <c r="B151" s="21">
        <f>0</f>
        <v>0</v>
      </c>
      <c r="C151" s="21">
        <f>31664</f>
        <v>31664</v>
      </c>
      <c r="D151" s="21">
        <f t="shared" si="6"/>
        <v>97585</v>
      </c>
      <c r="E151" s="21">
        <f t="shared" si="7"/>
        <v>95.2978515625</v>
      </c>
    </row>
    <row r="152">
      <c r="A152" s="21">
        <f>37284</f>
        <v>37284</v>
      </c>
      <c r="B152" s="21">
        <f>3</f>
        <v>3</v>
      </c>
      <c r="C152" s="21">
        <f>31917</f>
        <v>31917</v>
      </c>
      <c r="D152" s="21">
        <f t="shared" si="6"/>
        <v>97585</v>
      </c>
      <c r="E152" s="21">
        <f t="shared" si="7"/>
        <v>95.2978515625</v>
      </c>
    </row>
    <row r="153">
      <c r="A153" s="21">
        <f>37538</f>
        <v>37538</v>
      </c>
      <c r="B153" s="21">
        <f>0</f>
        <v>0</v>
      </c>
      <c r="C153" s="21">
        <f>32146</f>
        <v>32146</v>
      </c>
      <c r="D153" s="21">
        <f t="shared" si="6"/>
        <v>97585</v>
      </c>
      <c r="E153" s="21">
        <f t="shared" si="7"/>
        <v>95.2978515625</v>
      </c>
    </row>
    <row r="154">
      <c r="A154" s="21">
        <f>37769</f>
        <v>37769</v>
      </c>
      <c r="B154" s="21">
        <f>0</f>
        <v>0</v>
      </c>
      <c r="C154" s="21">
        <f>32373</f>
        <v>32373</v>
      </c>
      <c r="D154" s="21">
        <f t="shared" si="6"/>
        <v>97585</v>
      </c>
      <c r="E154" s="21">
        <f t="shared" si="7"/>
        <v>95.2978515625</v>
      </c>
    </row>
    <row r="155">
      <c r="A155" s="21">
        <f>38027</f>
        <v>38027</v>
      </c>
      <c r="B155" s="21">
        <f>0</f>
        <v>0</v>
      </c>
      <c r="C155" s="21">
        <f>32638</f>
        <v>32638</v>
      </c>
      <c r="D155" s="21">
        <f t="shared" si="6"/>
        <v>97585</v>
      </c>
      <c r="E155" s="21">
        <f t="shared" si="7"/>
        <v>95.2978515625</v>
      </c>
    </row>
    <row r="156">
      <c r="A156" s="21">
        <f>38259</f>
        <v>38259</v>
      </c>
      <c r="B156" s="21">
        <f>3</f>
        <v>3</v>
      </c>
      <c r="C156" s="21">
        <f>32913</f>
        <v>32913</v>
      </c>
      <c r="D156" s="21">
        <f t="shared" si="6"/>
        <v>97585</v>
      </c>
      <c r="E156" s="21">
        <f t="shared" si="7"/>
        <v>95.2978515625</v>
      </c>
    </row>
    <row r="157">
      <c r="A157" s="21">
        <f>38486</f>
        <v>38486</v>
      </c>
      <c r="B157" s="21">
        <f>0</f>
        <v>0</v>
      </c>
      <c r="C157" s="21">
        <f>33105</f>
        <v>33105</v>
      </c>
      <c r="D157" s="21">
        <f>97621</f>
        <v>97621</v>
      </c>
      <c r="E157" s="21">
        <f>95.3330078125</f>
        <v>95.3330078125</v>
      </c>
    </row>
    <row r="158">
      <c r="A158" s="21">
        <f>38735</f>
        <v>38735</v>
      </c>
      <c r="B158" s="21">
        <f>0</f>
        <v>0</v>
      </c>
      <c r="C158" s="21">
        <f>33306</f>
        <v>33306</v>
      </c>
      <c r="D158" s="21">
        <f>99398</f>
        <v>99398</v>
      </c>
      <c r="E158" s="21">
        <f>97.068359375</f>
        <v>97.068359375</v>
      </c>
    </row>
    <row r="159">
      <c r="A159" s="21">
        <f>39001</f>
        <v>39001</v>
      </c>
      <c r="B159" s="21">
        <f>0</f>
        <v>0</v>
      </c>
      <c r="C159" s="21">
        <f>33503</f>
        <v>33503</v>
      </c>
      <c r="D159" s="21">
        <f>99502</f>
        <v>99502</v>
      </c>
      <c r="E159" s="21">
        <f>97.169921875</f>
        <v>97.169921875</v>
      </c>
    </row>
    <row r="160">
      <c r="A160" s="21">
        <f>39238</f>
        <v>39238</v>
      </c>
      <c r="B160" s="21">
        <f>0</f>
        <v>0</v>
      </c>
      <c r="C160" s="21">
        <f>33698</f>
        <v>33698</v>
      </c>
      <c r="D160" s="21">
        <f>99732</f>
        <v>99732</v>
      </c>
      <c r="E160" s="21">
        <f>97.39453125</f>
        <v>97.39453125</v>
      </c>
    </row>
    <row r="161">
      <c r="A161" s="21">
        <f>39461</f>
        <v>39461</v>
      </c>
      <c r="B161" s="21">
        <f>0</f>
        <v>0</v>
      </c>
      <c r="C161" s="21">
        <f>33916</f>
        <v>33916</v>
      </c>
      <c r="D161" s="21">
        <f>99732</f>
        <v>99732</v>
      </c>
      <c r="E161" s="21">
        <f>97.39453125</f>
        <v>97.39453125</v>
      </c>
    </row>
    <row r="162">
      <c r="A162" s="21">
        <f>39692</f>
        <v>39692</v>
      </c>
      <c r="B162" s="21">
        <f>3</f>
        <v>3</v>
      </c>
      <c r="C162" s="21">
        <f>34132</f>
        <v>34132</v>
      </c>
      <c r="D162" s="21">
        <f>99732</f>
        <v>99732</v>
      </c>
      <c r="E162" s="21">
        <f>97.39453125</f>
        <v>97.39453125</v>
      </c>
    </row>
    <row r="163">
      <c r="A163" s="21">
        <f>39936</f>
        <v>39936</v>
      </c>
      <c r="B163" s="21">
        <f>0</f>
        <v>0</v>
      </c>
      <c r="C163" s="21">
        <f>34410</f>
        <v>34410</v>
      </c>
      <c r="D163" s="21">
        <f>99732</f>
        <v>99732</v>
      </c>
      <c r="E163" s="21">
        <f>97.39453125</f>
        <v>97.39453125</v>
      </c>
    </row>
    <row r="164">
      <c r="A164" s="21">
        <f>40199</f>
        <v>40199</v>
      </c>
      <c r="B164" s="21">
        <f>2</f>
        <v>2</v>
      </c>
      <c r="C164" s="21">
        <f>34647</f>
        <v>34647</v>
      </c>
      <c r="D164" s="21">
        <f>99732</f>
        <v>99732</v>
      </c>
      <c r="E164" s="21">
        <f>97.39453125</f>
        <v>97.39453125</v>
      </c>
    </row>
    <row r="165">
      <c r="A165" s="21">
        <f>40432</f>
        <v>40432</v>
      </c>
      <c r="B165" s="21">
        <f>0</f>
        <v>0</v>
      </c>
      <c r="C165" s="21">
        <f>34849</f>
        <v>34849</v>
      </c>
      <c r="D165" s="21">
        <f>99732</f>
        <v>99732</v>
      </c>
      <c r="E165" s="21">
        <f>97.39453125</f>
        <v>97.39453125</v>
      </c>
    </row>
    <row r="166">
      <c r="A166" s="21">
        <f>40689</f>
        <v>40689</v>
      </c>
      <c r="B166" s="21">
        <f>0</f>
        <v>0</v>
      </c>
      <c r="C166" s="21">
        <f>35050</f>
        <v>35050</v>
      </c>
      <c r="D166" s="21">
        <f>99733</f>
        <v>99733</v>
      </c>
      <c r="E166" s="21">
        <f>97.3955078125</f>
        <v>97.3955078125</v>
      </c>
    </row>
    <row r="167">
      <c r="A167" s="21">
        <f>40912</f>
        <v>40912</v>
      </c>
      <c r="B167" s="21">
        <f>23</f>
        <v>23</v>
      </c>
      <c r="C167" s="21">
        <f>35274</f>
        <v>35274</v>
      </c>
      <c r="D167" s="21">
        <f>99733</f>
        <v>99733</v>
      </c>
      <c r="E167" s="21">
        <f>97.3955078125</f>
        <v>97.3955078125</v>
      </c>
    </row>
    <row r="168">
      <c r="A168" s="21">
        <f>41162</f>
        <v>41162</v>
      </c>
      <c r="B168" s="21">
        <f>6</f>
        <v>6</v>
      </c>
      <c r="C168" s="21">
        <f>35494</f>
        <v>35494</v>
      </c>
      <c r="D168" s="21">
        <f>99733</f>
        <v>99733</v>
      </c>
      <c r="E168" s="21">
        <f>97.3955078125</f>
        <v>97.3955078125</v>
      </c>
    </row>
    <row r="169">
      <c r="A169" s="21">
        <f>41391</f>
        <v>41391</v>
      </c>
      <c r="B169" s="21">
        <f>0</f>
        <v>0</v>
      </c>
      <c r="C169" s="21">
        <f>35725</f>
        <v>35725</v>
      </c>
      <c r="D169" s="21">
        <f>99733</f>
        <v>99733</v>
      </c>
      <c r="E169" s="21">
        <f>97.3955078125</f>
        <v>97.3955078125</v>
      </c>
    </row>
    <row r="170">
      <c r="A170" s="21">
        <f>41621</f>
        <v>41621</v>
      </c>
      <c r="B170" s="21">
        <f>3</f>
        <v>3</v>
      </c>
      <c r="C170" s="21">
        <f>35960</f>
        <v>35960</v>
      </c>
      <c r="D170" s="21">
        <f>99732</f>
        <v>99732</v>
      </c>
      <c r="E170" s="21">
        <f>97.39453125</f>
        <v>97.39453125</v>
      </c>
    </row>
    <row r="171">
      <c r="A171" s="21">
        <f>41848</f>
        <v>41848</v>
      </c>
      <c r="B171" s="21">
        <f t="shared" ref="B171:B180" si="8">0</f>
        <v>0</v>
      </c>
      <c r="C171" s="21">
        <f>36235</f>
        <v>36235</v>
      </c>
      <c r="D171" s="21">
        <f>99732</f>
        <v>99732</v>
      </c>
      <c r="E171" s="21">
        <f>97.39453125</f>
        <v>97.39453125</v>
      </c>
    </row>
    <row r="172">
      <c r="A172" s="21">
        <f>42067</f>
        <v>42067</v>
      </c>
      <c r="B172" s="21">
        <f t="shared" si="8"/>
        <v>0</v>
      </c>
      <c r="C172" s="21">
        <f>36534</f>
        <v>36534</v>
      </c>
      <c r="D172" s="21">
        <f>99732</f>
        <v>99732</v>
      </c>
      <c r="E172" s="21">
        <f>97.39453125</f>
        <v>97.39453125</v>
      </c>
    </row>
    <row r="173">
      <c r="A173" s="21">
        <f>42303</f>
        <v>42303</v>
      </c>
      <c r="B173" s="21">
        <f t="shared" si="8"/>
        <v>0</v>
      </c>
      <c r="C173" s="21">
        <f>36831</f>
        <v>36831</v>
      </c>
      <c r="D173" s="21">
        <f>99732</f>
        <v>99732</v>
      </c>
      <c r="E173" s="21">
        <f>97.39453125</f>
        <v>97.39453125</v>
      </c>
    </row>
    <row r="174">
      <c r="A174" s="21">
        <f>42535</f>
        <v>42535</v>
      </c>
      <c r="B174" s="21">
        <f t="shared" si="8"/>
        <v>0</v>
      </c>
      <c r="C174" s="21">
        <f>37033</f>
        <v>37033</v>
      </c>
      <c r="D174" s="21">
        <f>99852</f>
        <v>99852</v>
      </c>
      <c r="E174" s="21">
        <f>97.51171875</f>
        <v>97.51171875</v>
      </c>
    </row>
    <row r="175">
      <c r="A175" s="21">
        <f>42775</f>
        <v>42775</v>
      </c>
      <c r="B175" s="21">
        <f t="shared" si="8"/>
        <v>0</v>
      </c>
      <c r="C175" s="21">
        <f>37245</f>
        <v>37245</v>
      </c>
      <c r="D175" s="21">
        <f>99780</f>
        <v>99780</v>
      </c>
      <c r="E175" s="21">
        <f>97.44140625</f>
        <v>97.44140625</v>
      </c>
    </row>
    <row r="176">
      <c r="A176" s="21">
        <f>43009</f>
        <v>43009</v>
      </c>
      <c r="B176" s="21">
        <f t="shared" si="8"/>
        <v>0</v>
      </c>
      <c r="C176" s="21">
        <f>37451</f>
        <v>37451</v>
      </c>
      <c r="D176" s="21">
        <f>99781</f>
        <v>99781</v>
      </c>
      <c r="E176" s="21">
        <f>97.4423828125</f>
        <v>97.4423828125</v>
      </c>
    </row>
    <row r="177">
      <c r="A177" s="21">
        <f>43247</f>
        <v>43247</v>
      </c>
      <c r="B177" s="21">
        <f t="shared" si="8"/>
        <v>0</v>
      </c>
      <c r="C177" s="21">
        <f>37656</f>
        <v>37656</v>
      </c>
      <c r="D177" s="21">
        <f>99781</f>
        <v>99781</v>
      </c>
      <c r="E177" s="21">
        <f>97.4423828125</f>
        <v>97.4423828125</v>
      </c>
    </row>
    <row r="178">
      <c r="A178" s="21">
        <f>43486</f>
        <v>43486</v>
      </c>
      <c r="B178" s="21">
        <f t="shared" si="8"/>
        <v>0</v>
      </c>
      <c r="C178" s="21">
        <f>37877</f>
        <v>37877</v>
      </c>
      <c r="D178" s="21">
        <f>99781</f>
        <v>99781</v>
      </c>
      <c r="E178" s="21">
        <f>97.4423828125</f>
        <v>97.4423828125</v>
      </c>
    </row>
    <row r="179">
      <c r="A179" s="21">
        <f>43713</f>
        <v>43713</v>
      </c>
      <c r="B179" s="21">
        <f t="shared" si="8"/>
        <v>0</v>
      </c>
      <c r="C179" s="21">
        <f>38093</f>
        <v>38093</v>
      </c>
      <c r="D179" s="21">
        <f>99781</f>
        <v>99781</v>
      </c>
      <c r="E179" s="21">
        <f>97.4423828125</f>
        <v>97.4423828125</v>
      </c>
    </row>
    <row r="180">
      <c r="A180" s="21">
        <f>43961</f>
        <v>43961</v>
      </c>
      <c r="B180" s="21">
        <f t="shared" si="8"/>
        <v>0</v>
      </c>
      <c r="C180" s="21">
        <f>38329</f>
        <v>38329</v>
      </c>
      <c r="D180" s="21">
        <f>99781</f>
        <v>99781</v>
      </c>
      <c r="E180" s="21">
        <f>97.4423828125</f>
        <v>97.4423828125</v>
      </c>
    </row>
    <row r="181">
      <c r="A181" s="21">
        <f>44177</f>
        <v>44177</v>
      </c>
      <c r="B181" s="21">
        <f>20</f>
        <v>20</v>
      </c>
      <c r="C181" s="21">
        <f>38548</f>
        <v>38548</v>
      </c>
      <c r="D181" s="21">
        <f>99781</f>
        <v>99781</v>
      </c>
      <c r="E181" s="21">
        <f>97.4423828125</f>
        <v>97.4423828125</v>
      </c>
    </row>
    <row r="182">
      <c r="A182" s="21">
        <f>44391</f>
        <v>44391</v>
      </c>
      <c r="B182" s="21">
        <f>7</f>
        <v>7</v>
      </c>
      <c r="C182" s="21">
        <f>38776</f>
        <v>38776</v>
      </c>
      <c r="D182" s="21">
        <f>99781</f>
        <v>99781</v>
      </c>
      <c r="E182" s="21">
        <f>97.4423828125</f>
        <v>97.4423828125</v>
      </c>
    </row>
    <row r="183">
      <c r="A183" s="21">
        <f>44631</f>
        <v>44631</v>
      </c>
      <c r="B183" s="21">
        <f>8</f>
        <v>8</v>
      </c>
      <c r="C183" s="21">
        <f>38992</f>
        <v>38992</v>
      </c>
      <c r="D183" s="21">
        <f>99780</f>
        <v>99780</v>
      </c>
      <c r="E183" s="21">
        <f>97.44140625</f>
        <v>97.44140625</v>
      </c>
    </row>
    <row r="184">
      <c r="A184" s="21">
        <f>44856</f>
        <v>44856</v>
      </c>
      <c r="B184" s="21">
        <f>18</f>
        <v>18</v>
      </c>
      <c r="C184" s="21">
        <f>39207</f>
        <v>39207</v>
      </c>
      <c r="D184" s="21">
        <f>99780</f>
        <v>99780</v>
      </c>
      <c r="E184" s="21">
        <f>97.44140625</f>
        <v>97.44140625</v>
      </c>
    </row>
    <row r="185">
      <c r="A185" s="21">
        <f>45098</f>
        <v>45098</v>
      </c>
      <c r="B185" s="21">
        <f>12</f>
        <v>12</v>
      </c>
      <c r="C185" s="21">
        <f>39449</f>
        <v>39449</v>
      </c>
      <c r="D185" s="21">
        <f>99780</f>
        <v>99780</v>
      </c>
      <c r="E185" s="21">
        <f>97.44140625</f>
        <v>97.44140625</v>
      </c>
    </row>
    <row r="186">
      <c r="A186" s="21">
        <f>45386</f>
        <v>45386</v>
      </c>
      <c r="B186" s="21">
        <f>12</f>
        <v>12</v>
      </c>
      <c r="C186" s="21">
        <f>39669</f>
        <v>39669</v>
      </c>
      <c r="D186" s="21">
        <f>99780</f>
        <v>99780</v>
      </c>
      <c r="E186" s="21">
        <f>97.44140625</f>
        <v>97.44140625</v>
      </c>
    </row>
    <row r="187">
      <c r="A187" s="21">
        <f>45645</f>
        <v>45645</v>
      </c>
      <c r="B187" s="21">
        <f>17</f>
        <v>17</v>
      </c>
      <c r="C187" s="21">
        <f>39903</f>
        <v>39903</v>
      </c>
      <c r="D187" s="21">
        <f>99780</f>
        <v>99780</v>
      </c>
      <c r="E187" s="21">
        <f>97.44140625</f>
        <v>97.44140625</v>
      </c>
    </row>
    <row r="188">
      <c r="A188" s="21">
        <f>45876</f>
        <v>45876</v>
      </c>
      <c r="B188" s="21">
        <f>11</f>
        <v>11</v>
      </c>
      <c r="C188" s="21">
        <f>40156</f>
        <v>40156</v>
      </c>
      <c r="D188" s="21">
        <f>99780</f>
        <v>99780</v>
      </c>
      <c r="E188" s="21">
        <f>97.44140625</f>
        <v>97.44140625</v>
      </c>
    </row>
    <row r="189">
      <c r="A189" s="21">
        <f>46115</f>
        <v>46115</v>
      </c>
      <c r="B189" s="21">
        <f>14</f>
        <v>14</v>
      </c>
      <c r="C189" s="21">
        <f>40389</f>
        <v>40389</v>
      </c>
      <c r="D189" s="21">
        <f>99780</f>
        <v>99780</v>
      </c>
      <c r="E189" s="21">
        <f>97.44140625</f>
        <v>97.44140625</v>
      </c>
    </row>
    <row r="190">
      <c r="A190" s="21">
        <f>46311</f>
        <v>46311</v>
      </c>
      <c r="B190" s="21">
        <f>0</f>
        <v>0</v>
      </c>
      <c r="C190" s="21">
        <f>40621</f>
        <v>40621</v>
      </c>
      <c r="D190" s="21">
        <f>99781</f>
        <v>99781</v>
      </c>
      <c r="E190" s="21">
        <f>97.4423828125</f>
        <v>97.4423828125</v>
      </c>
    </row>
    <row r="191">
      <c r="A191" s="21">
        <f>46533</f>
        <v>46533</v>
      </c>
      <c r="B191" s="21">
        <f>3</f>
        <v>3</v>
      </c>
      <c r="C191" s="21">
        <f>40927</f>
        <v>40927</v>
      </c>
      <c r="D191" s="21">
        <f>99905</f>
        <v>99905</v>
      </c>
      <c r="E191" s="21">
        <f>97.5634765625</f>
        <v>97.5634765625</v>
      </c>
    </row>
    <row r="192">
      <c r="A192" s="21">
        <f>46734</f>
        <v>46734</v>
      </c>
      <c r="B192" s="21">
        <f>0</f>
        <v>0</v>
      </c>
      <c r="C192" s="21">
        <f>41189</f>
        <v>41189</v>
      </c>
      <c r="D192" s="21">
        <f>101457</f>
        <v>101457</v>
      </c>
      <c r="E192" s="21">
        <f>99.0791015625</f>
        <v>99.0791015625</v>
      </c>
    </row>
    <row r="193">
      <c r="A193" s="21">
        <f>46969</f>
        <v>46969</v>
      </c>
      <c r="B193" s="21">
        <f>0</f>
        <v>0</v>
      </c>
      <c r="C193" s="21">
        <f>41407</f>
        <v>41407</v>
      </c>
      <c r="D193" s="21">
        <f t="shared" ref="D193:D204" si="9">100768</f>
        <v>100768</v>
      </c>
      <c r="E193" s="21">
        <f t="shared" ref="E193:E204" si="10">98.40625</f>
        <v>98.40625</v>
      </c>
    </row>
    <row r="194">
      <c r="A194" s="21">
        <f>47236</f>
        <v>47236</v>
      </c>
      <c r="B194" s="21">
        <f>2</f>
        <v>2</v>
      </c>
      <c r="C194" s="21">
        <f>41624</f>
        <v>41624</v>
      </c>
      <c r="D194" s="21">
        <f t="shared" si="9"/>
        <v>100768</v>
      </c>
      <c r="E194" s="21">
        <f t="shared" si="10"/>
        <v>98.40625</v>
      </c>
    </row>
    <row r="195">
      <c r="A195" s="21">
        <f>47542</f>
        <v>47542</v>
      </c>
      <c r="B195" s="21">
        <f>3</f>
        <v>3</v>
      </c>
      <c r="C195" s="21">
        <f>41843</f>
        <v>41843</v>
      </c>
      <c r="D195" s="21">
        <f t="shared" si="9"/>
        <v>100768</v>
      </c>
      <c r="E195" s="21">
        <f t="shared" si="10"/>
        <v>98.40625</v>
      </c>
    </row>
    <row r="196">
      <c r="A196" s="21">
        <f>47821</f>
        <v>47821</v>
      </c>
      <c r="B196" s="21">
        <f>0</f>
        <v>0</v>
      </c>
      <c r="C196" s="21">
        <f>42065</f>
        <v>42065</v>
      </c>
      <c r="D196" s="21">
        <f t="shared" si="9"/>
        <v>100768</v>
      </c>
      <c r="E196" s="21">
        <f t="shared" si="10"/>
        <v>98.40625</v>
      </c>
    </row>
    <row r="197">
      <c r="A197" s="21">
        <f>48059</f>
        <v>48059</v>
      </c>
      <c r="B197" s="21">
        <f>0</f>
        <v>0</v>
      </c>
      <c r="C197" s="21">
        <f>42296</f>
        <v>42296</v>
      </c>
      <c r="D197" s="21">
        <f t="shared" si="9"/>
        <v>100768</v>
      </c>
      <c r="E197" s="21">
        <f t="shared" si="10"/>
        <v>98.40625</v>
      </c>
    </row>
    <row r="198">
      <c r="A198" s="21">
        <f>48370</f>
        <v>48370</v>
      </c>
      <c r="B198" s="21">
        <f>0</f>
        <v>0</v>
      </c>
      <c r="C198" s="21">
        <f>42530</f>
        <v>42530</v>
      </c>
      <c r="D198" s="21">
        <f t="shared" si="9"/>
        <v>100768</v>
      </c>
      <c r="E198" s="21">
        <f t="shared" si="10"/>
        <v>98.40625</v>
      </c>
    </row>
    <row r="199">
      <c r="C199" s="21">
        <f>42766</f>
        <v>42766</v>
      </c>
      <c r="D199" s="21">
        <f t="shared" si="9"/>
        <v>100768</v>
      </c>
      <c r="E199" s="21">
        <f t="shared" si="10"/>
        <v>98.40625</v>
      </c>
    </row>
    <row r="200">
      <c r="C200" s="21">
        <f>43003</f>
        <v>43003</v>
      </c>
      <c r="D200" s="21">
        <f t="shared" si="9"/>
        <v>100768</v>
      </c>
      <c r="E200" s="21">
        <f t="shared" si="10"/>
        <v>98.40625</v>
      </c>
    </row>
    <row r="201">
      <c r="C201" s="21">
        <f>43238</f>
        <v>43238</v>
      </c>
      <c r="D201" s="21">
        <f t="shared" si="9"/>
        <v>100768</v>
      </c>
      <c r="E201" s="21">
        <f t="shared" si="10"/>
        <v>98.40625</v>
      </c>
    </row>
    <row r="202">
      <c r="C202" s="21">
        <f>43477</f>
        <v>43477</v>
      </c>
      <c r="D202" s="21">
        <f t="shared" si="9"/>
        <v>100768</v>
      </c>
      <c r="E202" s="21">
        <f t="shared" si="10"/>
        <v>98.40625</v>
      </c>
    </row>
    <row r="203">
      <c r="C203" s="21">
        <f>43689</f>
        <v>43689</v>
      </c>
      <c r="D203" s="21">
        <f t="shared" si="9"/>
        <v>100768</v>
      </c>
      <c r="E203" s="21">
        <f t="shared" si="10"/>
        <v>98.40625</v>
      </c>
    </row>
    <row r="204">
      <c r="C204" s="21">
        <f>43931</f>
        <v>43931</v>
      </c>
      <c r="D204" s="21">
        <f t="shared" si="9"/>
        <v>100768</v>
      </c>
      <c r="E204" s="21">
        <f t="shared" si="10"/>
        <v>98.40625</v>
      </c>
    </row>
    <row r="205">
      <c r="C205" s="21">
        <f>44188</f>
        <v>44188</v>
      </c>
      <c r="D205" s="21">
        <f>101020</f>
        <v>101020</v>
      </c>
      <c r="E205" s="21">
        <f>98.65234375</f>
        <v>98.65234375</v>
      </c>
    </row>
    <row r="206">
      <c r="C206" s="21">
        <f>44420</f>
        <v>44420</v>
      </c>
      <c r="D206" s="21">
        <f>103200</f>
        <v>103200</v>
      </c>
      <c r="E206" s="21">
        <f>100.78125</f>
        <v>100.78125</v>
      </c>
    </row>
    <row r="207">
      <c r="C207" s="21">
        <f>44652</f>
        <v>44652</v>
      </c>
      <c r="D207" s="21">
        <f>103103</f>
        <v>103103</v>
      </c>
      <c r="E207" s="21">
        <f>100.6865234375</f>
        <v>100.6865234375</v>
      </c>
    </row>
    <row r="208">
      <c r="C208" s="21">
        <f>44887</f>
        <v>44887</v>
      </c>
      <c r="D208" s="21">
        <f>102756</f>
        <v>102756</v>
      </c>
      <c r="E208" s="21">
        <f>100.34765625</f>
        <v>100.34765625</v>
      </c>
    </row>
    <row r="209">
      <c r="C209" s="21">
        <f>45121</f>
        <v>45121</v>
      </c>
      <c r="D209" s="21">
        <f>102164</f>
        <v>102164</v>
      </c>
      <c r="E209" s="21">
        <f>99.76953125</f>
        <v>99.76953125</v>
      </c>
    </row>
    <row r="210">
      <c r="C210" s="21">
        <f>45350</f>
        <v>45350</v>
      </c>
      <c r="D210" s="21">
        <f>102163</f>
        <v>102163</v>
      </c>
      <c r="E210" s="21">
        <f>99.7685546875</f>
        <v>99.7685546875</v>
      </c>
    </row>
    <row r="211">
      <c r="C211" s="21">
        <f>45591</f>
        <v>45591</v>
      </c>
      <c r="D211" s="21">
        <f>102167</f>
        <v>102167</v>
      </c>
      <c r="E211" s="21">
        <f>99.7724609375</f>
        <v>99.7724609375</v>
      </c>
    </row>
    <row r="212">
      <c r="C212" s="21">
        <f>45829</f>
        <v>45829</v>
      </c>
      <c r="D212" s="21">
        <f>102083</f>
        <v>102083</v>
      </c>
      <c r="E212" s="21">
        <f>99.6904296875</f>
        <v>99.6904296875</v>
      </c>
    </row>
    <row r="213">
      <c r="C213" s="21">
        <f>46035</f>
        <v>46035</v>
      </c>
      <c r="D213" s="21">
        <f>102084</f>
        <v>102084</v>
      </c>
      <c r="E213" s="21">
        <f>99.69140625</f>
        <v>99.69140625</v>
      </c>
    </row>
    <row r="214">
      <c r="C214" s="21">
        <f>46231</f>
        <v>46231</v>
      </c>
      <c r="D214" s="21">
        <f>102084</f>
        <v>102084</v>
      </c>
      <c r="E214" s="21">
        <f>99.69140625</f>
        <v>99.69140625</v>
      </c>
    </row>
    <row r="215">
      <c r="C215" s="21">
        <f>46470</f>
        <v>46470</v>
      </c>
      <c r="D215" s="21">
        <f>102088</f>
        <v>102088</v>
      </c>
      <c r="E215" s="21">
        <f>99.6953125</f>
        <v>99.6953125</v>
      </c>
    </row>
    <row r="216">
      <c r="C216" s="21">
        <f>46710</f>
        <v>46710</v>
      </c>
      <c r="D216" s="21">
        <f>102087</f>
        <v>102087</v>
      </c>
      <c r="E216" s="21">
        <f>99.6943359375</f>
        <v>99.6943359375</v>
      </c>
    </row>
    <row r="217">
      <c r="C217" s="21">
        <f>46944</f>
        <v>46944</v>
      </c>
      <c r="D217" s="21">
        <f>102087</f>
        <v>102087</v>
      </c>
      <c r="E217" s="21">
        <f>99.6943359375</f>
        <v>99.6943359375</v>
      </c>
    </row>
    <row r="218">
      <c r="C218" s="21">
        <f>47259</f>
        <v>47259</v>
      </c>
      <c r="D218" s="21">
        <f>102088</f>
        <v>102088</v>
      </c>
      <c r="E218" s="21">
        <f>99.6953125</f>
        <v>99.6953125</v>
      </c>
    </row>
    <row r="219">
      <c r="C219" s="21">
        <f>47521</f>
        <v>47521</v>
      </c>
      <c r="D219" s="21">
        <f>102087</f>
        <v>102087</v>
      </c>
      <c r="E219" s="21">
        <f>99.6943359375</f>
        <v>99.6943359375</v>
      </c>
    </row>
    <row r="220">
      <c r="C220" s="21">
        <f>47817</f>
        <v>47817</v>
      </c>
      <c r="D220" s="21">
        <f>102087</f>
        <v>102087</v>
      </c>
      <c r="E220" s="21">
        <f>99.6943359375</f>
        <v>99.6943359375</v>
      </c>
    </row>
    <row r="221">
      <c r="C221" s="21">
        <f>48100</f>
        <v>48100</v>
      </c>
      <c r="D221" s="21">
        <f>102088</f>
        <v>102088</v>
      </c>
      <c r="E221" s="21">
        <f>99.6953125</f>
        <v>99.6953125</v>
      </c>
    </row>
    <row r="222">
      <c r="C222" s="21">
        <f>48343</f>
        <v>48343</v>
      </c>
      <c r="D222" s="21">
        <f>102087</f>
        <v>102087</v>
      </c>
      <c r="E222" s="21">
        <f>99.6943359375</f>
        <v>99.6943359375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2016-01-08T15:46:40Z</dcterms:created>
  <dcterms:modified xsi:type="dcterms:W3CDTF">2015-12-21T13:04:12Z</dcterms:modified>
  <cp:lastPrinted>2016-01-08T15:46:40Z</cp:lastPrinted>
</cp:coreProperties>
</file>