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<sst xmlns="http://schemas.openxmlformats.org/spreadsheetml/2006/main" count="5" uniqueCount="5">
  <si>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</si>
  <si>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</si>
  <si>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</si>
  <si>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</si>
  <si>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240(183x)</t>
  </si>
  <si>
    <t>AVERAGE: 216(203x)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</si>
</sst>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Sheet1!$A$2:$A$184</c:f>
              <c:numCache/>
            </c:numRef>
          </c:cat>
          <c:val>
            <c:numRef>
              <c:f>Sheet1!$B$2:$B$184</c:f>
              <c:numCache/>
            </c:numRef>
          </c:val>
          <c:smooth val="0"/>
        </c:ser>
        <c:marker val="1"/>
        <c:axId val="1107024580"/>
        <c:axId val="1010856212"/>
      </c:lineChart>
      <c:catAx>
        <c:axId val="110702458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10856212"/>
        <c:crosses val="autoZero"/>
        <c:auto val="1"/>
        <c:lblOffset val="100"/>
        <c:tickLblSkip val="1"/>
        <c:tickMarkSkip val="1"/>
        <c:noMultiLvlLbl val="0"/>
      </c:catAx>
      <c:valAx>
        <c:axId val="101085621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070245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Sheet1!$C$2:$C$204</c:f>
              <c:numCache/>
            </c:numRef>
          </c:cat>
          <c:val>
            <c:numRef>
              <c:f>Sheet1!$E$2:$E$204</c:f>
              <c:numCache/>
            </c:numRef>
          </c:val>
          <c:smooth val="0"/>
        </c:ser>
        <c:marker val="1"/>
        <c:axId val="904861801"/>
        <c:axId val="204715855"/>
      </c:lineChart>
      <c:catAx>
        <c:axId val="90486180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4715855"/>
        <c:crosses val="autoZero"/>
        <c:auto val="1"/>
        <c:lblOffset val="100"/>
        <c:tickLblSkip val="1"/>
        <c:tickMarkSkip val="1"/>
        <c:noMultiLvlLbl val="0"/>
      </c:catAx>
      <c:valAx>
        <c:axId val="2047158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90486180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0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1632</f>
        <v>1632</v>
      </c>
      <c r="B2" s="21">
        <f>9</f>
        <v>9</v>
      </c>
      <c r="C2" s="21">
        <f>1596</f>
        <v>1596</v>
      </c>
      <c r="D2" s="21">
        <f>4196</f>
        <v>4196</v>
      </c>
      <c r="E2" s="21">
        <f>4.09765625</f>
        <v>4.09765625</v>
      </c>
      <c r="G2" s="21">
        <f>240</f>
        <v>240</v>
      </c>
    </row>
    <row r="3">
      <c r="A3" s="21">
        <f>1859</f>
        <v>1859</v>
      </c>
      <c r="B3" s="21">
        <f>20</f>
        <v>20</v>
      </c>
      <c r="C3" s="21">
        <f>1792</f>
        <v>1792</v>
      </c>
      <c r="D3" s="21">
        <f>16652</f>
        <v>16652</v>
      </c>
      <c r="E3" s="21">
        <f>16.26171875</f>
        <v>16.26171875</v>
      </c>
    </row>
    <row r="4">
      <c r="A4" s="21">
        <f>2057</f>
        <v>2057</v>
      </c>
      <c r="B4" s="21">
        <f>21</f>
        <v>21</v>
      </c>
      <c r="C4" s="21">
        <f>1934</f>
        <v>1934</v>
      </c>
      <c r="D4" s="21">
        <f>16090</f>
        <v>16090</v>
      </c>
      <c r="E4" s="21">
        <f>15.712890625</f>
        <v>15.712890625</v>
      </c>
      <c r="G4" s="21" t="s">
        <v>5</v>
      </c>
    </row>
    <row r="5">
      <c r="A5" s="21">
        <f>2271</f>
        <v>2271</v>
      </c>
      <c r="B5" s="21">
        <f>20</f>
        <v>20</v>
      </c>
      <c r="C5" s="21">
        <f>2066</f>
        <v>2066</v>
      </c>
      <c r="D5" s="21">
        <f>17682</f>
        <v>17682</v>
      </c>
      <c r="E5" s="21">
        <f>17.267578125</f>
        <v>17.267578125</v>
      </c>
      <c r="G5" s="21">
        <f>216</f>
        <v>216</v>
      </c>
    </row>
    <row r="6">
      <c r="A6" s="21">
        <f>2496</f>
        <v>2496</v>
      </c>
      <c r="B6" s="21">
        <f>13</f>
        <v>13</v>
      </c>
      <c r="C6" s="21">
        <f>2192</f>
        <v>2192</v>
      </c>
      <c r="D6" s="21">
        <f>21543</f>
        <v>21543</v>
      </c>
      <c r="E6" s="21">
        <f>21.0380859375</f>
        <v>21.0380859375</v>
      </c>
    </row>
    <row r="7">
      <c r="A7" s="21">
        <f>2708</f>
        <v>2708</v>
      </c>
      <c r="B7" s="21">
        <f>26</f>
        <v>26</v>
      </c>
      <c r="C7" s="21">
        <f>2361</f>
        <v>2361</v>
      </c>
      <c r="D7" s="21">
        <f>25039</f>
        <v>25039</v>
      </c>
      <c r="E7" s="21">
        <f>24.4521484375</f>
        <v>24.4521484375</v>
      </c>
    </row>
    <row r="8">
      <c r="A8" s="21">
        <f>2936</f>
        <v>2936</v>
      </c>
      <c r="B8" s="21">
        <f>11</f>
        <v>11</v>
      </c>
      <c r="C8" s="21">
        <f>2508</f>
        <v>2508</v>
      </c>
      <c r="D8" s="21">
        <f>38045</f>
        <v>38045</v>
      </c>
      <c r="E8" s="21">
        <f>37.1533203125</f>
        <v>37.1533203125</v>
      </c>
    </row>
    <row r="9">
      <c r="A9" s="21">
        <f>3141</f>
        <v>3141</v>
      </c>
      <c r="B9" s="21">
        <f>19</f>
        <v>19</v>
      </c>
      <c r="C9" s="21">
        <f>2665</f>
        <v>2665</v>
      </c>
      <c r="D9" s="21">
        <f>40512</f>
        <v>40512</v>
      </c>
      <c r="E9" s="21">
        <f>39.5625</f>
        <v>39.5625</v>
      </c>
    </row>
    <row r="10">
      <c r="A10" s="21">
        <f>3365</f>
        <v>3365</v>
      </c>
      <c r="B10" s="21">
        <f>9</f>
        <v>9</v>
      </c>
      <c r="C10" s="21">
        <f>2836</f>
        <v>2836</v>
      </c>
      <c r="D10" s="21">
        <f>49286</f>
        <v>49286</v>
      </c>
      <c r="E10" s="21">
        <f>48.130859375</f>
        <v>48.130859375</v>
      </c>
    </row>
    <row r="11">
      <c r="A11" s="21">
        <f>3582</f>
        <v>3582</v>
      </c>
      <c r="B11" s="21">
        <f>25</f>
        <v>25</v>
      </c>
      <c r="C11" s="21">
        <f>2981</f>
        <v>2981</v>
      </c>
      <c r="D11" s="21">
        <f>51120</f>
        <v>51120</v>
      </c>
      <c r="E11" s="21">
        <f>49.921875</f>
        <v>49.921875</v>
      </c>
    </row>
    <row r="12">
      <c r="A12" s="21">
        <f>3804</f>
        <v>3804</v>
      </c>
      <c r="B12" s="21">
        <f>25</f>
        <v>25</v>
      </c>
      <c r="C12" s="21">
        <f>3118</f>
        <v>3118</v>
      </c>
      <c r="D12" s="21">
        <f>53243</f>
        <v>53243</v>
      </c>
      <c r="E12" s="21">
        <f>51.9951171875</f>
        <v>51.9951171875</v>
      </c>
    </row>
    <row r="13">
      <c r="A13" s="21">
        <f>4045</f>
        <v>4045</v>
      </c>
      <c r="B13" s="21">
        <f>16</f>
        <v>16</v>
      </c>
      <c r="C13" s="21">
        <f>3298</f>
        <v>3298</v>
      </c>
      <c r="D13" s="21">
        <f>50539</f>
        <v>50539</v>
      </c>
      <c r="E13" s="21">
        <f>49.3544921875</f>
        <v>49.3544921875</v>
      </c>
    </row>
    <row r="14">
      <c r="A14" s="21">
        <f>4279</f>
        <v>4279</v>
      </c>
      <c r="B14" s="21">
        <f>3</f>
        <v>3</v>
      </c>
      <c r="C14" s="21">
        <f>3487</f>
        <v>3487</v>
      </c>
      <c r="D14" s="21">
        <f>51587</f>
        <v>51587</v>
      </c>
      <c r="E14" s="21">
        <f>50.3779296875</f>
        <v>50.3779296875</v>
      </c>
    </row>
    <row r="15">
      <c r="A15" s="21">
        <f>4584</f>
        <v>4584</v>
      </c>
      <c r="B15" s="21">
        <f>0</f>
        <v>0</v>
      </c>
      <c r="C15" s="21">
        <f>3640</f>
        <v>3640</v>
      </c>
      <c r="D15" s="21">
        <f>52331</f>
        <v>52331</v>
      </c>
      <c r="E15" s="21">
        <f>51.1044921875</f>
        <v>51.1044921875</v>
      </c>
    </row>
    <row r="16">
      <c r="A16" s="21">
        <f>4866</f>
        <v>4866</v>
      </c>
      <c r="B16" s="21">
        <f>2</f>
        <v>2</v>
      </c>
      <c r="C16" s="21">
        <f>3798</f>
        <v>3798</v>
      </c>
      <c r="D16" s="21">
        <f>53283</f>
        <v>53283</v>
      </c>
      <c r="E16" s="21">
        <f>52.0341796875</f>
        <v>52.0341796875</v>
      </c>
    </row>
    <row r="17">
      <c r="A17" s="21">
        <f>5138</f>
        <v>5138</v>
      </c>
      <c r="B17" s="21">
        <f>0</f>
        <v>0</v>
      </c>
      <c r="C17" s="21">
        <f>3987</f>
        <v>3987</v>
      </c>
      <c r="D17" s="21">
        <f>54499</f>
        <v>54499</v>
      </c>
      <c r="E17" s="21">
        <f>53.2216796875</f>
        <v>53.2216796875</v>
      </c>
    </row>
    <row r="18">
      <c r="A18" s="21">
        <f>5422</f>
        <v>5422</v>
      </c>
      <c r="B18" s="21">
        <f>18</f>
        <v>18</v>
      </c>
      <c r="C18" s="21">
        <f>4135</f>
        <v>4135</v>
      </c>
      <c r="D18" s="21">
        <f>56959</f>
        <v>56959</v>
      </c>
      <c r="E18" s="21">
        <f>55.6240234375</f>
        <v>55.6240234375</v>
      </c>
    </row>
    <row r="19">
      <c r="A19" s="21">
        <f>5691</f>
        <v>5691</v>
      </c>
      <c r="B19" s="21">
        <f>2</f>
        <v>2</v>
      </c>
      <c r="C19" s="21">
        <f>4322</f>
        <v>4322</v>
      </c>
      <c r="D19" s="21">
        <f>56959</f>
        <v>56959</v>
      </c>
      <c r="E19" s="21">
        <f>55.6240234375</f>
        <v>55.6240234375</v>
      </c>
    </row>
    <row r="20">
      <c r="A20" s="21">
        <f>5975</f>
        <v>5975</v>
      </c>
      <c r="B20" s="21">
        <f>12</f>
        <v>12</v>
      </c>
      <c r="C20" s="21">
        <f>4544</f>
        <v>4544</v>
      </c>
      <c r="D20" s="21">
        <f>56959</f>
        <v>56959</v>
      </c>
      <c r="E20" s="21">
        <f>55.6240234375</f>
        <v>55.6240234375</v>
      </c>
    </row>
    <row r="21">
      <c r="A21" s="21">
        <f>6232</f>
        <v>6232</v>
      </c>
      <c r="B21" s="21">
        <f>3</f>
        <v>3</v>
      </c>
      <c r="C21" s="21">
        <f>4776</f>
        <v>4776</v>
      </c>
      <c r="D21" s="21">
        <f>56959</f>
        <v>56959</v>
      </c>
      <c r="E21" s="21">
        <f>55.6240234375</f>
        <v>55.6240234375</v>
      </c>
    </row>
    <row r="22">
      <c r="A22" s="21">
        <f>6460</f>
        <v>6460</v>
      </c>
      <c r="B22" s="21">
        <f>5</f>
        <v>5</v>
      </c>
      <c r="C22" s="21">
        <f>4999</f>
        <v>4999</v>
      </c>
      <c r="D22" s="21">
        <f>56959</f>
        <v>56959</v>
      </c>
      <c r="E22" s="21">
        <f>55.6240234375</f>
        <v>55.6240234375</v>
      </c>
    </row>
    <row r="23">
      <c r="A23" s="21">
        <f>6686</f>
        <v>6686</v>
      </c>
      <c r="B23" s="21">
        <f>3</f>
        <v>3</v>
      </c>
      <c r="C23" s="21">
        <f>5235</f>
        <v>5235</v>
      </c>
      <c r="D23" s="21">
        <f>56960</f>
        <v>56960</v>
      </c>
      <c r="E23" s="21">
        <f>55.625</f>
        <v>55.625</v>
      </c>
    </row>
    <row r="24">
      <c r="A24" s="21">
        <f>6917</f>
        <v>6917</v>
      </c>
      <c r="B24" s="21">
        <f>3</f>
        <v>3</v>
      </c>
      <c r="C24" s="21">
        <f>5426</f>
        <v>5426</v>
      </c>
      <c r="D24" s="21">
        <f>56960</f>
        <v>56960</v>
      </c>
      <c r="E24" s="21">
        <f>55.625</f>
        <v>55.625</v>
      </c>
    </row>
    <row r="25">
      <c r="A25" s="21">
        <f>7157</f>
        <v>7157</v>
      </c>
      <c r="B25" s="21">
        <f>10</f>
        <v>10</v>
      </c>
      <c r="C25" s="21">
        <f>5591</f>
        <v>5591</v>
      </c>
      <c r="D25" s="21">
        <f>56960</f>
        <v>56960</v>
      </c>
      <c r="E25" s="21">
        <f>55.625</f>
        <v>55.625</v>
      </c>
    </row>
    <row r="26">
      <c r="A26" s="21">
        <f>7376</f>
        <v>7376</v>
      </c>
      <c r="B26" s="21">
        <f>20</f>
        <v>20</v>
      </c>
      <c r="C26" s="21">
        <f>5797</f>
        <v>5797</v>
      </c>
      <c r="D26" s="21">
        <f>56960</f>
        <v>56960</v>
      </c>
      <c r="E26" s="21">
        <f>55.625</f>
        <v>55.625</v>
      </c>
    </row>
    <row r="27">
      <c r="A27" s="21">
        <f>7609</f>
        <v>7609</v>
      </c>
      <c r="B27" s="21">
        <f>17</f>
        <v>17</v>
      </c>
      <c r="C27" s="21">
        <f>5980</f>
        <v>5980</v>
      </c>
      <c r="D27" s="21">
        <f>63777</f>
        <v>63777</v>
      </c>
      <c r="E27" s="21">
        <f>62.2822265625</f>
        <v>62.2822265625</v>
      </c>
    </row>
    <row r="28">
      <c r="A28" s="21">
        <f>7852</f>
        <v>7852</v>
      </c>
      <c r="B28" s="21">
        <f>17</f>
        <v>17</v>
      </c>
      <c r="C28" s="21">
        <f>6166</f>
        <v>6166</v>
      </c>
      <c r="D28" s="21">
        <f>57851</f>
        <v>57851</v>
      </c>
      <c r="E28" s="21">
        <f>56.4951171875</f>
        <v>56.4951171875</v>
      </c>
    </row>
    <row r="29">
      <c r="A29" s="21">
        <f>8054</f>
        <v>8054</v>
      </c>
      <c r="B29" s="21">
        <f>41</f>
        <v>41</v>
      </c>
      <c r="C29" s="21">
        <f>6350</f>
        <v>6350</v>
      </c>
      <c r="D29" s="21">
        <f>57953</f>
        <v>57953</v>
      </c>
      <c r="E29" s="21">
        <f>56.5947265625</f>
        <v>56.5947265625</v>
      </c>
    </row>
    <row r="30">
      <c r="A30" s="21">
        <f>8256</f>
        <v>8256</v>
      </c>
      <c r="B30" s="21">
        <f>24</f>
        <v>24</v>
      </c>
      <c r="C30" s="21">
        <f>6550</f>
        <v>6550</v>
      </c>
      <c r="D30" s="21">
        <f>58137</f>
        <v>58137</v>
      </c>
      <c r="E30" s="21">
        <f>56.7744140625</f>
        <v>56.7744140625</v>
      </c>
    </row>
    <row r="31">
      <c r="A31" s="21">
        <f>8499</f>
        <v>8499</v>
      </c>
      <c r="B31" s="21">
        <f>15</f>
        <v>15</v>
      </c>
      <c r="C31" s="21">
        <f>6726</f>
        <v>6726</v>
      </c>
      <c r="D31" s="21">
        <f>60605</f>
        <v>60605</v>
      </c>
      <c r="E31" s="21">
        <f>59.1845703125</f>
        <v>59.1845703125</v>
      </c>
    </row>
    <row r="32">
      <c r="A32" s="21">
        <f>8720</f>
        <v>8720</v>
      </c>
      <c r="B32" s="21">
        <f>17</f>
        <v>17</v>
      </c>
      <c r="C32" s="21">
        <f>6886</f>
        <v>6886</v>
      </c>
      <c r="D32" s="21">
        <f>60532</f>
        <v>60532</v>
      </c>
      <c r="E32" s="21">
        <f>59.11328125</f>
        <v>59.11328125</v>
      </c>
    </row>
    <row r="33">
      <c r="A33" s="21">
        <f>8942</f>
        <v>8942</v>
      </c>
      <c r="B33" s="21">
        <f>0</f>
        <v>0</v>
      </c>
      <c r="C33" s="21">
        <f>7064</f>
        <v>7064</v>
      </c>
      <c r="D33" s="21">
        <f>60637</f>
        <v>60637</v>
      </c>
      <c r="E33" s="21">
        <f>59.2158203125</f>
        <v>59.2158203125</v>
      </c>
    </row>
    <row r="34">
      <c r="A34" s="21">
        <f>9171</f>
        <v>9171</v>
      </c>
      <c r="B34" s="21">
        <f>0</f>
        <v>0</v>
      </c>
      <c r="C34" s="21">
        <f>7273</f>
        <v>7273</v>
      </c>
      <c r="D34" s="21">
        <f>61215</f>
        <v>61215</v>
      </c>
      <c r="E34" s="21">
        <f>59.7802734375</f>
        <v>59.7802734375</v>
      </c>
    </row>
    <row r="35">
      <c r="A35" s="21">
        <f>9457</f>
        <v>9457</v>
      </c>
      <c r="B35" s="21">
        <f>0</f>
        <v>0</v>
      </c>
      <c r="C35" s="21">
        <f>7455</f>
        <v>7455</v>
      </c>
      <c r="D35" s="21">
        <f>62087</f>
        <v>62087</v>
      </c>
      <c r="E35" s="21">
        <f>60.6318359375</f>
        <v>60.6318359375</v>
      </c>
    </row>
    <row r="36">
      <c r="A36" s="21">
        <f>9728</f>
        <v>9728</v>
      </c>
      <c r="B36" s="21">
        <f>0</f>
        <v>0</v>
      </c>
      <c r="C36" s="21">
        <f>7621</f>
        <v>7621</v>
      </c>
      <c r="D36" s="21">
        <f>62803</f>
        <v>62803</v>
      </c>
      <c r="E36" s="21">
        <f>61.3310546875</f>
        <v>61.3310546875</v>
      </c>
    </row>
    <row r="37">
      <c r="A37" s="21">
        <f>9963</f>
        <v>9963</v>
      </c>
      <c r="B37" s="21">
        <f>3</f>
        <v>3</v>
      </c>
      <c r="C37" s="21">
        <f>7779</f>
        <v>7779</v>
      </c>
      <c r="D37" s="21">
        <f>63519</f>
        <v>63519</v>
      </c>
      <c r="E37" s="21">
        <f>62.0302734375</f>
        <v>62.0302734375</v>
      </c>
    </row>
    <row r="38">
      <c r="A38" s="21">
        <f>10240</f>
        <v>10240</v>
      </c>
      <c r="B38" s="21">
        <f>0</f>
        <v>0</v>
      </c>
      <c r="C38" s="21">
        <f>7973</f>
        <v>7973</v>
      </c>
      <c r="D38" s="21">
        <f>64171</f>
        <v>64171</v>
      </c>
      <c r="E38" s="21">
        <f>62.6669921875</f>
        <v>62.6669921875</v>
      </c>
    </row>
    <row r="39">
      <c r="A39" s="21">
        <f>10530</f>
        <v>10530</v>
      </c>
      <c r="B39" s="21">
        <f>0</f>
        <v>0</v>
      </c>
      <c r="C39" s="21">
        <f>8182</f>
        <v>8182</v>
      </c>
      <c r="D39" s="21">
        <f>68631</f>
        <v>68631</v>
      </c>
      <c r="E39" s="21">
        <f>67.0224609375</f>
        <v>67.0224609375</v>
      </c>
    </row>
    <row r="40">
      <c r="A40" s="21">
        <f>10851</f>
        <v>10851</v>
      </c>
      <c r="B40" s="21">
        <f>0</f>
        <v>0</v>
      </c>
      <c r="C40" s="21">
        <f>8365</f>
        <v>8365</v>
      </c>
      <c r="D40" s="21">
        <f>75573</f>
        <v>75573</v>
      </c>
      <c r="E40" s="21">
        <f>73.8017578125</f>
        <v>73.8017578125</v>
      </c>
    </row>
    <row r="41">
      <c r="A41" s="21">
        <f>11134</f>
        <v>11134</v>
      </c>
      <c r="B41" s="21">
        <f>0</f>
        <v>0</v>
      </c>
      <c r="C41" s="21">
        <f>8559</f>
        <v>8559</v>
      </c>
      <c r="D41" s="21">
        <f>83101</f>
        <v>83101</v>
      </c>
      <c r="E41" s="21">
        <f>81.1533203125</f>
        <v>81.1533203125</v>
      </c>
    </row>
    <row r="42">
      <c r="A42" s="21">
        <f>11406</f>
        <v>11406</v>
      </c>
      <c r="B42" s="21">
        <f>0</f>
        <v>0</v>
      </c>
      <c r="C42" s="21">
        <f>8746</f>
        <v>8746</v>
      </c>
      <c r="D42" s="21">
        <f>83123</f>
        <v>83123</v>
      </c>
      <c r="E42" s="21">
        <f>81.1748046875</f>
        <v>81.1748046875</v>
      </c>
    </row>
    <row r="43">
      <c r="A43" s="21">
        <f>11678</f>
        <v>11678</v>
      </c>
      <c r="B43" s="21">
        <f>0</f>
        <v>0</v>
      </c>
      <c r="C43" s="21">
        <f>8925</f>
        <v>8925</v>
      </c>
      <c r="D43" s="21">
        <f>83498</f>
        <v>83498</v>
      </c>
      <c r="E43" s="21">
        <f>81.541015625</f>
        <v>81.541015625</v>
      </c>
    </row>
    <row r="44">
      <c r="A44" s="21">
        <f>11954</f>
        <v>11954</v>
      </c>
      <c r="B44" s="21">
        <f>2</f>
        <v>2</v>
      </c>
      <c r="C44" s="21">
        <f>9171</f>
        <v>9171</v>
      </c>
      <c r="D44" s="21">
        <f>83498</f>
        <v>83498</v>
      </c>
      <c r="E44" s="21">
        <f>81.541015625</f>
        <v>81.541015625</v>
      </c>
    </row>
    <row r="45">
      <c r="A45" s="21">
        <f>12276</f>
        <v>12276</v>
      </c>
      <c r="B45" s="21">
        <f>0</f>
        <v>0</v>
      </c>
      <c r="C45" s="21">
        <f>9455</f>
        <v>9455</v>
      </c>
      <c r="D45" s="21">
        <f>83498</f>
        <v>83498</v>
      </c>
      <c r="E45" s="21">
        <f>81.541015625</f>
        <v>81.541015625</v>
      </c>
    </row>
    <row r="46">
      <c r="A46" s="21">
        <f>12535</f>
        <v>12535</v>
      </c>
      <c r="B46" s="21">
        <f>0</f>
        <v>0</v>
      </c>
      <c r="C46" s="21">
        <f>9686</f>
        <v>9686</v>
      </c>
      <c r="D46" s="21">
        <f>83498</f>
        <v>83498</v>
      </c>
      <c r="E46" s="21">
        <f>81.541015625</f>
        <v>81.541015625</v>
      </c>
    </row>
    <row r="47">
      <c r="A47" s="21">
        <f>12766</f>
        <v>12766</v>
      </c>
      <c r="B47" s="21">
        <f>13</f>
        <v>13</v>
      </c>
      <c r="C47" s="21">
        <f>9891</f>
        <v>9891</v>
      </c>
      <c r="D47" s="21">
        <f>83499</f>
        <v>83499</v>
      </c>
      <c r="E47" s="21">
        <f>81.5419921875</f>
        <v>81.5419921875</v>
      </c>
    </row>
    <row r="48">
      <c r="A48" s="21">
        <f>13017</f>
        <v>13017</v>
      </c>
      <c r="B48" s="21">
        <f>17</f>
        <v>17</v>
      </c>
      <c r="C48" s="21">
        <f>10135</f>
        <v>10135</v>
      </c>
      <c r="D48" s="21">
        <f>83499</f>
        <v>83499</v>
      </c>
      <c r="E48" s="21">
        <f>81.5419921875</f>
        <v>81.5419921875</v>
      </c>
    </row>
    <row r="49">
      <c r="A49" s="21">
        <f>13253</f>
        <v>13253</v>
      </c>
      <c r="B49" s="21">
        <f>6</f>
        <v>6</v>
      </c>
      <c r="C49" s="21">
        <f>10392</f>
        <v>10392</v>
      </c>
      <c r="D49" s="21">
        <f>83499</f>
        <v>83499</v>
      </c>
      <c r="E49" s="21">
        <f>81.5419921875</f>
        <v>81.5419921875</v>
      </c>
    </row>
    <row r="50">
      <c r="A50" s="21">
        <f>13497</f>
        <v>13497</v>
      </c>
      <c r="B50" s="21">
        <f>0</f>
        <v>0</v>
      </c>
      <c r="C50" s="21">
        <f>10671</f>
        <v>10671</v>
      </c>
      <c r="D50" s="21">
        <f>83499</f>
        <v>83499</v>
      </c>
      <c r="E50" s="21">
        <f>81.5419921875</f>
        <v>81.5419921875</v>
      </c>
    </row>
    <row r="51">
      <c r="A51" s="21">
        <f>13718</f>
        <v>13718</v>
      </c>
      <c r="B51" s="21">
        <f>3</f>
        <v>3</v>
      </c>
      <c r="C51" s="21">
        <f>10888</f>
        <v>10888</v>
      </c>
      <c r="D51" s="21">
        <f>83499</f>
        <v>83499</v>
      </c>
      <c r="E51" s="21">
        <f>81.5419921875</f>
        <v>81.5419921875</v>
      </c>
    </row>
    <row r="52">
      <c r="A52" s="21">
        <f>13954</f>
        <v>13954</v>
      </c>
      <c r="B52" s="21">
        <f t="shared" ref="B52:B61" si="0">0</f>
        <v>0</v>
      </c>
      <c r="C52" s="21">
        <f>11116</f>
        <v>11116</v>
      </c>
      <c r="D52" s="21">
        <f>83498</f>
        <v>83498</v>
      </c>
      <c r="E52" s="21">
        <f>81.541015625</f>
        <v>81.541015625</v>
      </c>
    </row>
    <row r="53">
      <c r="A53" s="21">
        <f>14178</f>
        <v>14178</v>
      </c>
      <c r="B53" s="21">
        <f t="shared" si="0"/>
        <v>0</v>
      </c>
      <c r="C53" s="21">
        <f>11306</f>
        <v>11306</v>
      </c>
      <c r="D53" s="21">
        <f>83499</f>
        <v>83499</v>
      </c>
      <c r="E53" s="21">
        <f>81.5419921875</f>
        <v>81.5419921875</v>
      </c>
    </row>
    <row r="54">
      <c r="A54" s="21">
        <f>14433</f>
        <v>14433</v>
      </c>
      <c r="B54" s="21">
        <f t="shared" si="0"/>
        <v>0</v>
      </c>
      <c r="C54" s="21">
        <f>11590</f>
        <v>11590</v>
      </c>
      <c r="D54" s="21">
        <f>83499</f>
        <v>83499</v>
      </c>
      <c r="E54" s="21">
        <f>81.5419921875</f>
        <v>81.5419921875</v>
      </c>
    </row>
    <row r="55">
      <c r="A55" s="21">
        <f>14663</f>
        <v>14663</v>
      </c>
      <c r="B55" s="21">
        <f t="shared" si="0"/>
        <v>0</v>
      </c>
      <c r="C55" s="21">
        <f>11803</f>
        <v>11803</v>
      </c>
      <c r="D55" s="21">
        <f>83499</f>
        <v>83499</v>
      </c>
      <c r="E55" s="21">
        <f>81.5419921875</f>
        <v>81.5419921875</v>
      </c>
    </row>
    <row r="56">
      <c r="A56" s="21">
        <f>14898</f>
        <v>14898</v>
      </c>
      <c r="B56" s="21">
        <f t="shared" si="0"/>
        <v>0</v>
      </c>
      <c r="C56" s="21">
        <f>12075</f>
        <v>12075</v>
      </c>
      <c r="D56" s="21">
        <f>83503</f>
        <v>83503</v>
      </c>
      <c r="E56" s="21">
        <f>81.5458984375</f>
        <v>81.5458984375</v>
      </c>
    </row>
    <row r="57">
      <c r="A57" s="21">
        <f>15127</f>
        <v>15127</v>
      </c>
      <c r="B57" s="21">
        <f t="shared" si="0"/>
        <v>0</v>
      </c>
      <c r="C57" s="21">
        <f>12322</f>
        <v>12322</v>
      </c>
      <c r="D57" s="21">
        <f>83503</f>
        <v>83503</v>
      </c>
      <c r="E57" s="21">
        <f>81.5458984375</f>
        <v>81.5458984375</v>
      </c>
    </row>
    <row r="58">
      <c r="A58" s="21">
        <f>15349</f>
        <v>15349</v>
      </c>
      <c r="B58" s="21">
        <f t="shared" si="0"/>
        <v>0</v>
      </c>
      <c r="C58" s="21">
        <f>12540</f>
        <v>12540</v>
      </c>
      <c r="D58" s="21">
        <f>83502</f>
        <v>83502</v>
      </c>
      <c r="E58" s="21">
        <f>81.544921875</f>
        <v>81.544921875</v>
      </c>
    </row>
    <row r="59">
      <c r="A59" s="21">
        <f>15591</f>
        <v>15591</v>
      </c>
      <c r="B59" s="21">
        <f t="shared" si="0"/>
        <v>0</v>
      </c>
      <c r="C59" s="21">
        <f>12738</f>
        <v>12738</v>
      </c>
      <c r="D59" s="21">
        <f>83690</f>
        <v>83690</v>
      </c>
      <c r="E59" s="21">
        <f>81.728515625</f>
        <v>81.728515625</v>
      </c>
    </row>
    <row r="60">
      <c r="A60" s="21">
        <f>15847</f>
        <v>15847</v>
      </c>
      <c r="B60" s="21">
        <f t="shared" si="0"/>
        <v>0</v>
      </c>
      <c r="C60" s="21">
        <f>12954</f>
        <v>12954</v>
      </c>
      <c r="D60" s="21">
        <f>85396</f>
        <v>85396</v>
      </c>
      <c r="E60" s="21">
        <f>83.39453125</f>
        <v>83.39453125</v>
      </c>
    </row>
    <row r="61">
      <c r="A61" s="21">
        <f>16139</f>
        <v>16139</v>
      </c>
      <c r="B61" s="21">
        <f t="shared" si="0"/>
        <v>0</v>
      </c>
      <c r="C61" s="21">
        <f>13132</f>
        <v>13132</v>
      </c>
      <c r="D61" s="21">
        <f>86207</f>
        <v>86207</v>
      </c>
      <c r="E61" s="21">
        <f>84.1865234375</f>
        <v>84.1865234375</v>
      </c>
    </row>
    <row r="62">
      <c r="A62" s="21">
        <f>16453</f>
        <v>16453</v>
      </c>
      <c r="B62" s="21">
        <f>2</f>
        <v>2</v>
      </c>
      <c r="C62" s="21">
        <f>13307</f>
        <v>13307</v>
      </c>
      <c r="D62" s="21">
        <f>86255</f>
        <v>86255</v>
      </c>
      <c r="E62" s="21">
        <f>84.2333984375</f>
        <v>84.2333984375</v>
      </c>
    </row>
    <row r="63">
      <c r="A63" s="21">
        <f>16718</f>
        <v>16718</v>
      </c>
      <c r="B63" s="21">
        <f>0</f>
        <v>0</v>
      </c>
      <c r="C63" s="21">
        <f>13478</f>
        <v>13478</v>
      </c>
      <c r="D63" s="21">
        <f>84308</f>
        <v>84308</v>
      </c>
      <c r="E63" s="21">
        <f>82.33203125</f>
        <v>82.33203125</v>
      </c>
    </row>
    <row r="64">
      <c r="A64" s="21">
        <f>16996</f>
        <v>16996</v>
      </c>
      <c r="B64" s="21">
        <f>0</f>
        <v>0</v>
      </c>
      <c r="C64" s="21">
        <f>13668</f>
        <v>13668</v>
      </c>
      <c r="D64" s="21">
        <f>84308</f>
        <v>84308</v>
      </c>
      <c r="E64" s="21">
        <f>82.33203125</f>
        <v>82.33203125</v>
      </c>
    </row>
    <row r="65">
      <c r="A65" s="21">
        <f>17255</f>
        <v>17255</v>
      </c>
      <c r="B65" s="21">
        <f>3</f>
        <v>3</v>
      </c>
      <c r="C65" s="21">
        <f>13885</f>
        <v>13885</v>
      </c>
      <c r="D65" s="21">
        <f>84309</f>
        <v>84309</v>
      </c>
      <c r="E65" s="21">
        <f>82.3330078125</f>
        <v>82.3330078125</v>
      </c>
    </row>
    <row r="66">
      <c r="A66" s="21">
        <f>17482</f>
        <v>17482</v>
      </c>
      <c r="B66" s="21">
        <f t="shared" ref="B66:B78" si="1">0</f>
        <v>0</v>
      </c>
      <c r="C66" s="21">
        <f>14089</f>
        <v>14089</v>
      </c>
      <c r="D66" s="21">
        <f>84309</f>
        <v>84309</v>
      </c>
      <c r="E66" s="21">
        <f>82.3330078125</f>
        <v>82.3330078125</v>
      </c>
    </row>
    <row r="67">
      <c r="A67" s="21">
        <f>17705</f>
        <v>17705</v>
      </c>
      <c r="B67" s="21">
        <f t="shared" si="1"/>
        <v>0</v>
      </c>
      <c r="C67" s="21">
        <f>14291</f>
        <v>14291</v>
      </c>
      <c r="D67" s="21">
        <f>84309</f>
        <v>84309</v>
      </c>
      <c r="E67" s="21">
        <f>82.3330078125</f>
        <v>82.3330078125</v>
      </c>
    </row>
    <row r="68">
      <c r="A68" s="21">
        <f>17946</f>
        <v>17946</v>
      </c>
      <c r="B68" s="21">
        <f t="shared" si="1"/>
        <v>0</v>
      </c>
      <c r="C68" s="21">
        <f>14479</f>
        <v>14479</v>
      </c>
      <c r="D68" s="21">
        <f>84309</f>
        <v>84309</v>
      </c>
      <c r="E68" s="21">
        <f>82.3330078125</f>
        <v>82.3330078125</v>
      </c>
    </row>
    <row r="69">
      <c r="A69" s="21">
        <f>18185</f>
        <v>18185</v>
      </c>
      <c r="B69" s="21">
        <f t="shared" si="1"/>
        <v>0</v>
      </c>
      <c r="C69" s="21">
        <f>14669</f>
        <v>14669</v>
      </c>
      <c r="D69" s="21">
        <f>84308</f>
        <v>84308</v>
      </c>
      <c r="E69" s="21">
        <f>82.33203125</f>
        <v>82.33203125</v>
      </c>
    </row>
    <row r="70">
      <c r="A70" s="21">
        <f>18409</f>
        <v>18409</v>
      </c>
      <c r="B70" s="21">
        <f t="shared" si="1"/>
        <v>0</v>
      </c>
      <c r="C70" s="21">
        <f>14882</f>
        <v>14882</v>
      </c>
      <c r="D70" s="21">
        <f>83378</f>
        <v>83378</v>
      </c>
      <c r="E70" s="21">
        <f>81.423828125</f>
        <v>81.423828125</v>
      </c>
    </row>
    <row r="71">
      <c r="A71" s="21">
        <f>18631</f>
        <v>18631</v>
      </c>
      <c r="B71" s="21">
        <f t="shared" si="1"/>
        <v>0</v>
      </c>
      <c r="C71" s="21">
        <f>15081</f>
        <v>15081</v>
      </c>
      <c r="D71" s="21">
        <f>83378</f>
        <v>83378</v>
      </c>
      <c r="E71" s="21">
        <f>81.423828125</f>
        <v>81.423828125</v>
      </c>
    </row>
    <row r="72">
      <c r="A72" s="21">
        <f>18862</f>
        <v>18862</v>
      </c>
      <c r="B72" s="21">
        <f t="shared" si="1"/>
        <v>0</v>
      </c>
      <c r="C72" s="21">
        <f>15264</f>
        <v>15264</v>
      </c>
      <c r="D72" s="21">
        <f>83379</f>
        <v>83379</v>
      </c>
      <c r="E72" s="21">
        <f>81.4248046875</f>
        <v>81.4248046875</v>
      </c>
    </row>
    <row r="73">
      <c r="A73" s="21">
        <f>19118</f>
        <v>19118</v>
      </c>
      <c r="B73" s="21">
        <f t="shared" si="1"/>
        <v>0</v>
      </c>
      <c r="C73" s="21">
        <f>15457</f>
        <v>15457</v>
      </c>
      <c r="D73" s="21">
        <f>83379</f>
        <v>83379</v>
      </c>
      <c r="E73" s="21">
        <f>81.4248046875</f>
        <v>81.4248046875</v>
      </c>
    </row>
    <row r="74">
      <c r="A74" s="21">
        <f>19354</f>
        <v>19354</v>
      </c>
      <c r="B74" s="21">
        <f t="shared" si="1"/>
        <v>0</v>
      </c>
      <c r="C74" s="21">
        <f>15637</f>
        <v>15637</v>
      </c>
      <c r="D74" s="21">
        <f>83379</f>
        <v>83379</v>
      </c>
      <c r="E74" s="21">
        <f>81.4248046875</f>
        <v>81.4248046875</v>
      </c>
    </row>
    <row r="75">
      <c r="A75" s="21">
        <f>19601</f>
        <v>19601</v>
      </c>
      <c r="B75" s="21">
        <f t="shared" si="1"/>
        <v>0</v>
      </c>
      <c r="C75" s="21">
        <f>15845</f>
        <v>15845</v>
      </c>
      <c r="D75" s="21">
        <f>83378</f>
        <v>83378</v>
      </c>
      <c r="E75" s="21">
        <f>81.423828125</f>
        <v>81.423828125</v>
      </c>
    </row>
    <row r="76">
      <c r="A76" s="21">
        <f>19833</f>
        <v>19833</v>
      </c>
      <c r="B76" s="21">
        <f t="shared" si="1"/>
        <v>0</v>
      </c>
      <c r="C76" s="21">
        <f>16131</f>
        <v>16131</v>
      </c>
      <c r="D76" s="21">
        <f>83378</f>
        <v>83378</v>
      </c>
      <c r="E76" s="21">
        <f>81.423828125</f>
        <v>81.423828125</v>
      </c>
    </row>
    <row r="77">
      <c r="A77" s="21">
        <f>20061</f>
        <v>20061</v>
      </c>
      <c r="B77" s="21">
        <f t="shared" si="1"/>
        <v>0</v>
      </c>
      <c r="C77" s="21">
        <f>16391</f>
        <v>16391</v>
      </c>
      <c r="D77" s="21">
        <f>83378</f>
        <v>83378</v>
      </c>
      <c r="E77" s="21">
        <f>81.423828125</f>
        <v>81.423828125</v>
      </c>
    </row>
    <row r="78">
      <c r="A78" s="21">
        <f>20299</f>
        <v>20299</v>
      </c>
      <c r="B78" s="21">
        <f t="shared" si="1"/>
        <v>0</v>
      </c>
      <c r="C78" s="21">
        <f>16613</f>
        <v>16613</v>
      </c>
      <c r="D78" s="21">
        <f>83379</f>
        <v>83379</v>
      </c>
      <c r="E78" s="21">
        <f>81.4248046875</f>
        <v>81.4248046875</v>
      </c>
    </row>
    <row r="79">
      <c r="A79" s="21">
        <f>20567</f>
        <v>20567</v>
      </c>
      <c r="B79" s="21">
        <f>3</f>
        <v>3</v>
      </c>
      <c r="C79" s="21">
        <f>16849</f>
        <v>16849</v>
      </c>
      <c r="D79" s="21">
        <f>83379</f>
        <v>83379</v>
      </c>
      <c r="E79" s="21">
        <f>81.4248046875</f>
        <v>81.4248046875</v>
      </c>
    </row>
    <row r="80">
      <c r="A80" s="21">
        <f>20849</f>
        <v>20849</v>
      </c>
      <c r="B80" s="21">
        <f>15</f>
        <v>15</v>
      </c>
      <c r="C80" s="21">
        <f>17113</f>
        <v>17113</v>
      </c>
      <c r="D80" s="21">
        <f>83379</f>
        <v>83379</v>
      </c>
      <c r="E80" s="21">
        <f>81.4248046875</f>
        <v>81.4248046875</v>
      </c>
    </row>
    <row r="81">
      <c r="A81" s="21">
        <f>21080</f>
        <v>21080</v>
      </c>
      <c r="B81" s="21">
        <f>18</f>
        <v>18</v>
      </c>
      <c r="C81" s="21">
        <f>17316</f>
        <v>17316</v>
      </c>
      <c r="D81" s="21">
        <f>84171</f>
        <v>84171</v>
      </c>
      <c r="E81" s="21">
        <f>82.1982421875</f>
        <v>82.1982421875</v>
      </c>
    </row>
    <row r="82">
      <c r="A82" s="21">
        <f>21305</f>
        <v>21305</v>
      </c>
      <c r="B82" s="21">
        <f>33</f>
        <v>33</v>
      </c>
      <c r="C82" s="21">
        <f>17515</f>
        <v>17515</v>
      </c>
      <c r="D82" s="21">
        <f>84447</f>
        <v>84447</v>
      </c>
      <c r="E82" s="21">
        <f>82.4677734375</f>
        <v>82.4677734375</v>
      </c>
    </row>
    <row r="83">
      <c r="A83" s="21">
        <f>21558</f>
        <v>21558</v>
      </c>
      <c r="B83" s="21">
        <f>20</f>
        <v>20</v>
      </c>
      <c r="C83" s="21">
        <f>17721</f>
        <v>17721</v>
      </c>
      <c r="D83" s="21">
        <f>84447</f>
        <v>84447</v>
      </c>
      <c r="E83" s="21">
        <f>82.4677734375</f>
        <v>82.4677734375</v>
      </c>
    </row>
    <row r="84">
      <c r="A84" s="21">
        <f>21781</f>
        <v>21781</v>
      </c>
      <c r="B84" s="21">
        <f>10</f>
        <v>10</v>
      </c>
      <c r="C84" s="21">
        <f>17946</f>
        <v>17946</v>
      </c>
      <c r="D84" s="21">
        <f>84446</f>
        <v>84446</v>
      </c>
      <c r="E84" s="21">
        <f>82.466796875</f>
        <v>82.466796875</v>
      </c>
    </row>
    <row r="85">
      <c r="A85" s="21">
        <f>21999</f>
        <v>21999</v>
      </c>
      <c r="B85" s="21">
        <f t="shared" ref="B85:B94" si="2">0</f>
        <v>0</v>
      </c>
      <c r="C85" s="21">
        <f>18161</f>
        <v>18161</v>
      </c>
      <c r="D85" s="21">
        <f>84446</f>
        <v>84446</v>
      </c>
      <c r="E85" s="21">
        <f>82.466796875</f>
        <v>82.466796875</v>
      </c>
    </row>
    <row r="86">
      <c r="A86" s="21">
        <f>22241</f>
        <v>22241</v>
      </c>
      <c r="B86" s="21">
        <f t="shared" si="2"/>
        <v>0</v>
      </c>
      <c r="C86" s="21">
        <f>18348</f>
        <v>18348</v>
      </c>
      <c r="D86" s="21">
        <f>84447</f>
        <v>84447</v>
      </c>
      <c r="E86" s="21">
        <f>82.4677734375</f>
        <v>82.4677734375</v>
      </c>
    </row>
    <row r="87">
      <c r="A87" s="21">
        <f>22514</f>
        <v>22514</v>
      </c>
      <c r="B87" s="21">
        <f t="shared" si="2"/>
        <v>0</v>
      </c>
      <c r="C87" s="21">
        <f>18550</f>
        <v>18550</v>
      </c>
      <c r="D87" s="21">
        <f>84447</f>
        <v>84447</v>
      </c>
      <c r="E87" s="21">
        <f>82.4677734375</f>
        <v>82.4677734375</v>
      </c>
    </row>
    <row r="88">
      <c r="A88" s="21">
        <f>22778</f>
        <v>22778</v>
      </c>
      <c r="B88" s="21">
        <f t="shared" si="2"/>
        <v>0</v>
      </c>
      <c r="C88" s="21">
        <f>18757</f>
        <v>18757</v>
      </c>
      <c r="D88" s="21">
        <f>84447</f>
        <v>84447</v>
      </c>
      <c r="E88" s="21">
        <f>82.4677734375</f>
        <v>82.4677734375</v>
      </c>
    </row>
    <row r="89">
      <c r="A89" s="21">
        <f>22996</f>
        <v>22996</v>
      </c>
      <c r="B89" s="21">
        <f t="shared" si="2"/>
        <v>0</v>
      </c>
      <c r="C89" s="21">
        <f>18962</f>
        <v>18962</v>
      </c>
      <c r="D89" s="21">
        <f>84319</f>
        <v>84319</v>
      </c>
      <c r="E89" s="21">
        <f>82.3427734375</f>
        <v>82.3427734375</v>
      </c>
    </row>
    <row r="90">
      <c r="A90" s="21">
        <f>23226</f>
        <v>23226</v>
      </c>
      <c r="B90" s="21">
        <f t="shared" si="2"/>
        <v>0</v>
      </c>
      <c r="C90" s="21">
        <f>19158</f>
        <v>19158</v>
      </c>
      <c r="D90" s="21">
        <f>84319</f>
        <v>84319</v>
      </c>
      <c r="E90" s="21">
        <f>82.3427734375</f>
        <v>82.3427734375</v>
      </c>
    </row>
    <row r="91">
      <c r="A91" s="21">
        <f>23456</f>
        <v>23456</v>
      </c>
      <c r="B91" s="21">
        <f t="shared" si="2"/>
        <v>0</v>
      </c>
      <c r="C91" s="21">
        <f>19359</f>
        <v>19359</v>
      </c>
      <c r="D91" s="21">
        <f>84318</f>
        <v>84318</v>
      </c>
      <c r="E91" s="21">
        <f>82.341796875</f>
        <v>82.341796875</v>
      </c>
    </row>
    <row r="92">
      <c r="A92" s="21">
        <f>23691</f>
        <v>23691</v>
      </c>
      <c r="B92" s="21">
        <f t="shared" si="2"/>
        <v>0</v>
      </c>
      <c r="C92" s="21">
        <f>19567</f>
        <v>19567</v>
      </c>
      <c r="D92" s="21">
        <f>84318</f>
        <v>84318</v>
      </c>
      <c r="E92" s="21">
        <f>82.341796875</f>
        <v>82.341796875</v>
      </c>
    </row>
    <row r="93">
      <c r="A93" s="21">
        <f>23953</f>
        <v>23953</v>
      </c>
      <c r="B93" s="21">
        <f t="shared" si="2"/>
        <v>0</v>
      </c>
      <c r="C93" s="21">
        <f>19778</f>
        <v>19778</v>
      </c>
      <c r="D93" s="21">
        <f>84318</f>
        <v>84318</v>
      </c>
      <c r="E93" s="21">
        <f>82.341796875</f>
        <v>82.341796875</v>
      </c>
    </row>
    <row r="94">
      <c r="A94" s="21">
        <f>24222</f>
        <v>24222</v>
      </c>
      <c r="B94" s="21">
        <f t="shared" si="2"/>
        <v>0</v>
      </c>
      <c r="C94" s="21">
        <f>20000</f>
        <v>20000</v>
      </c>
      <c r="D94" s="21">
        <f>84319</f>
        <v>84319</v>
      </c>
      <c r="E94" s="21">
        <f>82.3427734375</f>
        <v>82.3427734375</v>
      </c>
    </row>
    <row r="95">
      <c r="A95" s="21">
        <f>24479</f>
        <v>24479</v>
      </c>
      <c r="B95" s="21">
        <f>20</f>
        <v>20</v>
      </c>
      <c r="C95" s="21">
        <f>20194</f>
        <v>20194</v>
      </c>
      <c r="D95" s="21">
        <f>84319</f>
        <v>84319</v>
      </c>
      <c r="E95" s="21">
        <f>82.3427734375</f>
        <v>82.3427734375</v>
      </c>
    </row>
    <row r="96">
      <c r="A96" s="21">
        <f>24690</f>
        <v>24690</v>
      </c>
      <c r="B96" s="21">
        <f>12</f>
        <v>12</v>
      </c>
      <c r="C96" s="21">
        <f>20394</f>
        <v>20394</v>
      </c>
      <c r="D96" s="21">
        <f>84319</f>
        <v>84319</v>
      </c>
      <c r="E96" s="21">
        <f>82.3427734375</f>
        <v>82.3427734375</v>
      </c>
    </row>
    <row r="97">
      <c r="A97" s="21">
        <f>24891</f>
        <v>24891</v>
      </c>
      <c r="B97" s="21">
        <f>12</f>
        <v>12</v>
      </c>
      <c r="C97" s="21">
        <f>20603</f>
        <v>20603</v>
      </c>
      <c r="D97" s="21">
        <f>84319</f>
        <v>84319</v>
      </c>
      <c r="E97" s="21">
        <f>82.3427734375</f>
        <v>82.3427734375</v>
      </c>
    </row>
    <row r="98">
      <c r="A98" s="21">
        <f>25146</f>
        <v>25146</v>
      </c>
      <c r="B98" s="21">
        <f>17</f>
        <v>17</v>
      </c>
      <c r="C98" s="21">
        <f>20813</f>
        <v>20813</v>
      </c>
      <c r="D98" s="21">
        <f>84462</f>
        <v>84462</v>
      </c>
      <c r="E98" s="21">
        <f>82.482421875</f>
        <v>82.482421875</v>
      </c>
    </row>
    <row r="99">
      <c r="A99" s="21">
        <f>25385</f>
        <v>25385</v>
      </c>
      <c r="B99" s="21">
        <f>16</f>
        <v>16</v>
      </c>
      <c r="C99" s="21">
        <f>21000</f>
        <v>21000</v>
      </c>
      <c r="D99" s="21">
        <f>84981</f>
        <v>84981</v>
      </c>
      <c r="E99" s="21">
        <f>82.9892578125</f>
        <v>82.9892578125</v>
      </c>
    </row>
    <row r="100">
      <c r="A100" s="21">
        <f>25636</f>
        <v>25636</v>
      </c>
      <c r="B100" s="21">
        <f>13</f>
        <v>13</v>
      </c>
      <c r="C100" s="21">
        <f>21205</f>
        <v>21205</v>
      </c>
      <c r="D100" s="21">
        <f>85065</f>
        <v>85065</v>
      </c>
      <c r="E100" s="21">
        <f>83.0712890625</f>
        <v>83.0712890625</v>
      </c>
    </row>
    <row r="101">
      <c r="A101" s="21">
        <f>25879</f>
        <v>25879</v>
      </c>
      <c r="B101" s="21">
        <f>11</f>
        <v>11</v>
      </c>
      <c r="C101" s="21">
        <f>21464</f>
        <v>21464</v>
      </c>
      <c r="D101" s="21">
        <f>87505</f>
        <v>87505</v>
      </c>
      <c r="E101" s="21">
        <f>85.4541015625</f>
        <v>85.4541015625</v>
      </c>
    </row>
    <row r="102">
      <c r="A102" s="21">
        <f>26115</f>
        <v>26115</v>
      </c>
      <c r="B102" s="21">
        <f>11</f>
        <v>11</v>
      </c>
      <c r="C102" s="21">
        <f>21666</f>
        <v>21666</v>
      </c>
      <c r="D102" s="21">
        <f>92075</f>
        <v>92075</v>
      </c>
      <c r="E102" s="21">
        <f>89.9169921875</f>
        <v>89.9169921875</v>
      </c>
    </row>
    <row r="103">
      <c r="A103" s="21">
        <f>26357</f>
        <v>26357</v>
      </c>
      <c r="B103" s="21">
        <f>15</f>
        <v>15</v>
      </c>
      <c r="C103" s="21">
        <f>21860</f>
        <v>21860</v>
      </c>
      <c r="D103" s="21">
        <f>92137</f>
        <v>92137</v>
      </c>
      <c r="E103" s="21">
        <f>89.9775390625</f>
        <v>89.9775390625</v>
      </c>
    </row>
    <row r="104">
      <c r="A104" s="21">
        <f>26592</f>
        <v>26592</v>
      </c>
      <c r="B104" s="21">
        <f>3</f>
        <v>3</v>
      </c>
      <c r="C104" s="21">
        <f>22050</f>
        <v>22050</v>
      </c>
      <c r="D104" s="21">
        <f>92653</f>
        <v>92653</v>
      </c>
      <c r="E104" s="21">
        <f>90.4814453125</f>
        <v>90.4814453125</v>
      </c>
    </row>
    <row r="105">
      <c r="A105" s="21">
        <f>26799</f>
        <v>26799</v>
      </c>
      <c r="B105" s="21">
        <f>0</f>
        <v>0</v>
      </c>
      <c r="C105" s="21">
        <f>22271</f>
        <v>22271</v>
      </c>
      <c r="D105" s="21">
        <f>92653</f>
        <v>92653</v>
      </c>
      <c r="E105" s="21">
        <f>90.4814453125</f>
        <v>90.4814453125</v>
      </c>
    </row>
    <row r="106">
      <c r="A106" s="21">
        <f>27048</f>
        <v>27048</v>
      </c>
      <c r="B106" s="21">
        <f>0</f>
        <v>0</v>
      </c>
      <c r="C106" s="21">
        <f>22489</f>
        <v>22489</v>
      </c>
      <c r="D106" s="21">
        <f>92652</f>
        <v>92652</v>
      </c>
      <c r="E106" s="21">
        <f>90.48046875</f>
        <v>90.48046875</v>
      </c>
    </row>
    <row r="107">
      <c r="A107" s="21">
        <f>27271</f>
        <v>27271</v>
      </c>
      <c r="B107" s="21">
        <f>3</f>
        <v>3</v>
      </c>
      <c r="C107" s="21">
        <f>22717</f>
        <v>22717</v>
      </c>
      <c r="D107" s="21">
        <f>92652</f>
        <v>92652</v>
      </c>
      <c r="E107" s="21">
        <f>90.48046875</f>
        <v>90.48046875</v>
      </c>
    </row>
    <row r="108">
      <c r="A108" s="21">
        <f>27538</f>
        <v>27538</v>
      </c>
      <c r="B108" s="21">
        <f>2</f>
        <v>2</v>
      </c>
      <c r="C108" s="21">
        <f>22941</f>
        <v>22941</v>
      </c>
      <c r="D108" s="21">
        <f>92652</f>
        <v>92652</v>
      </c>
      <c r="E108" s="21">
        <f>90.48046875</f>
        <v>90.48046875</v>
      </c>
    </row>
    <row r="109">
      <c r="A109" s="21">
        <f>27796</f>
        <v>27796</v>
      </c>
      <c r="B109" s="21">
        <f>0</f>
        <v>0</v>
      </c>
      <c r="C109" s="21">
        <f>23164</f>
        <v>23164</v>
      </c>
      <c r="D109" s="21">
        <f>92653</f>
        <v>92653</v>
      </c>
      <c r="E109" s="21">
        <f>90.4814453125</f>
        <v>90.4814453125</v>
      </c>
    </row>
    <row r="110">
      <c r="A110" s="21">
        <f>28078</f>
        <v>28078</v>
      </c>
      <c r="B110" s="21">
        <f>0</f>
        <v>0</v>
      </c>
      <c r="C110" s="21">
        <f>23394</f>
        <v>23394</v>
      </c>
      <c r="D110" s="21">
        <f>92653</f>
        <v>92653</v>
      </c>
      <c r="E110" s="21">
        <f>90.4814453125</f>
        <v>90.4814453125</v>
      </c>
    </row>
    <row r="111">
      <c r="A111" s="21">
        <f>28283</f>
        <v>28283</v>
      </c>
      <c r="B111" s="21">
        <f>7</f>
        <v>7</v>
      </c>
      <c r="C111" s="21">
        <f>23641</f>
        <v>23641</v>
      </c>
      <c r="D111" s="21">
        <f>92652</f>
        <v>92652</v>
      </c>
      <c r="E111" s="21">
        <f>90.48046875</f>
        <v>90.48046875</v>
      </c>
    </row>
    <row r="112">
      <c r="A112" s="21">
        <f>28517</f>
        <v>28517</v>
      </c>
      <c r="B112" s="21">
        <f>12</f>
        <v>12</v>
      </c>
      <c r="C112" s="21">
        <f>23881</f>
        <v>23881</v>
      </c>
      <c r="D112" s="21">
        <f>92652</f>
        <v>92652</v>
      </c>
      <c r="E112" s="21">
        <f>90.48046875</f>
        <v>90.48046875</v>
      </c>
    </row>
    <row r="113">
      <c r="A113" s="21">
        <f>28719</f>
        <v>28719</v>
      </c>
      <c r="B113" s="21">
        <f>7</f>
        <v>7</v>
      </c>
      <c r="C113" s="21">
        <f>24148</f>
        <v>24148</v>
      </c>
      <c r="D113" s="21">
        <f>92180</f>
        <v>92180</v>
      </c>
      <c r="E113" s="21">
        <f>90.01953125</f>
        <v>90.01953125</v>
      </c>
    </row>
    <row r="114">
      <c r="A114" s="21">
        <f>28950</f>
        <v>28950</v>
      </c>
      <c r="B114" s="21">
        <f t="shared" ref="B114:B127" si="3">0</f>
        <v>0</v>
      </c>
      <c r="C114" s="21">
        <f>24390</f>
        <v>24390</v>
      </c>
      <c r="D114" s="21">
        <f>92193</f>
        <v>92193</v>
      </c>
      <c r="E114" s="21">
        <f>90.0322265625</f>
        <v>90.0322265625</v>
      </c>
    </row>
    <row r="115">
      <c r="A115" s="21">
        <f>29183</f>
        <v>29183</v>
      </c>
      <c r="B115" s="21">
        <f t="shared" si="3"/>
        <v>0</v>
      </c>
      <c r="C115" s="21">
        <f>24593</f>
        <v>24593</v>
      </c>
      <c r="D115" s="21">
        <f>93479</f>
        <v>93479</v>
      </c>
      <c r="E115" s="21">
        <f>91.2880859375</f>
        <v>91.2880859375</v>
      </c>
    </row>
    <row r="116">
      <c r="A116" s="21">
        <f>29394</f>
        <v>29394</v>
      </c>
      <c r="B116" s="21">
        <f t="shared" si="3"/>
        <v>0</v>
      </c>
      <c r="C116" s="21">
        <f>24809</f>
        <v>24809</v>
      </c>
      <c r="D116" s="21">
        <f>96354</f>
        <v>96354</v>
      </c>
      <c r="E116" s="21">
        <f>94.095703125</f>
        <v>94.095703125</v>
      </c>
    </row>
    <row r="117">
      <c r="A117" s="21">
        <f>29634</f>
        <v>29634</v>
      </c>
      <c r="B117" s="21">
        <f t="shared" si="3"/>
        <v>0</v>
      </c>
      <c r="C117" s="21">
        <f>25024</f>
        <v>25024</v>
      </c>
      <c r="D117" s="21">
        <f>96422</f>
        <v>96422</v>
      </c>
      <c r="E117" s="21">
        <f>94.162109375</f>
        <v>94.162109375</v>
      </c>
    </row>
    <row r="118">
      <c r="A118" s="21">
        <f>29887</f>
        <v>29887</v>
      </c>
      <c r="B118" s="21">
        <f t="shared" si="3"/>
        <v>0</v>
      </c>
      <c r="C118" s="21">
        <f>25258</f>
        <v>25258</v>
      </c>
      <c r="D118" s="21">
        <f>96162</f>
        <v>96162</v>
      </c>
      <c r="E118" s="21">
        <f>93.908203125</f>
        <v>93.908203125</v>
      </c>
    </row>
    <row r="119">
      <c r="A119" s="21">
        <f>30107</f>
        <v>30107</v>
      </c>
      <c r="B119" s="21">
        <f t="shared" si="3"/>
        <v>0</v>
      </c>
      <c r="C119" s="21">
        <f>25472</f>
        <v>25472</v>
      </c>
      <c r="D119" s="21">
        <f>95590</f>
        <v>95590</v>
      </c>
      <c r="E119" s="21">
        <f>93.349609375</f>
        <v>93.349609375</v>
      </c>
    </row>
    <row r="120">
      <c r="A120" s="21">
        <f>30311</f>
        <v>30311</v>
      </c>
      <c r="B120" s="21">
        <f t="shared" si="3"/>
        <v>0</v>
      </c>
      <c r="C120" s="21">
        <f>25677</f>
        <v>25677</v>
      </c>
      <c r="D120" s="21">
        <f>95574</f>
        <v>95574</v>
      </c>
      <c r="E120" s="21">
        <f>93.333984375</f>
        <v>93.333984375</v>
      </c>
    </row>
    <row r="121">
      <c r="A121" s="21">
        <f>30544</f>
        <v>30544</v>
      </c>
      <c r="B121" s="21">
        <f t="shared" si="3"/>
        <v>0</v>
      </c>
      <c r="C121" s="21">
        <f>25899</f>
        <v>25899</v>
      </c>
      <c r="D121" s="21">
        <f>95470</f>
        <v>95470</v>
      </c>
      <c r="E121" s="21">
        <f>93.232421875</f>
        <v>93.232421875</v>
      </c>
    </row>
    <row r="122">
      <c r="A122" s="21">
        <f>30785</f>
        <v>30785</v>
      </c>
      <c r="B122" s="21">
        <f t="shared" si="3"/>
        <v>0</v>
      </c>
      <c r="C122" s="21">
        <f>26102</f>
        <v>26102</v>
      </c>
      <c r="D122" s="21">
        <f>95469</f>
        <v>95469</v>
      </c>
      <c r="E122" s="21">
        <f>93.2314453125</f>
        <v>93.2314453125</v>
      </c>
    </row>
    <row r="123">
      <c r="A123" s="21">
        <f>31016</f>
        <v>31016</v>
      </c>
      <c r="B123" s="21">
        <f t="shared" si="3"/>
        <v>0</v>
      </c>
      <c r="C123" s="21">
        <f>26315</f>
        <v>26315</v>
      </c>
      <c r="D123" s="21">
        <f>95469</f>
        <v>95469</v>
      </c>
      <c r="E123" s="21">
        <f>93.2314453125</f>
        <v>93.2314453125</v>
      </c>
    </row>
    <row r="124">
      <c r="A124" s="21">
        <f>31245</f>
        <v>31245</v>
      </c>
      <c r="B124" s="21">
        <f t="shared" si="3"/>
        <v>0</v>
      </c>
      <c r="C124" s="21">
        <f>26556</f>
        <v>26556</v>
      </c>
      <c r="D124" s="21">
        <f>95465</f>
        <v>95465</v>
      </c>
      <c r="E124" s="21">
        <f>93.2275390625</f>
        <v>93.2275390625</v>
      </c>
    </row>
    <row r="125">
      <c r="A125" s="21">
        <f>31531</f>
        <v>31531</v>
      </c>
      <c r="B125" s="21">
        <f t="shared" si="3"/>
        <v>0</v>
      </c>
      <c r="C125" s="21">
        <f>26776</f>
        <v>26776</v>
      </c>
      <c r="D125" s="21">
        <f>95465</f>
        <v>95465</v>
      </c>
      <c r="E125" s="21">
        <f>93.2275390625</f>
        <v>93.2275390625</v>
      </c>
    </row>
    <row r="126">
      <c r="A126" s="21">
        <f>31784</f>
        <v>31784</v>
      </c>
      <c r="B126" s="21">
        <f t="shared" si="3"/>
        <v>0</v>
      </c>
      <c r="C126" s="21">
        <f>26984</f>
        <v>26984</v>
      </c>
      <c r="D126" s="21">
        <f>95465</f>
        <v>95465</v>
      </c>
      <c r="E126" s="21">
        <f>93.2275390625</f>
        <v>93.2275390625</v>
      </c>
    </row>
    <row r="127">
      <c r="A127" s="21">
        <f>32073</f>
        <v>32073</v>
      </c>
      <c r="B127" s="21">
        <f t="shared" si="3"/>
        <v>0</v>
      </c>
      <c r="C127" s="21">
        <f>27199</f>
        <v>27199</v>
      </c>
      <c r="D127" s="21">
        <f>95466</f>
        <v>95466</v>
      </c>
      <c r="E127" s="21">
        <f>93.228515625</f>
        <v>93.228515625</v>
      </c>
    </row>
    <row r="128">
      <c r="A128" s="21">
        <f>32292</f>
        <v>32292</v>
      </c>
      <c r="B128" s="21">
        <f>3</f>
        <v>3</v>
      </c>
      <c r="C128" s="21">
        <f>27441</f>
        <v>27441</v>
      </c>
      <c r="D128" s="21">
        <f>95466</f>
        <v>95466</v>
      </c>
      <c r="E128" s="21">
        <f>93.228515625</f>
        <v>93.228515625</v>
      </c>
    </row>
    <row r="129">
      <c r="A129" s="21">
        <f>32520</f>
        <v>32520</v>
      </c>
      <c r="B129" s="21">
        <f>3</f>
        <v>3</v>
      </c>
      <c r="C129" s="21">
        <f>27742</f>
        <v>27742</v>
      </c>
      <c r="D129" s="21">
        <f>95465</f>
        <v>95465</v>
      </c>
      <c r="E129" s="21">
        <f>93.2275390625</f>
        <v>93.2275390625</v>
      </c>
    </row>
    <row r="130">
      <c r="A130" s="21">
        <f>32746</f>
        <v>32746</v>
      </c>
      <c r="B130" s="21">
        <f>6</f>
        <v>6</v>
      </c>
      <c r="C130" s="21">
        <f>28018</f>
        <v>28018</v>
      </c>
      <c r="D130" s="21">
        <f>95465</f>
        <v>95465</v>
      </c>
      <c r="E130" s="21">
        <f>93.2275390625</f>
        <v>93.2275390625</v>
      </c>
    </row>
    <row r="131">
      <c r="A131" s="21">
        <f>32984</f>
        <v>32984</v>
      </c>
      <c r="B131" s="21">
        <f t="shared" ref="B131:B138" si="4">0</f>
        <v>0</v>
      </c>
      <c r="C131" s="21">
        <f>28259</f>
        <v>28259</v>
      </c>
      <c r="D131" s="21">
        <f>95501</f>
        <v>95501</v>
      </c>
      <c r="E131" s="21">
        <f>93.2626953125</f>
        <v>93.2626953125</v>
      </c>
    </row>
    <row r="132">
      <c r="A132" s="21">
        <f>33196</f>
        <v>33196</v>
      </c>
      <c r="B132" s="21">
        <f t="shared" si="4"/>
        <v>0</v>
      </c>
      <c r="C132" s="21">
        <f>28499</f>
        <v>28499</v>
      </c>
      <c r="D132" s="21">
        <f>95981</f>
        <v>95981</v>
      </c>
      <c r="E132" s="21">
        <f>93.7314453125</f>
        <v>93.7314453125</v>
      </c>
    </row>
    <row r="133">
      <c r="A133" s="21">
        <f>33431</f>
        <v>33431</v>
      </c>
      <c r="B133" s="21">
        <f t="shared" si="4"/>
        <v>0</v>
      </c>
      <c r="C133" s="21">
        <f>28706</f>
        <v>28706</v>
      </c>
      <c r="D133" s="21">
        <f>98025</f>
        <v>98025</v>
      </c>
      <c r="E133" s="21">
        <f>95.7275390625</f>
        <v>95.7275390625</v>
      </c>
    </row>
    <row r="134">
      <c r="A134" s="21">
        <f>33671</f>
        <v>33671</v>
      </c>
      <c r="B134" s="21">
        <f t="shared" si="4"/>
        <v>0</v>
      </c>
      <c r="C134" s="21">
        <f>28921</f>
        <v>28921</v>
      </c>
      <c r="D134" s="21">
        <f>98089</f>
        <v>98089</v>
      </c>
      <c r="E134" s="21">
        <f>95.7900390625</f>
        <v>95.7900390625</v>
      </c>
    </row>
    <row r="135">
      <c r="A135" s="21">
        <f>33926</f>
        <v>33926</v>
      </c>
      <c r="B135" s="21">
        <f t="shared" si="4"/>
        <v>0</v>
      </c>
      <c r="C135" s="21">
        <f>29130</f>
        <v>29130</v>
      </c>
      <c r="D135" s="21">
        <f>97120</f>
        <v>97120</v>
      </c>
      <c r="E135" s="21">
        <f>94.84375</f>
        <v>94.84375</v>
      </c>
    </row>
    <row r="136">
      <c r="A136" s="21">
        <f>34157</f>
        <v>34157</v>
      </c>
      <c r="B136" s="21">
        <f t="shared" si="4"/>
        <v>0</v>
      </c>
      <c r="C136" s="21">
        <f>29361</f>
        <v>29361</v>
      </c>
      <c r="D136" s="21">
        <f>97120</f>
        <v>97120</v>
      </c>
      <c r="E136" s="21">
        <f>94.84375</f>
        <v>94.84375</v>
      </c>
    </row>
    <row r="137">
      <c r="A137" s="21">
        <f>34391</f>
        <v>34391</v>
      </c>
      <c r="B137" s="21">
        <f t="shared" si="4"/>
        <v>0</v>
      </c>
      <c r="C137" s="21">
        <f>29593</f>
        <v>29593</v>
      </c>
      <c r="D137" s="21">
        <f>97120</f>
        <v>97120</v>
      </c>
      <c r="E137" s="21">
        <f>94.84375</f>
        <v>94.84375</v>
      </c>
    </row>
    <row r="138">
      <c r="A138" s="21">
        <f>34626</f>
        <v>34626</v>
      </c>
      <c r="B138" s="21">
        <f t="shared" si="4"/>
        <v>0</v>
      </c>
      <c r="C138" s="21">
        <f>29817</f>
        <v>29817</v>
      </c>
      <c r="D138" s="21">
        <f>97121</f>
        <v>97121</v>
      </c>
      <c r="E138" s="21">
        <f>94.8447265625</f>
        <v>94.8447265625</v>
      </c>
    </row>
    <row r="139">
      <c r="A139" s="21">
        <f>34853</f>
        <v>34853</v>
      </c>
      <c r="B139" s="21">
        <f>3</f>
        <v>3</v>
      </c>
      <c r="C139" s="21">
        <f>30040</f>
        <v>30040</v>
      </c>
      <c r="D139" s="21">
        <f>97121</f>
        <v>97121</v>
      </c>
      <c r="E139" s="21">
        <f>94.8447265625</f>
        <v>94.8447265625</v>
      </c>
    </row>
    <row r="140">
      <c r="A140" s="21">
        <f>35077</f>
        <v>35077</v>
      </c>
      <c r="B140" s="21">
        <f>0</f>
        <v>0</v>
      </c>
      <c r="C140" s="21">
        <f>30256</f>
        <v>30256</v>
      </c>
      <c r="D140" s="21">
        <f>97121</f>
        <v>97121</v>
      </c>
      <c r="E140" s="21">
        <f>94.8447265625</f>
        <v>94.8447265625</v>
      </c>
    </row>
    <row r="141">
      <c r="A141" s="21">
        <f>35298</f>
        <v>35298</v>
      </c>
      <c r="B141" s="21">
        <f>0</f>
        <v>0</v>
      </c>
      <c r="C141" s="21">
        <f>30504</f>
        <v>30504</v>
      </c>
      <c r="D141" s="21">
        <f>97120</f>
        <v>97120</v>
      </c>
      <c r="E141" s="21">
        <f>94.84375</f>
        <v>94.84375</v>
      </c>
    </row>
    <row r="142">
      <c r="A142" s="21">
        <f>35520</f>
        <v>35520</v>
      </c>
      <c r="B142" s="21">
        <f>3</f>
        <v>3</v>
      </c>
      <c r="C142" s="21">
        <f>30728</f>
        <v>30728</v>
      </c>
      <c r="D142" s="21">
        <f>97120</f>
        <v>97120</v>
      </c>
      <c r="E142" s="21">
        <f>94.84375</f>
        <v>94.84375</v>
      </c>
    </row>
    <row r="143">
      <c r="A143" s="21">
        <f>35770</f>
        <v>35770</v>
      </c>
      <c r="B143" s="21">
        <f>0</f>
        <v>0</v>
      </c>
      <c r="C143" s="21">
        <f>30963</f>
        <v>30963</v>
      </c>
      <c r="D143" s="21">
        <f>97120</f>
        <v>97120</v>
      </c>
      <c r="E143" s="21">
        <f>94.84375</f>
        <v>94.84375</v>
      </c>
    </row>
    <row r="144">
      <c r="A144" s="21">
        <f>36004</f>
        <v>36004</v>
      </c>
      <c r="B144" s="21">
        <f>3</f>
        <v>3</v>
      </c>
      <c r="C144" s="21">
        <f>31202</f>
        <v>31202</v>
      </c>
      <c r="D144" s="21">
        <f>97120</f>
        <v>97120</v>
      </c>
      <c r="E144" s="21">
        <f>94.84375</f>
        <v>94.84375</v>
      </c>
    </row>
    <row r="145">
      <c r="A145" s="21">
        <f>36237</f>
        <v>36237</v>
      </c>
      <c r="B145" s="21">
        <f t="shared" ref="B145:B152" si="5">0</f>
        <v>0</v>
      </c>
      <c r="C145" s="21">
        <f>31442</f>
        <v>31442</v>
      </c>
      <c r="D145" s="21">
        <f>97121</f>
        <v>97121</v>
      </c>
      <c r="E145" s="21">
        <f>94.8447265625</f>
        <v>94.8447265625</v>
      </c>
    </row>
    <row r="146">
      <c r="A146" s="21">
        <f>36468</f>
        <v>36468</v>
      </c>
      <c r="B146" s="21">
        <f t="shared" si="5"/>
        <v>0</v>
      </c>
      <c r="C146" s="21">
        <f>31721</f>
        <v>31721</v>
      </c>
      <c r="D146" s="21">
        <f>97120</f>
        <v>97120</v>
      </c>
      <c r="E146" s="21">
        <f>94.84375</f>
        <v>94.84375</v>
      </c>
    </row>
    <row r="147">
      <c r="A147" s="21">
        <f>36707</f>
        <v>36707</v>
      </c>
      <c r="B147" s="21">
        <f t="shared" si="5"/>
        <v>0</v>
      </c>
      <c r="C147" s="21">
        <f>31996</f>
        <v>31996</v>
      </c>
      <c r="D147" s="21">
        <f>97120</f>
        <v>97120</v>
      </c>
      <c r="E147" s="21">
        <f>94.84375</f>
        <v>94.84375</v>
      </c>
    </row>
    <row r="148">
      <c r="A148" s="21">
        <f>36948</f>
        <v>36948</v>
      </c>
      <c r="B148" s="21">
        <f t="shared" si="5"/>
        <v>0</v>
      </c>
      <c r="C148" s="21">
        <f>32254</f>
        <v>32254</v>
      </c>
      <c r="D148" s="21">
        <f>97120</f>
        <v>97120</v>
      </c>
      <c r="E148" s="21">
        <f>94.84375</f>
        <v>94.84375</v>
      </c>
    </row>
    <row r="149">
      <c r="A149" s="21">
        <f>37181</f>
        <v>37181</v>
      </c>
      <c r="B149" s="21">
        <f t="shared" si="5"/>
        <v>0</v>
      </c>
      <c r="C149" s="21">
        <f>32504</f>
        <v>32504</v>
      </c>
      <c r="D149" s="21">
        <f>98354</f>
        <v>98354</v>
      </c>
      <c r="E149" s="21">
        <f>96.048828125</f>
        <v>96.048828125</v>
      </c>
    </row>
    <row r="150">
      <c r="A150" s="21">
        <f>37417</f>
        <v>37417</v>
      </c>
      <c r="B150" s="21">
        <f t="shared" si="5"/>
        <v>0</v>
      </c>
      <c r="C150" s="21">
        <f>32732</f>
        <v>32732</v>
      </c>
      <c r="D150" s="21">
        <f>99072</f>
        <v>99072</v>
      </c>
      <c r="E150" s="21">
        <f>96.75</f>
        <v>96.75</v>
      </c>
    </row>
    <row r="151">
      <c r="A151" s="21">
        <f>37643</f>
        <v>37643</v>
      </c>
      <c r="B151" s="21">
        <f t="shared" si="5"/>
        <v>0</v>
      </c>
      <c r="C151" s="21">
        <f>32980</f>
        <v>32980</v>
      </c>
      <c r="D151" s="21">
        <f t="shared" ref="D151:D161" si="6">99350</f>
        <v>99350</v>
      </c>
      <c r="E151" s="21">
        <f t="shared" ref="E151:E161" si="7">97.021484375</f>
        <v>97.021484375</v>
      </c>
    </row>
    <row r="152">
      <c r="A152" s="21">
        <f>37877</f>
        <v>37877</v>
      </c>
      <c r="B152" s="21">
        <f t="shared" si="5"/>
        <v>0</v>
      </c>
      <c r="C152" s="21">
        <f>33201</f>
        <v>33201</v>
      </c>
      <c r="D152" s="21">
        <f t="shared" si="6"/>
        <v>99350</v>
      </c>
      <c r="E152" s="21">
        <f t="shared" si="7"/>
        <v>97.021484375</v>
      </c>
    </row>
    <row r="153">
      <c r="A153" s="21">
        <f>38102</f>
        <v>38102</v>
      </c>
      <c r="B153" s="21">
        <f>3</f>
        <v>3</v>
      </c>
      <c r="C153" s="21">
        <f>33421</f>
        <v>33421</v>
      </c>
      <c r="D153" s="21">
        <f t="shared" si="6"/>
        <v>99350</v>
      </c>
      <c r="E153" s="21">
        <f t="shared" si="7"/>
        <v>97.021484375</v>
      </c>
    </row>
    <row r="154">
      <c r="A154" s="21">
        <f>38325</f>
        <v>38325</v>
      </c>
      <c r="B154" s="21">
        <f>0</f>
        <v>0</v>
      </c>
      <c r="C154" s="21">
        <f>33652</f>
        <v>33652</v>
      </c>
      <c r="D154" s="21">
        <f t="shared" si="6"/>
        <v>99350</v>
      </c>
      <c r="E154" s="21">
        <f t="shared" si="7"/>
        <v>97.021484375</v>
      </c>
    </row>
    <row r="155">
      <c r="A155" s="21">
        <f>38537</f>
        <v>38537</v>
      </c>
      <c r="B155" s="21">
        <f>3</f>
        <v>3</v>
      </c>
      <c r="C155" s="21">
        <f>33891</f>
        <v>33891</v>
      </c>
      <c r="D155" s="21">
        <f t="shared" si="6"/>
        <v>99350</v>
      </c>
      <c r="E155" s="21">
        <f t="shared" si="7"/>
        <v>97.021484375</v>
      </c>
    </row>
    <row r="156">
      <c r="A156" s="21">
        <f>38799</f>
        <v>38799</v>
      </c>
      <c r="B156" s="21">
        <f>0</f>
        <v>0</v>
      </c>
      <c r="C156" s="21">
        <f>34116</f>
        <v>34116</v>
      </c>
      <c r="D156" s="21">
        <f t="shared" si="6"/>
        <v>99350</v>
      </c>
      <c r="E156" s="21">
        <f t="shared" si="7"/>
        <v>97.021484375</v>
      </c>
    </row>
    <row r="157">
      <c r="A157" s="21">
        <f>39086</f>
        <v>39086</v>
      </c>
      <c r="B157" s="21">
        <f>0</f>
        <v>0</v>
      </c>
      <c r="C157" s="21">
        <f>34370</f>
        <v>34370</v>
      </c>
      <c r="D157" s="21">
        <f t="shared" si="6"/>
        <v>99350</v>
      </c>
      <c r="E157" s="21">
        <f t="shared" si="7"/>
        <v>97.021484375</v>
      </c>
    </row>
    <row r="158">
      <c r="A158" s="21">
        <f>39398</f>
        <v>39398</v>
      </c>
      <c r="B158" s="21">
        <f>0</f>
        <v>0</v>
      </c>
      <c r="C158" s="21">
        <f>34605</f>
        <v>34605</v>
      </c>
      <c r="D158" s="21">
        <f t="shared" si="6"/>
        <v>99350</v>
      </c>
      <c r="E158" s="21">
        <f t="shared" si="7"/>
        <v>97.021484375</v>
      </c>
    </row>
    <row r="159">
      <c r="A159" s="21">
        <f>39668</f>
        <v>39668</v>
      </c>
      <c r="B159" s="21">
        <f>0</f>
        <v>0</v>
      </c>
      <c r="C159" s="21">
        <f>34838</f>
        <v>34838</v>
      </c>
      <c r="D159" s="21">
        <f t="shared" si="6"/>
        <v>99350</v>
      </c>
      <c r="E159" s="21">
        <f t="shared" si="7"/>
        <v>97.021484375</v>
      </c>
    </row>
    <row r="160">
      <c r="A160" s="21">
        <f>39920</f>
        <v>39920</v>
      </c>
      <c r="B160" s="21">
        <f>17</f>
        <v>17</v>
      </c>
      <c r="C160" s="21">
        <f>35042</f>
        <v>35042</v>
      </c>
      <c r="D160" s="21">
        <f t="shared" si="6"/>
        <v>99350</v>
      </c>
      <c r="E160" s="21">
        <f t="shared" si="7"/>
        <v>97.021484375</v>
      </c>
    </row>
    <row r="161">
      <c r="A161" s="21">
        <f>40142</f>
        <v>40142</v>
      </c>
      <c r="B161" s="21">
        <f>6</f>
        <v>6</v>
      </c>
      <c r="C161" s="21">
        <f>35271</f>
        <v>35271</v>
      </c>
      <c r="D161" s="21">
        <f t="shared" si="6"/>
        <v>99350</v>
      </c>
      <c r="E161" s="21">
        <f t="shared" si="7"/>
        <v>97.021484375</v>
      </c>
    </row>
    <row r="162">
      <c r="A162" s="21">
        <f>40407</f>
        <v>40407</v>
      </c>
      <c r="B162" s="21">
        <f>0</f>
        <v>0</v>
      </c>
      <c r="C162" s="21">
        <f>35575</f>
        <v>35575</v>
      </c>
      <c r="D162" s="21">
        <f>99319</f>
        <v>99319</v>
      </c>
      <c r="E162" s="21">
        <f>96.9912109375</f>
        <v>96.9912109375</v>
      </c>
    </row>
    <row r="163">
      <c r="A163" s="21">
        <f>40655</f>
        <v>40655</v>
      </c>
      <c r="B163" s="21">
        <f>0</f>
        <v>0</v>
      </c>
      <c r="C163" s="21">
        <f>35781</f>
        <v>35781</v>
      </c>
      <c r="D163" s="21">
        <f>99394</f>
        <v>99394</v>
      </c>
      <c r="E163" s="21">
        <f>97.064453125</f>
        <v>97.064453125</v>
      </c>
    </row>
    <row r="164">
      <c r="A164" s="21">
        <f>40886</f>
        <v>40886</v>
      </c>
      <c r="B164" s="21">
        <f>0</f>
        <v>0</v>
      </c>
      <c r="C164" s="21">
        <f>36000</f>
        <v>36000</v>
      </c>
      <c r="D164" s="21">
        <f>99394</f>
        <v>99394</v>
      </c>
      <c r="E164" s="21">
        <f>97.064453125</f>
        <v>97.064453125</v>
      </c>
    </row>
    <row r="165">
      <c r="A165" s="21">
        <f>41124</f>
        <v>41124</v>
      </c>
      <c r="B165" s="21">
        <f>0</f>
        <v>0</v>
      </c>
      <c r="C165" s="21">
        <f>36223</f>
        <v>36223</v>
      </c>
      <c r="D165" s="21">
        <f>99394</f>
        <v>99394</v>
      </c>
      <c r="E165" s="21">
        <f>97.064453125</f>
        <v>97.064453125</v>
      </c>
    </row>
    <row r="166">
      <c r="A166" s="21">
        <f>41353</f>
        <v>41353</v>
      </c>
      <c r="B166" s="21">
        <f>3</f>
        <v>3</v>
      </c>
      <c r="C166" s="21">
        <f>36457</f>
        <v>36457</v>
      </c>
      <c r="D166" s="21">
        <f>99394</f>
        <v>99394</v>
      </c>
      <c r="E166" s="21">
        <f>97.064453125</f>
        <v>97.064453125</v>
      </c>
    </row>
    <row r="167">
      <c r="A167" s="21">
        <f>41609</f>
        <v>41609</v>
      </c>
      <c r="B167" s="21">
        <f>0</f>
        <v>0</v>
      </c>
      <c r="C167" s="21">
        <f>36682</f>
        <v>36682</v>
      </c>
      <c r="D167" s="21">
        <f>99394</f>
        <v>99394</v>
      </c>
      <c r="E167" s="21">
        <f>97.064453125</f>
        <v>97.064453125</v>
      </c>
    </row>
    <row r="168">
      <c r="A168" s="21">
        <f>41859</f>
        <v>41859</v>
      </c>
      <c r="B168" s="21">
        <f>0</f>
        <v>0</v>
      </c>
      <c r="C168" s="21">
        <f>36894</f>
        <v>36894</v>
      </c>
      <c r="D168" s="21">
        <f>99395</f>
        <v>99395</v>
      </c>
      <c r="E168" s="21">
        <f>97.0654296875</f>
        <v>97.0654296875</v>
      </c>
    </row>
    <row r="169">
      <c r="A169" s="21">
        <f>42091</f>
        <v>42091</v>
      </c>
      <c r="B169" s="21">
        <f>0</f>
        <v>0</v>
      </c>
      <c r="C169" s="21">
        <f>37134</f>
        <v>37134</v>
      </c>
      <c r="D169" s="21">
        <f t="shared" ref="D169:D180" si="8">99394</f>
        <v>99394</v>
      </c>
      <c r="E169" s="21">
        <f t="shared" ref="E169:E180" si="9">97.064453125</f>
        <v>97.064453125</v>
      </c>
    </row>
    <row r="170">
      <c r="A170" s="21">
        <f>42311</f>
        <v>42311</v>
      </c>
      <c r="B170" s="21">
        <f>0</f>
        <v>0</v>
      </c>
      <c r="C170" s="21">
        <f>37365</f>
        <v>37365</v>
      </c>
      <c r="D170" s="21">
        <f t="shared" si="8"/>
        <v>99394</v>
      </c>
      <c r="E170" s="21">
        <f t="shared" si="9"/>
        <v>97.064453125</v>
      </c>
    </row>
    <row r="171">
      <c r="A171" s="21">
        <f>42533</f>
        <v>42533</v>
      </c>
      <c r="B171" s="21">
        <f>0</f>
        <v>0</v>
      </c>
      <c r="C171" s="21">
        <f>37604</f>
        <v>37604</v>
      </c>
      <c r="D171" s="21">
        <f t="shared" si="8"/>
        <v>99394</v>
      </c>
      <c r="E171" s="21">
        <f t="shared" si="9"/>
        <v>97.064453125</v>
      </c>
    </row>
    <row r="172">
      <c r="A172" s="21">
        <f>42783</f>
        <v>42783</v>
      </c>
      <c r="B172" s="21">
        <f>0</f>
        <v>0</v>
      </c>
      <c r="C172" s="21">
        <f>37837</f>
        <v>37837</v>
      </c>
      <c r="D172" s="21">
        <f t="shared" si="8"/>
        <v>99394</v>
      </c>
      <c r="E172" s="21">
        <f t="shared" si="9"/>
        <v>97.064453125</v>
      </c>
    </row>
    <row r="173">
      <c r="A173" s="21">
        <f>43077</f>
        <v>43077</v>
      </c>
      <c r="B173" s="21">
        <f>4</f>
        <v>4</v>
      </c>
      <c r="C173" s="21">
        <f>38059</f>
        <v>38059</v>
      </c>
      <c r="D173" s="21">
        <f t="shared" si="8"/>
        <v>99394</v>
      </c>
      <c r="E173" s="21">
        <f t="shared" si="9"/>
        <v>97.064453125</v>
      </c>
    </row>
    <row r="174">
      <c r="A174" s="21">
        <f>43273</f>
        <v>43273</v>
      </c>
      <c r="B174" s="21">
        <f>21</f>
        <v>21</v>
      </c>
      <c r="C174" s="21">
        <f>38288</f>
        <v>38288</v>
      </c>
      <c r="D174" s="21">
        <f t="shared" si="8"/>
        <v>99394</v>
      </c>
      <c r="E174" s="21">
        <f t="shared" si="9"/>
        <v>97.064453125</v>
      </c>
    </row>
    <row r="175">
      <c r="A175" s="21">
        <f>43506</f>
        <v>43506</v>
      </c>
      <c r="B175" s="21">
        <f>6</f>
        <v>6</v>
      </c>
      <c r="C175" s="21">
        <f>38523</f>
        <v>38523</v>
      </c>
      <c r="D175" s="21">
        <f t="shared" si="8"/>
        <v>99394</v>
      </c>
      <c r="E175" s="21">
        <f t="shared" si="9"/>
        <v>97.064453125</v>
      </c>
    </row>
    <row r="176">
      <c r="A176" s="21">
        <f>43763</f>
        <v>43763</v>
      </c>
      <c r="B176" s="21">
        <f>12</f>
        <v>12</v>
      </c>
      <c r="C176" s="21">
        <f>38793</f>
        <v>38793</v>
      </c>
      <c r="D176" s="21">
        <f t="shared" si="8"/>
        <v>99394</v>
      </c>
      <c r="E176" s="21">
        <f t="shared" si="9"/>
        <v>97.064453125</v>
      </c>
    </row>
    <row r="177">
      <c r="A177" s="21">
        <f>44011</f>
        <v>44011</v>
      </c>
      <c r="B177" s="21">
        <f>14</f>
        <v>14</v>
      </c>
      <c r="C177" s="21">
        <f>39077</f>
        <v>39077</v>
      </c>
      <c r="D177" s="21">
        <f t="shared" si="8"/>
        <v>99394</v>
      </c>
      <c r="E177" s="21">
        <f t="shared" si="9"/>
        <v>97.064453125</v>
      </c>
    </row>
    <row r="178">
      <c r="A178" s="21">
        <f>44230</f>
        <v>44230</v>
      </c>
      <c r="B178" s="21">
        <f>12</f>
        <v>12</v>
      </c>
      <c r="C178" s="21">
        <f>39375</f>
        <v>39375</v>
      </c>
      <c r="D178" s="21">
        <f t="shared" si="8"/>
        <v>99394</v>
      </c>
      <c r="E178" s="21">
        <f t="shared" si="9"/>
        <v>97.064453125</v>
      </c>
    </row>
    <row r="179">
      <c r="A179" s="21">
        <f>44449</f>
        <v>44449</v>
      </c>
      <c r="B179" s="21">
        <f>17</f>
        <v>17</v>
      </c>
      <c r="C179" s="21">
        <f>39680</f>
        <v>39680</v>
      </c>
      <c r="D179" s="21">
        <f t="shared" si="8"/>
        <v>99394</v>
      </c>
      <c r="E179" s="21">
        <f t="shared" si="9"/>
        <v>97.064453125</v>
      </c>
    </row>
    <row r="180">
      <c r="A180" s="21">
        <f>44674</f>
        <v>44674</v>
      </c>
      <c r="B180" s="21">
        <f>11</f>
        <v>11</v>
      </c>
      <c r="C180" s="21">
        <f>39907</f>
        <v>39907</v>
      </c>
      <c r="D180" s="21">
        <f t="shared" si="8"/>
        <v>99394</v>
      </c>
      <c r="E180" s="21">
        <f t="shared" si="9"/>
        <v>97.064453125</v>
      </c>
    </row>
    <row r="181">
      <c r="A181" s="21">
        <f>44906</f>
        <v>44906</v>
      </c>
      <c r="B181" s="21">
        <f>15</f>
        <v>15</v>
      </c>
      <c r="C181" s="21">
        <f>40190</f>
        <v>40190</v>
      </c>
      <c r="D181" s="21">
        <f>101201</f>
        <v>101201</v>
      </c>
      <c r="E181" s="21">
        <f>98.8291015625</f>
        <v>98.8291015625</v>
      </c>
    </row>
    <row r="182">
      <c r="A182" s="21">
        <f>45154</f>
        <v>45154</v>
      </c>
      <c r="B182" s="21">
        <f>14</f>
        <v>14</v>
      </c>
      <c r="C182" s="21">
        <f>40391</f>
        <v>40391</v>
      </c>
      <c r="D182" s="21">
        <f>101032</f>
        <v>101032</v>
      </c>
      <c r="E182" s="21">
        <f>98.6640625</f>
        <v>98.6640625</v>
      </c>
    </row>
    <row r="183">
      <c r="A183" s="21">
        <f>45379</f>
        <v>45379</v>
      </c>
      <c r="B183" s="21">
        <f>0</f>
        <v>0</v>
      </c>
      <c r="C183" s="21">
        <f>40647</f>
        <v>40647</v>
      </c>
      <c r="D183" s="21">
        <f>100620</f>
        <v>100620</v>
      </c>
      <c r="E183" s="21">
        <f>98.26171875</f>
        <v>98.26171875</v>
      </c>
    </row>
    <row r="184">
      <c r="A184" s="21">
        <f>45620</f>
        <v>45620</v>
      </c>
      <c r="B184" s="21">
        <f>0</f>
        <v>0</v>
      </c>
      <c r="C184" s="21">
        <f>40875</f>
        <v>40875</v>
      </c>
      <c r="D184" s="21">
        <f>100620</f>
        <v>100620</v>
      </c>
      <c r="E184" s="21">
        <f>98.26171875</f>
        <v>98.26171875</v>
      </c>
    </row>
    <row r="185">
      <c r="C185" s="21">
        <f>41103</f>
        <v>41103</v>
      </c>
      <c r="D185" s="21">
        <f>100620</f>
        <v>100620</v>
      </c>
      <c r="E185" s="21">
        <f>98.26171875</f>
        <v>98.26171875</v>
      </c>
    </row>
    <row r="186">
      <c r="C186" s="21">
        <f>41345</f>
        <v>41345</v>
      </c>
      <c r="D186" s="21">
        <f>100620</f>
        <v>100620</v>
      </c>
      <c r="E186" s="21">
        <f>98.26171875</f>
        <v>98.26171875</v>
      </c>
    </row>
    <row r="187">
      <c r="C187" s="21">
        <f>41595</f>
        <v>41595</v>
      </c>
      <c r="D187" s="21">
        <f>100620</f>
        <v>100620</v>
      </c>
      <c r="E187" s="21">
        <f>98.26171875</f>
        <v>98.26171875</v>
      </c>
    </row>
    <row r="188">
      <c r="C188" s="21">
        <f>41819</f>
        <v>41819</v>
      </c>
      <c r="D188" s="21">
        <f>100620</f>
        <v>100620</v>
      </c>
      <c r="E188" s="21">
        <f>98.26171875</f>
        <v>98.26171875</v>
      </c>
    </row>
    <row r="189">
      <c r="C189" s="21">
        <f>42044</f>
        <v>42044</v>
      </c>
      <c r="D189" s="21">
        <f>100620</f>
        <v>100620</v>
      </c>
      <c r="E189" s="21">
        <f>98.26171875</f>
        <v>98.26171875</v>
      </c>
    </row>
    <row r="190">
      <c r="C190" s="21">
        <f>42254</f>
        <v>42254</v>
      </c>
      <c r="D190" s="21">
        <f>100621</f>
        <v>100621</v>
      </c>
      <c r="E190" s="21">
        <f>98.2626953125</f>
        <v>98.2626953125</v>
      </c>
    </row>
    <row r="191">
      <c r="C191" s="21">
        <f>42470</f>
        <v>42470</v>
      </c>
      <c r="D191" s="21">
        <f>100621</f>
        <v>100621</v>
      </c>
      <c r="E191" s="21">
        <f>98.2626953125</f>
        <v>98.2626953125</v>
      </c>
    </row>
    <row r="192">
      <c r="C192" s="21">
        <f>42682</f>
        <v>42682</v>
      </c>
      <c r="D192" s="21">
        <f>100621</f>
        <v>100621</v>
      </c>
      <c r="E192" s="21">
        <f>98.2626953125</f>
        <v>98.2626953125</v>
      </c>
    </row>
    <row r="193">
      <c r="C193" s="21">
        <f>42902</f>
        <v>42902</v>
      </c>
      <c r="D193" s="21">
        <f>100621</f>
        <v>100621</v>
      </c>
      <c r="E193" s="21">
        <f>98.2626953125</f>
        <v>98.2626953125</v>
      </c>
    </row>
    <row r="194">
      <c r="C194" s="21">
        <f>43169</f>
        <v>43169</v>
      </c>
      <c r="D194" s="21">
        <f>100861</f>
        <v>100861</v>
      </c>
      <c r="E194" s="21">
        <f>98.4970703125</f>
        <v>98.4970703125</v>
      </c>
    </row>
    <row r="195">
      <c r="C195" s="21">
        <f>43397</f>
        <v>43397</v>
      </c>
      <c r="D195" s="21">
        <f>101844</f>
        <v>101844</v>
      </c>
      <c r="E195" s="21">
        <f>99.45703125</f>
        <v>99.45703125</v>
      </c>
    </row>
    <row r="196">
      <c r="C196" s="21">
        <f>43639</f>
        <v>43639</v>
      </c>
      <c r="D196" s="21">
        <f>103168</f>
        <v>103168</v>
      </c>
      <c r="E196" s="21">
        <f>100.75</f>
        <v>100.75</v>
      </c>
    </row>
    <row r="197">
      <c r="C197" s="21">
        <f>43882</f>
        <v>43882</v>
      </c>
      <c r="D197" s="21">
        <f>102564</f>
        <v>102564</v>
      </c>
      <c r="E197" s="21">
        <f>100.16015625</f>
        <v>100.16015625</v>
      </c>
    </row>
    <row r="198">
      <c r="C198" s="21">
        <f>44156</f>
        <v>44156</v>
      </c>
      <c r="D198" s="21">
        <f>102228</f>
        <v>102228</v>
      </c>
      <c r="E198" s="21">
        <f>99.83203125</f>
        <v>99.83203125</v>
      </c>
    </row>
    <row r="199">
      <c r="C199" s="21">
        <f>44406</f>
        <v>44406</v>
      </c>
      <c r="D199" s="21">
        <f>102227</f>
        <v>102227</v>
      </c>
      <c r="E199" s="21">
        <f>99.8310546875</f>
        <v>99.8310546875</v>
      </c>
    </row>
    <row r="200">
      <c r="C200" s="21">
        <f>44654</f>
        <v>44654</v>
      </c>
      <c r="D200" s="21">
        <f>102227</f>
        <v>102227</v>
      </c>
      <c r="E200" s="21">
        <f>99.8310546875</f>
        <v>99.8310546875</v>
      </c>
    </row>
    <row r="201">
      <c r="C201" s="21">
        <f>44874</f>
        <v>44874</v>
      </c>
      <c r="D201" s="21">
        <f>102147</f>
        <v>102147</v>
      </c>
      <c r="E201" s="21">
        <f>99.7529296875</f>
        <v>99.7529296875</v>
      </c>
    </row>
    <row r="202">
      <c r="C202" s="21">
        <f>45120</f>
        <v>45120</v>
      </c>
      <c r="D202" s="21">
        <f>102147</f>
        <v>102147</v>
      </c>
      <c r="E202" s="21">
        <f>99.7529296875</f>
        <v>99.7529296875</v>
      </c>
    </row>
    <row r="203">
      <c r="C203" s="21">
        <f>45359</f>
        <v>45359</v>
      </c>
      <c r="D203" s="21">
        <f>102147</f>
        <v>102147</v>
      </c>
      <c r="E203" s="21">
        <f>99.7529296875</f>
        <v>99.7529296875</v>
      </c>
    </row>
    <row r="204">
      <c r="C204" s="21">
        <f>45607</f>
        <v>45607</v>
      </c>
      <c r="D204" s="21">
        <f>102147</f>
        <v>102147</v>
      </c>
      <c r="E204" s="21">
        <f>99.7529296875</f>
        <v>99.7529296875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2016-01-08T15:46:41Z</dcterms:created>
  <dcterms:modified xsi:type="dcterms:W3CDTF">2015-12-21T13:06:27Z</dcterms:modified>
  <cp:lastPrinted>2016-01-08T15:46:41Z</cp:lastPrinted>
</cp:coreProperties>
</file>