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High-end\Famous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H27" i="2" l="1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E120" i="2"/>
  <c r="D120" i="2"/>
  <c r="C120" i="2"/>
  <c r="B120" i="2"/>
  <c r="A120" i="2"/>
  <c r="E119" i="2"/>
  <c r="D119" i="2"/>
  <c r="C119" i="2"/>
  <c r="B119" i="2"/>
  <c r="A119" i="2"/>
  <c r="E118" i="2"/>
  <c r="D118" i="2"/>
  <c r="C118" i="2"/>
  <c r="B118" i="2"/>
  <c r="A118" i="2"/>
  <c r="E117" i="2"/>
  <c r="D117" i="2"/>
  <c r="C117" i="2"/>
  <c r="B117" i="2"/>
  <c r="A117" i="2"/>
  <c r="E116" i="2"/>
  <c r="D116" i="2"/>
  <c r="C116" i="2"/>
  <c r="B116" i="2"/>
  <c r="A116" i="2"/>
  <c r="E115" i="2"/>
  <c r="D115" i="2"/>
  <c r="C115" i="2"/>
  <c r="B115" i="2"/>
  <c r="A115" i="2"/>
  <c r="E114" i="2"/>
  <c r="D114" i="2"/>
  <c r="C114" i="2"/>
  <c r="B114" i="2"/>
  <c r="A114" i="2"/>
  <c r="E113" i="2"/>
  <c r="D113" i="2"/>
  <c r="C113" i="2"/>
  <c r="B113" i="2"/>
  <c r="A113" i="2"/>
  <c r="E112" i="2"/>
  <c r="D112" i="2"/>
  <c r="C112" i="2"/>
  <c r="B112" i="2"/>
  <c r="A112" i="2"/>
  <c r="E111" i="2"/>
  <c r="D111" i="2"/>
  <c r="C111" i="2"/>
  <c r="B111" i="2"/>
  <c r="A111" i="2"/>
  <c r="E110" i="2"/>
  <c r="D110" i="2"/>
  <c r="C110" i="2"/>
  <c r="B110" i="2"/>
  <c r="A110" i="2"/>
  <c r="E109" i="2"/>
  <c r="D109" i="2"/>
  <c r="C109" i="2"/>
  <c r="B109" i="2"/>
  <c r="A109" i="2"/>
  <c r="E108" i="2"/>
  <c r="D108" i="2"/>
  <c r="C108" i="2"/>
  <c r="B108" i="2"/>
  <c r="A108" i="2"/>
  <c r="E107" i="2"/>
  <c r="D107" i="2"/>
  <c r="C107" i="2"/>
  <c r="B107" i="2"/>
  <c r="A107" i="2"/>
  <c r="E106" i="2"/>
  <c r="D106" i="2"/>
  <c r="C106" i="2"/>
  <c r="B106" i="2"/>
  <c r="A106" i="2"/>
  <c r="E105" i="2"/>
  <c r="D105" i="2"/>
  <c r="C105" i="2"/>
  <c r="B105" i="2"/>
  <c r="A105" i="2"/>
  <c r="E104" i="2"/>
  <c r="D104" i="2"/>
  <c r="C104" i="2"/>
  <c r="B104" i="2"/>
  <c r="A104" i="2"/>
  <c r="E103" i="2"/>
  <c r="D103" i="2"/>
  <c r="C103" i="2"/>
  <c r="B103" i="2"/>
  <c r="A103" i="2"/>
  <c r="E102" i="2"/>
  <c r="D102" i="2"/>
  <c r="C102" i="2"/>
  <c r="B102" i="2"/>
  <c r="A102" i="2"/>
  <c r="E101" i="2"/>
  <c r="D101" i="2"/>
  <c r="C101" i="2"/>
  <c r="B101" i="2"/>
  <c r="A101" i="2"/>
  <c r="E100" i="2"/>
  <c r="D100" i="2"/>
  <c r="C100" i="2"/>
  <c r="B100" i="2"/>
  <c r="A100" i="2"/>
  <c r="E99" i="2"/>
  <c r="D99" i="2"/>
  <c r="C99" i="2"/>
  <c r="B99" i="2"/>
  <c r="A99" i="2"/>
  <c r="E98" i="2"/>
  <c r="D98" i="2"/>
  <c r="C98" i="2"/>
  <c r="B98" i="2"/>
  <c r="A98" i="2"/>
  <c r="E97" i="2"/>
  <c r="D97" i="2"/>
  <c r="C97" i="2"/>
  <c r="B97" i="2"/>
  <c r="A97" i="2"/>
  <c r="E96" i="2"/>
  <c r="D96" i="2"/>
  <c r="C96" i="2"/>
  <c r="B96" i="2"/>
  <c r="A96" i="2"/>
  <c r="E95" i="2"/>
  <c r="D95" i="2"/>
  <c r="C95" i="2"/>
  <c r="B95" i="2"/>
  <c r="A95" i="2"/>
  <c r="E94" i="2"/>
  <c r="D94" i="2"/>
  <c r="C94" i="2"/>
  <c r="B94" i="2"/>
  <c r="A94" i="2"/>
  <c r="E93" i="2"/>
  <c r="D93" i="2"/>
  <c r="C93" i="2"/>
  <c r="B93" i="2"/>
  <c r="A93" i="2"/>
  <c r="E92" i="2"/>
  <c r="D92" i="2"/>
  <c r="C92" i="2"/>
  <c r="B92" i="2"/>
  <c r="A92" i="2"/>
  <c r="E91" i="2"/>
  <c r="D91" i="2"/>
  <c r="C91" i="2"/>
  <c r="B91" i="2"/>
  <c r="A91" i="2"/>
  <c r="E90" i="2"/>
  <c r="D90" i="2"/>
  <c r="C90" i="2"/>
  <c r="B90" i="2"/>
  <c r="A90" i="2"/>
  <c r="E89" i="2"/>
  <c r="D89" i="2"/>
  <c r="C89" i="2"/>
  <c r="B89" i="2"/>
  <c r="A89" i="2"/>
  <c r="E88" i="2"/>
  <c r="D88" i="2"/>
  <c r="C88" i="2"/>
  <c r="B88" i="2"/>
  <c r="A88" i="2"/>
  <c r="E87" i="2"/>
  <c r="D87" i="2"/>
  <c r="C87" i="2"/>
  <c r="B87" i="2"/>
  <c r="A87" i="2"/>
  <c r="E86" i="2"/>
  <c r="D86" i="2"/>
  <c r="C86" i="2"/>
  <c r="B86" i="2"/>
  <c r="A86" i="2"/>
  <c r="E85" i="2"/>
  <c r="D85" i="2"/>
  <c r="C85" i="2"/>
  <c r="B85" i="2"/>
  <c r="A85" i="2"/>
  <c r="E84" i="2"/>
  <c r="D84" i="2"/>
  <c r="C84" i="2"/>
  <c r="B84" i="2"/>
  <c r="A84" i="2"/>
  <c r="E83" i="2"/>
  <c r="D83" i="2"/>
  <c r="C83" i="2"/>
  <c r="B83" i="2"/>
  <c r="A83" i="2"/>
  <c r="E82" i="2"/>
  <c r="D82" i="2"/>
  <c r="C82" i="2"/>
  <c r="B82" i="2"/>
  <c r="A82" i="2"/>
  <c r="E81" i="2"/>
  <c r="D81" i="2"/>
  <c r="C81" i="2"/>
  <c r="B81" i="2"/>
  <c r="A81" i="2"/>
  <c r="E80" i="2"/>
  <c r="D80" i="2"/>
  <c r="C80" i="2"/>
  <c r="B80" i="2"/>
  <c r="A80" i="2"/>
  <c r="E79" i="2"/>
  <c r="D79" i="2"/>
  <c r="C79" i="2"/>
  <c r="B79" i="2"/>
  <c r="A79" i="2"/>
  <c r="E78" i="2"/>
  <c r="D78" i="2"/>
  <c r="C78" i="2"/>
  <c r="B78" i="2"/>
  <c r="A78" i="2"/>
  <c r="E77" i="2"/>
  <c r="D77" i="2"/>
  <c r="C77" i="2"/>
  <c r="B77" i="2"/>
  <c r="A77" i="2"/>
  <c r="E76" i="2"/>
  <c r="D76" i="2"/>
  <c r="C76" i="2"/>
  <c r="B76" i="2"/>
  <c r="A76" i="2"/>
  <c r="E75" i="2"/>
  <c r="D75" i="2"/>
  <c r="C75" i="2"/>
  <c r="B75" i="2"/>
  <c r="A75" i="2"/>
  <c r="E74" i="2"/>
  <c r="D74" i="2"/>
  <c r="C74" i="2"/>
  <c r="B74" i="2"/>
  <c r="A74" i="2"/>
  <c r="E73" i="2"/>
  <c r="D73" i="2"/>
  <c r="C73" i="2"/>
  <c r="B73" i="2"/>
  <c r="A73" i="2"/>
  <c r="E72" i="2"/>
  <c r="D72" i="2"/>
  <c r="C72" i="2"/>
  <c r="B72" i="2"/>
  <c r="A72" i="2"/>
  <c r="E71" i="2"/>
  <c r="D71" i="2"/>
  <c r="C71" i="2"/>
  <c r="B71" i="2"/>
  <c r="A71" i="2"/>
  <c r="E70" i="2"/>
  <c r="D70" i="2"/>
  <c r="C70" i="2"/>
  <c r="B70" i="2"/>
  <c r="A70" i="2"/>
  <c r="E69" i="2"/>
  <c r="D69" i="2"/>
  <c r="C69" i="2"/>
  <c r="B69" i="2"/>
  <c r="A69" i="2"/>
  <c r="E68" i="2"/>
  <c r="D68" i="2"/>
  <c r="C68" i="2"/>
  <c r="B68" i="2"/>
  <c r="A68" i="2"/>
  <c r="E67" i="2"/>
  <c r="D67" i="2"/>
  <c r="C67" i="2"/>
  <c r="B67" i="2"/>
  <c r="A67" i="2"/>
  <c r="E66" i="2"/>
  <c r="D66" i="2"/>
  <c r="C66" i="2"/>
  <c r="B66" i="2"/>
  <c r="A66" i="2"/>
  <c r="E65" i="2"/>
  <c r="D65" i="2"/>
  <c r="C65" i="2"/>
  <c r="B65" i="2"/>
  <c r="A65" i="2"/>
  <c r="E64" i="2"/>
  <c r="D64" i="2"/>
  <c r="C64" i="2"/>
  <c r="B64" i="2"/>
  <c r="A64" i="2"/>
  <c r="E63" i="2"/>
  <c r="D63" i="2"/>
  <c r="C63" i="2"/>
  <c r="B63" i="2"/>
  <c r="A63" i="2"/>
  <c r="E62" i="2"/>
  <c r="D62" i="2"/>
  <c r="C62" i="2"/>
  <c r="B62" i="2"/>
  <c r="A62" i="2"/>
  <c r="E61" i="2"/>
  <c r="D61" i="2"/>
  <c r="C61" i="2"/>
  <c r="B61" i="2"/>
  <c r="A61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E55" i="2"/>
  <c r="D55" i="2"/>
  <c r="C55" i="2"/>
  <c r="B55" i="2"/>
  <c r="A55" i="2"/>
  <c r="E54" i="2"/>
  <c r="D54" i="2"/>
  <c r="C54" i="2"/>
  <c r="B54" i="2"/>
  <c r="A54" i="2"/>
  <c r="E53" i="2"/>
  <c r="D53" i="2"/>
  <c r="C53" i="2"/>
  <c r="B53" i="2"/>
  <c r="A53" i="2"/>
  <c r="E52" i="2"/>
  <c r="D52" i="2"/>
  <c r="C52" i="2"/>
  <c r="B52" i="2"/>
  <c r="A52" i="2"/>
  <c r="E51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E43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E39" i="2"/>
  <c r="D39" i="2"/>
  <c r="C39" i="2"/>
  <c r="B39" i="2"/>
  <c r="A39" i="2"/>
  <c r="E38" i="2"/>
  <c r="D38" i="2"/>
  <c r="C38" i="2"/>
  <c r="B38" i="2"/>
  <c r="A38" i="2"/>
  <c r="E37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I20" i="2" s="1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  <c r="H20" i="2" l="1"/>
</calcChain>
</file>

<file path=xl/sharedStrings.xml><?xml version="1.0" encoding="utf-8"?>
<sst xmlns="http://schemas.openxmlformats.org/spreadsheetml/2006/main" count="10" uniqueCount="10">
  <si>
    <t>CPU Timestamps</t>
  </si>
  <si>
    <t>CPU VALUES (%)</t>
  </si>
  <si>
    <t>MEM Timestamps</t>
  </si>
  <si>
    <t>MEM VALUES (KB)</t>
  </si>
  <si>
    <t>AVERAGE TIME BETWEEN CPU TIMESTAMPS (ms) (130x)</t>
  </si>
  <si>
    <t>AVERAGE TIME BETWEEN MEM TIMESTAMPS (ms) (119x)</t>
  </si>
  <si>
    <t>begin average</t>
  </si>
  <si>
    <t>max</t>
  </si>
  <si>
    <t>end average</t>
  </si>
  <si>
    <t>cpu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</si>
</sst>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Sheet1!$A$2:$A$131</c:f>
              <c:numCache>
                <c:formatCode>General</c:formatCode>
                <c:ptCount val="130"/>
                <c:pt idx="0">
                  <c:v>1752</c:v>
                </c:pt>
                <c:pt idx="1">
                  <c:v>2012</c:v>
                </c:pt>
                <c:pt idx="2">
                  <c:v>2284</c:v>
                </c:pt>
                <c:pt idx="3">
                  <c:v>2540</c:v>
                </c:pt>
                <c:pt idx="4">
                  <c:v>2815</c:v>
                </c:pt>
                <c:pt idx="5">
                  <c:v>3043</c:v>
                </c:pt>
                <c:pt idx="6">
                  <c:v>3294</c:v>
                </c:pt>
                <c:pt idx="7">
                  <c:v>3545</c:v>
                </c:pt>
                <c:pt idx="8">
                  <c:v>3801</c:v>
                </c:pt>
                <c:pt idx="9">
                  <c:v>4043</c:v>
                </c:pt>
                <c:pt idx="10">
                  <c:v>4296</c:v>
                </c:pt>
                <c:pt idx="11">
                  <c:v>4547</c:v>
                </c:pt>
                <c:pt idx="12">
                  <c:v>4864</c:v>
                </c:pt>
                <c:pt idx="13">
                  <c:v>5154</c:v>
                </c:pt>
                <c:pt idx="14">
                  <c:v>5391</c:v>
                </c:pt>
                <c:pt idx="15">
                  <c:v>5719</c:v>
                </c:pt>
                <c:pt idx="16">
                  <c:v>6039</c:v>
                </c:pt>
                <c:pt idx="17">
                  <c:v>6308</c:v>
                </c:pt>
                <c:pt idx="18">
                  <c:v>6561</c:v>
                </c:pt>
                <c:pt idx="19">
                  <c:v>6811</c:v>
                </c:pt>
                <c:pt idx="20">
                  <c:v>7066</c:v>
                </c:pt>
                <c:pt idx="21">
                  <c:v>7270</c:v>
                </c:pt>
                <c:pt idx="22">
                  <c:v>7556</c:v>
                </c:pt>
                <c:pt idx="23">
                  <c:v>7827</c:v>
                </c:pt>
                <c:pt idx="24">
                  <c:v>8084</c:v>
                </c:pt>
                <c:pt idx="25">
                  <c:v>8354</c:v>
                </c:pt>
                <c:pt idx="26">
                  <c:v>8608</c:v>
                </c:pt>
                <c:pt idx="27">
                  <c:v>8871</c:v>
                </c:pt>
                <c:pt idx="28">
                  <c:v>9157</c:v>
                </c:pt>
                <c:pt idx="29">
                  <c:v>9494</c:v>
                </c:pt>
                <c:pt idx="30">
                  <c:v>9809</c:v>
                </c:pt>
                <c:pt idx="31">
                  <c:v>10067</c:v>
                </c:pt>
                <c:pt idx="32">
                  <c:v>10340</c:v>
                </c:pt>
                <c:pt idx="33">
                  <c:v>10607</c:v>
                </c:pt>
                <c:pt idx="34">
                  <c:v>10857</c:v>
                </c:pt>
                <c:pt idx="35">
                  <c:v>11145</c:v>
                </c:pt>
                <c:pt idx="36">
                  <c:v>11404</c:v>
                </c:pt>
                <c:pt idx="37">
                  <c:v>11630</c:v>
                </c:pt>
                <c:pt idx="38">
                  <c:v>11898</c:v>
                </c:pt>
                <c:pt idx="39">
                  <c:v>12170</c:v>
                </c:pt>
                <c:pt idx="40">
                  <c:v>12455</c:v>
                </c:pt>
                <c:pt idx="41">
                  <c:v>12738</c:v>
                </c:pt>
                <c:pt idx="42">
                  <c:v>12988</c:v>
                </c:pt>
                <c:pt idx="43">
                  <c:v>13264</c:v>
                </c:pt>
                <c:pt idx="44">
                  <c:v>13522</c:v>
                </c:pt>
                <c:pt idx="45">
                  <c:v>13746</c:v>
                </c:pt>
                <c:pt idx="46">
                  <c:v>14030</c:v>
                </c:pt>
                <c:pt idx="47">
                  <c:v>14280</c:v>
                </c:pt>
                <c:pt idx="48">
                  <c:v>14558</c:v>
                </c:pt>
                <c:pt idx="49">
                  <c:v>14849</c:v>
                </c:pt>
                <c:pt idx="50">
                  <c:v>15150</c:v>
                </c:pt>
                <c:pt idx="51">
                  <c:v>15434</c:v>
                </c:pt>
                <c:pt idx="52">
                  <c:v>15717</c:v>
                </c:pt>
                <c:pt idx="53">
                  <c:v>15982</c:v>
                </c:pt>
                <c:pt idx="54">
                  <c:v>16227</c:v>
                </c:pt>
                <c:pt idx="55">
                  <c:v>16501</c:v>
                </c:pt>
                <c:pt idx="56">
                  <c:v>16749</c:v>
                </c:pt>
                <c:pt idx="57">
                  <c:v>17023</c:v>
                </c:pt>
                <c:pt idx="58">
                  <c:v>17300</c:v>
                </c:pt>
                <c:pt idx="59">
                  <c:v>17606</c:v>
                </c:pt>
                <c:pt idx="60">
                  <c:v>17924</c:v>
                </c:pt>
                <c:pt idx="61">
                  <c:v>18195</c:v>
                </c:pt>
                <c:pt idx="62">
                  <c:v>18425</c:v>
                </c:pt>
                <c:pt idx="63">
                  <c:v>18650</c:v>
                </c:pt>
                <c:pt idx="64">
                  <c:v>18951</c:v>
                </c:pt>
                <c:pt idx="65">
                  <c:v>19265</c:v>
                </c:pt>
                <c:pt idx="66">
                  <c:v>19509</c:v>
                </c:pt>
                <c:pt idx="67">
                  <c:v>19790</c:v>
                </c:pt>
                <c:pt idx="68">
                  <c:v>20095</c:v>
                </c:pt>
                <c:pt idx="69">
                  <c:v>20333</c:v>
                </c:pt>
                <c:pt idx="70">
                  <c:v>20579</c:v>
                </c:pt>
                <c:pt idx="71">
                  <c:v>20869</c:v>
                </c:pt>
                <c:pt idx="72">
                  <c:v>21136</c:v>
                </c:pt>
                <c:pt idx="73">
                  <c:v>21388</c:v>
                </c:pt>
                <c:pt idx="74">
                  <c:v>21641</c:v>
                </c:pt>
                <c:pt idx="75">
                  <c:v>21907</c:v>
                </c:pt>
                <c:pt idx="76">
                  <c:v>22162</c:v>
                </c:pt>
                <c:pt idx="77">
                  <c:v>22396</c:v>
                </c:pt>
                <c:pt idx="78">
                  <c:v>22637</c:v>
                </c:pt>
                <c:pt idx="79">
                  <c:v>22898</c:v>
                </c:pt>
                <c:pt idx="80">
                  <c:v>23163</c:v>
                </c:pt>
                <c:pt idx="81">
                  <c:v>23393</c:v>
                </c:pt>
                <c:pt idx="82">
                  <c:v>23665</c:v>
                </c:pt>
                <c:pt idx="83">
                  <c:v>23925</c:v>
                </c:pt>
                <c:pt idx="84">
                  <c:v>24216</c:v>
                </c:pt>
                <c:pt idx="85">
                  <c:v>24487</c:v>
                </c:pt>
                <c:pt idx="86">
                  <c:v>24704</c:v>
                </c:pt>
                <c:pt idx="87">
                  <c:v>24952</c:v>
                </c:pt>
                <c:pt idx="88">
                  <c:v>25206</c:v>
                </c:pt>
                <c:pt idx="89">
                  <c:v>25460</c:v>
                </c:pt>
                <c:pt idx="90">
                  <c:v>25740</c:v>
                </c:pt>
                <c:pt idx="91">
                  <c:v>26035</c:v>
                </c:pt>
                <c:pt idx="92">
                  <c:v>26347</c:v>
                </c:pt>
                <c:pt idx="93">
                  <c:v>26634</c:v>
                </c:pt>
                <c:pt idx="94">
                  <c:v>26938</c:v>
                </c:pt>
                <c:pt idx="95">
                  <c:v>27198</c:v>
                </c:pt>
                <c:pt idx="96">
                  <c:v>27452</c:v>
                </c:pt>
                <c:pt idx="97">
                  <c:v>27722</c:v>
                </c:pt>
                <c:pt idx="98">
                  <c:v>27978</c:v>
                </c:pt>
                <c:pt idx="99">
                  <c:v>28287</c:v>
                </c:pt>
                <c:pt idx="100">
                  <c:v>28574</c:v>
                </c:pt>
                <c:pt idx="101">
                  <c:v>28902</c:v>
                </c:pt>
                <c:pt idx="102">
                  <c:v>29168</c:v>
                </c:pt>
                <c:pt idx="103">
                  <c:v>29440</c:v>
                </c:pt>
                <c:pt idx="104">
                  <c:v>29677</c:v>
                </c:pt>
                <c:pt idx="105">
                  <c:v>29959</c:v>
                </c:pt>
                <c:pt idx="106">
                  <c:v>30240</c:v>
                </c:pt>
                <c:pt idx="107">
                  <c:v>30565</c:v>
                </c:pt>
                <c:pt idx="108">
                  <c:v>30816</c:v>
                </c:pt>
                <c:pt idx="109">
                  <c:v>31051</c:v>
                </c:pt>
                <c:pt idx="110">
                  <c:v>31288</c:v>
                </c:pt>
                <c:pt idx="111">
                  <c:v>31526</c:v>
                </c:pt>
                <c:pt idx="112">
                  <c:v>31795</c:v>
                </c:pt>
                <c:pt idx="113">
                  <c:v>32041</c:v>
                </c:pt>
                <c:pt idx="114">
                  <c:v>32286</c:v>
                </c:pt>
                <c:pt idx="115">
                  <c:v>32530</c:v>
                </c:pt>
                <c:pt idx="116">
                  <c:v>32821</c:v>
                </c:pt>
                <c:pt idx="117">
                  <c:v>33133</c:v>
                </c:pt>
                <c:pt idx="118">
                  <c:v>33414</c:v>
                </c:pt>
                <c:pt idx="119">
                  <c:v>33626</c:v>
                </c:pt>
                <c:pt idx="120">
                  <c:v>33906</c:v>
                </c:pt>
                <c:pt idx="121">
                  <c:v>34172</c:v>
                </c:pt>
                <c:pt idx="122">
                  <c:v>34429</c:v>
                </c:pt>
                <c:pt idx="123">
                  <c:v>34715</c:v>
                </c:pt>
                <c:pt idx="124">
                  <c:v>34968</c:v>
                </c:pt>
                <c:pt idx="125">
                  <c:v>35231</c:v>
                </c:pt>
                <c:pt idx="126">
                  <c:v>35514</c:v>
                </c:pt>
                <c:pt idx="127">
                  <c:v>35821</c:v>
                </c:pt>
                <c:pt idx="128">
                  <c:v>36123</c:v>
                </c:pt>
                <c:pt idx="129">
                  <c:v>36428</c:v>
                </c:pt>
              </c:numCache>
            </c:numRef>
          </c:cat>
          <c:val>
            <c:numRef>
              <c:f>Sheet1!$B$2:$B$131</c:f>
              <c:numCache>
                <c:formatCode>General</c:formatCode>
                <c:ptCount val="130"/>
                <c:pt idx="0">
                  <c:v>13</c:v>
                </c:pt>
                <c:pt idx="1">
                  <c:v>34</c:v>
                </c:pt>
                <c:pt idx="2">
                  <c:v>37</c:v>
                </c:pt>
                <c:pt idx="3">
                  <c:v>29</c:v>
                </c:pt>
                <c:pt idx="4">
                  <c:v>17</c:v>
                </c:pt>
                <c:pt idx="5">
                  <c:v>25</c:v>
                </c:pt>
                <c:pt idx="6">
                  <c:v>12</c:v>
                </c:pt>
                <c:pt idx="7">
                  <c:v>17</c:v>
                </c:pt>
                <c:pt idx="8">
                  <c:v>6</c:v>
                </c:pt>
                <c:pt idx="9">
                  <c:v>9</c:v>
                </c:pt>
                <c:pt idx="10">
                  <c:v>3</c:v>
                </c:pt>
                <c:pt idx="11">
                  <c:v>14</c:v>
                </c:pt>
                <c:pt idx="12">
                  <c:v>6</c:v>
                </c:pt>
                <c:pt idx="13">
                  <c:v>16</c:v>
                </c:pt>
                <c:pt idx="14">
                  <c:v>6</c:v>
                </c:pt>
                <c:pt idx="15">
                  <c:v>10</c:v>
                </c:pt>
                <c:pt idx="16">
                  <c:v>8</c:v>
                </c:pt>
                <c:pt idx="17">
                  <c:v>33</c:v>
                </c:pt>
                <c:pt idx="18">
                  <c:v>29</c:v>
                </c:pt>
                <c:pt idx="19">
                  <c:v>40</c:v>
                </c:pt>
                <c:pt idx="20">
                  <c:v>44</c:v>
                </c:pt>
                <c:pt idx="21">
                  <c:v>0</c:v>
                </c:pt>
                <c:pt idx="22">
                  <c:v>18</c:v>
                </c:pt>
                <c:pt idx="23">
                  <c:v>8</c:v>
                </c:pt>
                <c:pt idx="24">
                  <c:v>6</c:v>
                </c:pt>
                <c:pt idx="25">
                  <c:v>10</c:v>
                </c:pt>
                <c:pt idx="26">
                  <c:v>8</c:v>
                </c:pt>
                <c:pt idx="27">
                  <c:v>6</c:v>
                </c:pt>
                <c:pt idx="28">
                  <c:v>9</c:v>
                </c:pt>
                <c:pt idx="29">
                  <c:v>34</c:v>
                </c:pt>
                <c:pt idx="30">
                  <c:v>50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6</c:v>
                </c:pt>
                <c:pt idx="40">
                  <c:v>11</c:v>
                </c:pt>
                <c:pt idx="41">
                  <c:v>14</c:v>
                </c:pt>
                <c:pt idx="42">
                  <c:v>12</c:v>
                </c:pt>
                <c:pt idx="43">
                  <c:v>8</c:v>
                </c:pt>
                <c:pt idx="44">
                  <c:v>3</c:v>
                </c:pt>
                <c:pt idx="45">
                  <c:v>7</c:v>
                </c:pt>
                <c:pt idx="46">
                  <c:v>0</c:v>
                </c:pt>
                <c:pt idx="47">
                  <c:v>4</c:v>
                </c:pt>
                <c:pt idx="48">
                  <c:v>3</c:v>
                </c:pt>
                <c:pt idx="49">
                  <c:v>9</c:v>
                </c:pt>
                <c:pt idx="50">
                  <c:v>18</c:v>
                </c:pt>
                <c:pt idx="51">
                  <c:v>28</c:v>
                </c:pt>
                <c:pt idx="52">
                  <c:v>0</c:v>
                </c:pt>
                <c:pt idx="53">
                  <c:v>19</c:v>
                </c:pt>
                <c:pt idx="54">
                  <c:v>6</c:v>
                </c:pt>
                <c:pt idx="55">
                  <c:v>11</c:v>
                </c:pt>
                <c:pt idx="56">
                  <c:v>6</c:v>
                </c:pt>
                <c:pt idx="57">
                  <c:v>8</c:v>
                </c:pt>
                <c:pt idx="58">
                  <c:v>10</c:v>
                </c:pt>
                <c:pt idx="59">
                  <c:v>17</c:v>
                </c:pt>
                <c:pt idx="60">
                  <c:v>29</c:v>
                </c:pt>
                <c:pt idx="61">
                  <c:v>37</c:v>
                </c:pt>
                <c:pt idx="62">
                  <c:v>4</c:v>
                </c:pt>
                <c:pt idx="63">
                  <c:v>4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4</c:v>
                </c:pt>
                <c:pt idx="70">
                  <c:v>3</c:v>
                </c:pt>
                <c:pt idx="71">
                  <c:v>10</c:v>
                </c:pt>
                <c:pt idx="72">
                  <c:v>14</c:v>
                </c:pt>
                <c:pt idx="73">
                  <c:v>29</c:v>
                </c:pt>
                <c:pt idx="74">
                  <c:v>33</c:v>
                </c:pt>
                <c:pt idx="75">
                  <c:v>3</c:v>
                </c:pt>
                <c:pt idx="76">
                  <c:v>16</c:v>
                </c:pt>
                <c:pt idx="77">
                  <c:v>3</c:v>
                </c:pt>
                <c:pt idx="78">
                  <c:v>3</c:v>
                </c:pt>
                <c:pt idx="79">
                  <c:v>0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18</c:v>
                </c:pt>
                <c:pt idx="85">
                  <c:v>13</c:v>
                </c:pt>
                <c:pt idx="86">
                  <c:v>0</c:v>
                </c:pt>
                <c:pt idx="87">
                  <c:v>0</c:v>
                </c:pt>
                <c:pt idx="88">
                  <c:v>3</c:v>
                </c:pt>
                <c:pt idx="89">
                  <c:v>2</c:v>
                </c:pt>
                <c:pt idx="90">
                  <c:v>3</c:v>
                </c:pt>
                <c:pt idx="91">
                  <c:v>0</c:v>
                </c:pt>
                <c:pt idx="92">
                  <c:v>2</c:v>
                </c:pt>
                <c:pt idx="93">
                  <c:v>3</c:v>
                </c:pt>
                <c:pt idx="94">
                  <c:v>8</c:v>
                </c:pt>
                <c:pt idx="95">
                  <c:v>3</c:v>
                </c:pt>
                <c:pt idx="96">
                  <c:v>0</c:v>
                </c:pt>
                <c:pt idx="97">
                  <c:v>3</c:v>
                </c:pt>
                <c:pt idx="98">
                  <c:v>12</c:v>
                </c:pt>
                <c:pt idx="99">
                  <c:v>16</c:v>
                </c:pt>
                <c:pt idx="100">
                  <c:v>15</c:v>
                </c:pt>
                <c:pt idx="101">
                  <c:v>7</c:v>
                </c:pt>
                <c:pt idx="102">
                  <c:v>2</c:v>
                </c:pt>
                <c:pt idx="103">
                  <c:v>0</c:v>
                </c:pt>
                <c:pt idx="104">
                  <c:v>7</c:v>
                </c:pt>
                <c:pt idx="105">
                  <c:v>3</c:v>
                </c:pt>
                <c:pt idx="106">
                  <c:v>22</c:v>
                </c:pt>
                <c:pt idx="107">
                  <c:v>15</c:v>
                </c:pt>
                <c:pt idx="108">
                  <c:v>3</c:v>
                </c:pt>
                <c:pt idx="109">
                  <c:v>3</c:v>
                </c:pt>
                <c:pt idx="110">
                  <c:v>4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3</c:v>
                </c:pt>
                <c:pt idx="116">
                  <c:v>3</c:v>
                </c:pt>
                <c:pt idx="117">
                  <c:v>25</c:v>
                </c:pt>
                <c:pt idx="118">
                  <c:v>23</c:v>
                </c:pt>
                <c:pt idx="119">
                  <c:v>4</c:v>
                </c:pt>
                <c:pt idx="120">
                  <c:v>7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4</c:v>
                </c:pt>
                <c:pt idx="125">
                  <c:v>4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53243376"/>
        <c:axId val="-1953250992"/>
      </c:lineChart>
      <c:catAx>
        <c:axId val="-1953243376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Time (ms)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953250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53250992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953243376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Sheet1!$C$2:$C$120</c:f>
              <c:numCache>
                <c:formatCode>General</c:formatCode>
                <c:ptCount val="119"/>
                <c:pt idx="0">
                  <c:v>1723</c:v>
                </c:pt>
                <c:pt idx="1">
                  <c:v>1970</c:v>
                </c:pt>
                <c:pt idx="2">
                  <c:v>2203</c:v>
                </c:pt>
                <c:pt idx="3">
                  <c:v>2474</c:v>
                </c:pt>
                <c:pt idx="4">
                  <c:v>2767</c:v>
                </c:pt>
                <c:pt idx="5">
                  <c:v>3019</c:v>
                </c:pt>
                <c:pt idx="6">
                  <c:v>3285</c:v>
                </c:pt>
                <c:pt idx="7">
                  <c:v>3554</c:v>
                </c:pt>
                <c:pt idx="8">
                  <c:v>3784</c:v>
                </c:pt>
                <c:pt idx="9">
                  <c:v>4010</c:v>
                </c:pt>
                <c:pt idx="10">
                  <c:v>4250</c:v>
                </c:pt>
                <c:pt idx="11">
                  <c:v>4505</c:v>
                </c:pt>
                <c:pt idx="12">
                  <c:v>4791</c:v>
                </c:pt>
                <c:pt idx="13">
                  <c:v>5106</c:v>
                </c:pt>
                <c:pt idx="14">
                  <c:v>5360</c:v>
                </c:pt>
                <c:pt idx="15">
                  <c:v>5647</c:v>
                </c:pt>
                <c:pt idx="16">
                  <c:v>5979</c:v>
                </c:pt>
                <c:pt idx="17">
                  <c:v>6228</c:v>
                </c:pt>
                <c:pt idx="18">
                  <c:v>6467</c:v>
                </c:pt>
                <c:pt idx="19">
                  <c:v>6722</c:v>
                </c:pt>
                <c:pt idx="20">
                  <c:v>6977</c:v>
                </c:pt>
                <c:pt idx="21">
                  <c:v>7283</c:v>
                </c:pt>
                <c:pt idx="22">
                  <c:v>7564</c:v>
                </c:pt>
                <c:pt idx="23">
                  <c:v>7836</c:v>
                </c:pt>
                <c:pt idx="24">
                  <c:v>8092</c:v>
                </c:pt>
                <c:pt idx="25">
                  <c:v>8368</c:v>
                </c:pt>
                <c:pt idx="26">
                  <c:v>8639</c:v>
                </c:pt>
                <c:pt idx="27">
                  <c:v>8970</c:v>
                </c:pt>
                <c:pt idx="28">
                  <c:v>9236</c:v>
                </c:pt>
                <c:pt idx="29">
                  <c:v>9578</c:v>
                </c:pt>
                <c:pt idx="30">
                  <c:v>9848</c:v>
                </c:pt>
                <c:pt idx="31">
                  <c:v>10136</c:v>
                </c:pt>
                <c:pt idx="32">
                  <c:v>10420</c:v>
                </c:pt>
                <c:pt idx="33">
                  <c:v>10752</c:v>
                </c:pt>
                <c:pt idx="34">
                  <c:v>11021</c:v>
                </c:pt>
                <c:pt idx="35">
                  <c:v>11318</c:v>
                </c:pt>
                <c:pt idx="36">
                  <c:v>11668</c:v>
                </c:pt>
                <c:pt idx="37">
                  <c:v>11941</c:v>
                </c:pt>
                <c:pt idx="38">
                  <c:v>12234</c:v>
                </c:pt>
                <c:pt idx="39">
                  <c:v>12494</c:v>
                </c:pt>
                <c:pt idx="40">
                  <c:v>12752</c:v>
                </c:pt>
                <c:pt idx="41">
                  <c:v>13029</c:v>
                </c:pt>
                <c:pt idx="42">
                  <c:v>13316</c:v>
                </c:pt>
                <c:pt idx="43">
                  <c:v>13598</c:v>
                </c:pt>
                <c:pt idx="44">
                  <c:v>13835</c:v>
                </c:pt>
                <c:pt idx="45">
                  <c:v>14069</c:v>
                </c:pt>
                <c:pt idx="46">
                  <c:v>14360</c:v>
                </c:pt>
                <c:pt idx="47">
                  <c:v>14631</c:v>
                </c:pt>
                <c:pt idx="48">
                  <c:v>14979</c:v>
                </c:pt>
                <c:pt idx="49">
                  <c:v>15260</c:v>
                </c:pt>
                <c:pt idx="50">
                  <c:v>15624</c:v>
                </c:pt>
                <c:pt idx="51">
                  <c:v>15970</c:v>
                </c:pt>
                <c:pt idx="52">
                  <c:v>16281</c:v>
                </c:pt>
                <c:pt idx="53">
                  <c:v>16568</c:v>
                </c:pt>
                <c:pt idx="54">
                  <c:v>16857</c:v>
                </c:pt>
                <c:pt idx="55">
                  <c:v>17146</c:v>
                </c:pt>
                <c:pt idx="56">
                  <c:v>17429</c:v>
                </c:pt>
                <c:pt idx="57">
                  <c:v>17785</c:v>
                </c:pt>
                <c:pt idx="58">
                  <c:v>18135</c:v>
                </c:pt>
                <c:pt idx="59">
                  <c:v>18427</c:v>
                </c:pt>
                <c:pt idx="60">
                  <c:v>18767</c:v>
                </c:pt>
                <c:pt idx="61">
                  <c:v>19050</c:v>
                </c:pt>
                <c:pt idx="62">
                  <c:v>19298</c:v>
                </c:pt>
                <c:pt idx="63">
                  <c:v>19557</c:v>
                </c:pt>
                <c:pt idx="64">
                  <c:v>19854</c:v>
                </c:pt>
                <c:pt idx="65">
                  <c:v>20146</c:v>
                </c:pt>
                <c:pt idx="66">
                  <c:v>20413</c:v>
                </c:pt>
                <c:pt idx="67">
                  <c:v>20710</c:v>
                </c:pt>
                <c:pt idx="68">
                  <c:v>21082</c:v>
                </c:pt>
                <c:pt idx="69">
                  <c:v>21434</c:v>
                </c:pt>
                <c:pt idx="70">
                  <c:v>21739</c:v>
                </c:pt>
                <c:pt idx="71">
                  <c:v>22008</c:v>
                </c:pt>
                <c:pt idx="72">
                  <c:v>22306</c:v>
                </c:pt>
                <c:pt idx="73">
                  <c:v>22655</c:v>
                </c:pt>
                <c:pt idx="74">
                  <c:v>22964</c:v>
                </c:pt>
                <c:pt idx="75">
                  <c:v>23224</c:v>
                </c:pt>
                <c:pt idx="76">
                  <c:v>23498</c:v>
                </c:pt>
                <c:pt idx="77">
                  <c:v>23804</c:v>
                </c:pt>
                <c:pt idx="78">
                  <c:v>24187</c:v>
                </c:pt>
                <c:pt idx="79">
                  <c:v>24482</c:v>
                </c:pt>
                <c:pt idx="80">
                  <c:v>24768</c:v>
                </c:pt>
                <c:pt idx="81">
                  <c:v>25092</c:v>
                </c:pt>
                <c:pt idx="82">
                  <c:v>25424</c:v>
                </c:pt>
                <c:pt idx="83">
                  <c:v>25791</c:v>
                </c:pt>
                <c:pt idx="84">
                  <c:v>26096</c:v>
                </c:pt>
                <c:pt idx="85">
                  <c:v>26386</c:v>
                </c:pt>
                <c:pt idx="86">
                  <c:v>26700</c:v>
                </c:pt>
                <c:pt idx="87">
                  <c:v>26990</c:v>
                </c:pt>
                <c:pt idx="88">
                  <c:v>27241</c:v>
                </c:pt>
                <c:pt idx="89">
                  <c:v>27541</c:v>
                </c:pt>
                <c:pt idx="90">
                  <c:v>27804</c:v>
                </c:pt>
                <c:pt idx="91">
                  <c:v>28094</c:v>
                </c:pt>
                <c:pt idx="92">
                  <c:v>28409</c:v>
                </c:pt>
                <c:pt idx="93">
                  <c:v>28703</c:v>
                </c:pt>
                <c:pt idx="94">
                  <c:v>29069</c:v>
                </c:pt>
                <c:pt idx="95">
                  <c:v>29388</c:v>
                </c:pt>
                <c:pt idx="96">
                  <c:v>29711</c:v>
                </c:pt>
                <c:pt idx="97">
                  <c:v>30049</c:v>
                </c:pt>
                <c:pt idx="98">
                  <c:v>30405</c:v>
                </c:pt>
                <c:pt idx="99">
                  <c:v>30776</c:v>
                </c:pt>
                <c:pt idx="100">
                  <c:v>31077</c:v>
                </c:pt>
                <c:pt idx="101">
                  <c:v>31368</c:v>
                </c:pt>
                <c:pt idx="102">
                  <c:v>31662</c:v>
                </c:pt>
                <c:pt idx="103">
                  <c:v>32021</c:v>
                </c:pt>
                <c:pt idx="104">
                  <c:v>32295</c:v>
                </c:pt>
                <c:pt idx="105">
                  <c:v>32611</c:v>
                </c:pt>
                <c:pt idx="106">
                  <c:v>32992</c:v>
                </c:pt>
                <c:pt idx="107">
                  <c:v>33344</c:v>
                </c:pt>
                <c:pt idx="108">
                  <c:v>33700</c:v>
                </c:pt>
                <c:pt idx="109">
                  <c:v>33996</c:v>
                </c:pt>
                <c:pt idx="110">
                  <c:v>34247</c:v>
                </c:pt>
                <c:pt idx="111">
                  <c:v>34498</c:v>
                </c:pt>
                <c:pt idx="112">
                  <c:v>34791</c:v>
                </c:pt>
                <c:pt idx="113">
                  <c:v>35074</c:v>
                </c:pt>
                <c:pt idx="114">
                  <c:v>35339</c:v>
                </c:pt>
                <c:pt idx="115">
                  <c:v>35596</c:v>
                </c:pt>
                <c:pt idx="116">
                  <c:v>35870</c:v>
                </c:pt>
                <c:pt idx="117">
                  <c:v>36212</c:v>
                </c:pt>
                <c:pt idx="118">
                  <c:v>36493</c:v>
                </c:pt>
              </c:numCache>
            </c:numRef>
          </c:cat>
          <c:val>
            <c:numRef>
              <c:f>Sheet1!$E$2:$E$120</c:f>
              <c:numCache>
                <c:formatCode>General</c:formatCode>
                <c:ptCount val="119"/>
                <c:pt idx="0">
                  <c:v>5.064453125</c:v>
                </c:pt>
                <c:pt idx="1">
                  <c:v>32.04296875</c:v>
                </c:pt>
                <c:pt idx="2">
                  <c:v>93.6318359375</c:v>
                </c:pt>
                <c:pt idx="3">
                  <c:v>98.7666015625</c:v>
                </c:pt>
                <c:pt idx="4">
                  <c:v>102.3291015625</c:v>
                </c:pt>
                <c:pt idx="5">
                  <c:v>104.146484375</c:v>
                </c:pt>
                <c:pt idx="6">
                  <c:v>111.6171875</c:v>
                </c:pt>
                <c:pt idx="7">
                  <c:v>112.11328125</c:v>
                </c:pt>
                <c:pt idx="8">
                  <c:v>112.78125</c:v>
                </c:pt>
                <c:pt idx="9">
                  <c:v>113.4375</c:v>
                </c:pt>
                <c:pt idx="10">
                  <c:v>113.5703125</c:v>
                </c:pt>
                <c:pt idx="11">
                  <c:v>113.56640625</c:v>
                </c:pt>
                <c:pt idx="12">
                  <c:v>113.58203125</c:v>
                </c:pt>
                <c:pt idx="13">
                  <c:v>113.6171875</c:v>
                </c:pt>
                <c:pt idx="14">
                  <c:v>114.3515625</c:v>
                </c:pt>
                <c:pt idx="15">
                  <c:v>114.10546875</c:v>
                </c:pt>
                <c:pt idx="16">
                  <c:v>114.1796875</c:v>
                </c:pt>
                <c:pt idx="17">
                  <c:v>114.314453125</c:v>
                </c:pt>
                <c:pt idx="18">
                  <c:v>115.4501953125</c:v>
                </c:pt>
                <c:pt idx="19">
                  <c:v>99.802734375</c:v>
                </c:pt>
                <c:pt idx="20">
                  <c:v>117.724609375</c:v>
                </c:pt>
                <c:pt idx="21">
                  <c:v>136.126953125</c:v>
                </c:pt>
                <c:pt idx="22">
                  <c:v>126.4169921875</c:v>
                </c:pt>
                <c:pt idx="23">
                  <c:v>127.0712890625</c:v>
                </c:pt>
                <c:pt idx="24">
                  <c:v>127.2314453125</c:v>
                </c:pt>
                <c:pt idx="25">
                  <c:v>128.8759765625</c:v>
                </c:pt>
                <c:pt idx="26">
                  <c:v>129.1689453125</c:v>
                </c:pt>
                <c:pt idx="27">
                  <c:v>130.9072265625</c:v>
                </c:pt>
                <c:pt idx="28">
                  <c:v>131.0595703125</c:v>
                </c:pt>
                <c:pt idx="29">
                  <c:v>132.9462890625</c:v>
                </c:pt>
                <c:pt idx="30">
                  <c:v>134.9404296875</c:v>
                </c:pt>
                <c:pt idx="31">
                  <c:v>134.5068359375</c:v>
                </c:pt>
                <c:pt idx="32">
                  <c:v>134.5068359375</c:v>
                </c:pt>
                <c:pt idx="33">
                  <c:v>134.5380859375</c:v>
                </c:pt>
                <c:pt idx="34">
                  <c:v>134.5419921875</c:v>
                </c:pt>
                <c:pt idx="35">
                  <c:v>134.5498046875</c:v>
                </c:pt>
                <c:pt idx="36">
                  <c:v>134.5498046875</c:v>
                </c:pt>
                <c:pt idx="37">
                  <c:v>134.5537109375</c:v>
                </c:pt>
                <c:pt idx="38">
                  <c:v>134.5498046875</c:v>
                </c:pt>
                <c:pt idx="39">
                  <c:v>134.4873046875</c:v>
                </c:pt>
                <c:pt idx="40">
                  <c:v>134.7685546875</c:v>
                </c:pt>
                <c:pt idx="41">
                  <c:v>134.8603515625</c:v>
                </c:pt>
                <c:pt idx="42">
                  <c:v>134.8056640625</c:v>
                </c:pt>
                <c:pt idx="43">
                  <c:v>134.8759765625</c:v>
                </c:pt>
                <c:pt idx="44">
                  <c:v>134.8447265625</c:v>
                </c:pt>
                <c:pt idx="45">
                  <c:v>134.8056640625</c:v>
                </c:pt>
                <c:pt idx="46">
                  <c:v>134.7392578125</c:v>
                </c:pt>
                <c:pt idx="47">
                  <c:v>134.7431640625</c:v>
                </c:pt>
                <c:pt idx="48">
                  <c:v>134.8486328125</c:v>
                </c:pt>
                <c:pt idx="49">
                  <c:v>135.0673828125</c:v>
                </c:pt>
                <c:pt idx="50">
                  <c:v>137.060546875</c:v>
                </c:pt>
                <c:pt idx="51">
                  <c:v>136.8935546875</c:v>
                </c:pt>
                <c:pt idx="52">
                  <c:v>137.1435546875</c:v>
                </c:pt>
                <c:pt idx="53">
                  <c:v>137.1474609375</c:v>
                </c:pt>
                <c:pt idx="54">
                  <c:v>137.1669921875</c:v>
                </c:pt>
                <c:pt idx="55">
                  <c:v>137.1708984375</c:v>
                </c:pt>
                <c:pt idx="56">
                  <c:v>137.1708984375</c:v>
                </c:pt>
                <c:pt idx="57">
                  <c:v>137.0654296875</c:v>
                </c:pt>
                <c:pt idx="58">
                  <c:v>137.3271484375</c:v>
                </c:pt>
                <c:pt idx="59">
                  <c:v>137.2939453125</c:v>
                </c:pt>
                <c:pt idx="60">
                  <c:v>137.3017578125</c:v>
                </c:pt>
                <c:pt idx="61">
                  <c:v>137.3056640625</c:v>
                </c:pt>
                <c:pt idx="62">
                  <c:v>137.3095703125</c:v>
                </c:pt>
                <c:pt idx="63">
                  <c:v>137.3056640625</c:v>
                </c:pt>
                <c:pt idx="64">
                  <c:v>137.3134765625</c:v>
                </c:pt>
                <c:pt idx="65">
                  <c:v>137.2978515625</c:v>
                </c:pt>
                <c:pt idx="66">
                  <c:v>137.2783203125</c:v>
                </c:pt>
                <c:pt idx="67">
                  <c:v>137.4267578125</c:v>
                </c:pt>
                <c:pt idx="68">
                  <c:v>137.4462890625</c:v>
                </c:pt>
                <c:pt idx="69">
                  <c:v>137.4931640625</c:v>
                </c:pt>
                <c:pt idx="70">
                  <c:v>137.5830078125</c:v>
                </c:pt>
                <c:pt idx="71">
                  <c:v>137.7587890625</c:v>
                </c:pt>
                <c:pt idx="72">
                  <c:v>137.798828125</c:v>
                </c:pt>
                <c:pt idx="73">
                  <c:v>137.865234375</c:v>
                </c:pt>
                <c:pt idx="74">
                  <c:v>137.923828125</c:v>
                </c:pt>
                <c:pt idx="75">
                  <c:v>137.923828125</c:v>
                </c:pt>
                <c:pt idx="76">
                  <c:v>137.927734375</c:v>
                </c:pt>
                <c:pt idx="77">
                  <c:v>137.896484375</c:v>
                </c:pt>
                <c:pt idx="78">
                  <c:v>137.931640625</c:v>
                </c:pt>
                <c:pt idx="79">
                  <c:v>138.126953125</c:v>
                </c:pt>
                <c:pt idx="80">
                  <c:v>137.966796875</c:v>
                </c:pt>
                <c:pt idx="81">
                  <c:v>137.943359375</c:v>
                </c:pt>
                <c:pt idx="82">
                  <c:v>137.958984375</c:v>
                </c:pt>
                <c:pt idx="83">
                  <c:v>137.962890625</c:v>
                </c:pt>
                <c:pt idx="84">
                  <c:v>137.962890625</c:v>
                </c:pt>
                <c:pt idx="85">
                  <c:v>137.962890625</c:v>
                </c:pt>
                <c:pt idx="86">
                  <c:v>137.962890625</c:v>
                </c:pt>
                <c:pt idx="87">
                  <c:v>138.029296875</c:v>
                </c:pt>
                <c:pt idx="88">
                  <c:v>137.990234375</c:v>
                </c:pt>
                <c:pt idx="89">
                  <c:v>137.998046875</c:v>
                </c:pt>
                <c:pt idx="90">
                  <c:v>137.998046875</c:v>
                </c:pt>
                <c:pt idx="91">
                  <c:v>137.990234375</c:v>
                </c:pt>
                <c:pt idx="92">
                  <c:v>138.275390625</c:v>
                </c:pt>
                <c:pt idx="93">
                  <c:v>138.041015625</c:v>
                </c:pt>
                <c:pt idx="94">
                  <c:v>137.978515625</c:v>
                </c:pt>
                <c:pt idx="95">
                  <c:v>137.970703125</c:v>
                </c:pt>
                <c:pt idx="96">
                  <c:v>137.978515625</c:v>
                </c:pt>
                <c:pt idx="97">
                  <c:v>137.978515625</c:v>
                </c:pt>
                <c:pt idx="98">
                  <c:v>138.00390625</c:v>
                </c:pt>
                <c:pt idx="99">
                  <c:v>137.96484375</c:v>
                </c:pt>
                <c:pt idx="100">
                  <c:v>137.931640625</c:v>
                </c:pt>
                <c:pt idx="101">
                  <c:v>137.931640625</c:v>
                </c:pt>
                <c:pt idx="102">
                  <c:v>137.935546875</c:v>
                </c:pt>
                <c:pt idx="103">
                  <c:v>137.935546875</c:v>
                </c:pt>
                <c:pt idx="104">
                  <c:v>137.935546875</c:v>
                </c:pt>
                <c:pt idx="105">
                  <c:v>137.912109375</c:v>
                </c:pt>
                <c:pt idx="106">
                  <c:v>137.919921875</c:v>
                </c:pt>
                <c:pt idx="107">
                  <c:v>138.244140625</c:v>
                </c:pt>
                <c:pt idx="108">
                  <c:v>138.3828125</c:v>
                </c:pt>
                <c:pt idx="109">
                  <c:v>138.38671875</c:v>
                </c:pt>
                <c:pt idx="110">
                  <c:v>138.37890625</c:v>
                </c:pt>
                <c:pt idx="111">
                  <c:v>138.37890625</c:v>
                </c:pt>
                <c:pt idx="112">
                  <c:v>138.37890625</c:v>
                </c:pt>
                <c:pt idx="113">
                  <c:v>138.37890625</c:v>
                </c:pt>
                <c:pt idx="114">
                  <c:v>138.37890625</c:v>
                </c:pt>
                <c:pt idx="115">
                  <c:v>138.4296875</c:v>
                </c:pt>
                <c:pt idx="116">
                  <c:v>138.40234375</c:v>
                </c:pt>
                <c:pt idx="117">
                  <c:v>138.40234375</c:v>
                </c:pt>
                <c:pt idx="118">
                  <c:v>138.3984375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53255888"/>
        <c:axId val="-2126435792"/>
      </c:lineChart>
      <c:catAx>
        <c:axId val="-195325588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2126435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6435792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95325588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E10"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31"/>
  <sheetViews>
    <sheetView tabSelected="1" workbookViewId="0">
      <selection activeCell="H27" sqref="H27"/>
    </sheetView>
  </sheetViews>
  <sheetFormatPr defaultColWidth="9.109375" defaultRowHeight="13.2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</row>
    <row r="2" spans="1:7" x14ac:dyDescent="0.25">
      <c r="A2" s="2">
        <f>1752</f>
        <v>1752</v>
      </c>
      <c r="B2" s="2">
        <f>13</f>
        <v>13</v>
      </c>
      <c r="C2" s="2">
        <f>1723</f>
        <v>1723</v>
      </c>
      <c r="D2" s="2">
        <f>5186</f>
        <v>5186</v>
      </c>
      <c r="E2" s="2">
        <f>5.064453125</f>
        <v>5.064453125</v>
      </c>
      <c r="G2" s="2">
        <f>266</f>
        <v>266</v>
      </c>
    </row>
    <row r="3" spans="1:7" x14ac:dyDescent="0.25">
      <c r="A3" s="2">
        <f>2012</f>
        <v>2012</v>
      </c>
      <c r="B3" s="2">
        <f>34</f>
        <v>34</v>
      </c>
      <c r="C3" s="2">
        <f>1970</f>
        <v>1970</v>
      </c>
      <c r="D3" s="2">
        <f>32812</f>
        <v>32812</v>
      </c>
      <c r="E3" s="2">
        <f>32.04296875</f>
        <v>32.04296875</v>
      </c>
    </row>
    <row r="4" spans="1:7" x14ac:dyDescent="0.25">
      <c r="A4" s="2">
        <f>2284</f>
        <v>2284</v>
      </c>
      <c r="B4" s="2">
        <f>37</f>
        <v>37</v>
      </c>
      <c r="C4" s="2">
        <f>2203</f>
        <v>2203</v>
      </c>
      <c r="D4" s="2">
        <f>95879</f>
        <v>95879</v>
      </c>
      <c r="E4" s="2">
        <f>93.6318359375</f>
        <v>93.6318359375</v>
      </c>
      <c r="G4" s="2" t="s">
        <v>5</v>
      </c>
    </row>
    <row r="5" spans="1:7" x14ac:dyDescent="0.25">
      <c r="A5" s="2">
        <f>2540</f>
        <v>2540</v>
      </c>
      <c r="B5" s="2">
        <f>29</f>
        <v>29</v>
      </c>
      <c r="C5" s="2">
        <f>2474</f>
        <v>2474</v>
      </c>
      <c r="D5" s="2">
        <f>101137</f>
        <v>101137</v>
      </c>
      <c r="E5" s="2">
        <f>98.7666015625</f>
        <v>98.7666015625</v>
      </c>
      <c r="G5" s="2">
        <f>292</f>
        <v>292</v>
      </c>
    </row>
    <row r="6" spans="1:7" x14ac:dyDescent="0.25">
      <c r="A6" s="2">
        <f>2815</f>
        <v>2815</v>
      </c>
      <c r="B6" s="2">
        <f>17</f>
        <v>17</v>
      </c>
      <c r="C6" s="2">
        <f>2767</f>
        <v>2767</v>
      </c>
      <c r="D6" s="2">
        <f>104785</f>
        <v>104785</v>
      </c>
      <c r="E6" s="2">
        <f>102.3291015625</f>
        <v>102.3291015625</v>
      </c>
    </row>
    <row r="7" spans="1:7" x14ac:dyDescent="0.25">
      <c r="A7" s="2">
        <f>3043</f>
        <v>3043</v>
      </c>
      <c r="B7" s="2">
        <f>25</f>
        <v>25</v>
      </c>
      <c r="C7" s="2">
        <f>3019</f>
        <v>3019</v>
      </c>
      <c r="D7" s="2">
        <f>106646</f>
        <v>106646</v>
      </c>
      <c r="E7" s="2">
        <f>104.146484375</f>
        <v>104.146484375</v>
      </c>
    </row>
    <row r="8" spans="1:7" x14ac:dyDescent="0.25">
      <c r="A8" s="2">
        <f>3294</f>
        <v>3294</v>
      </c>
      <c r="B8" s="2">
        <f>12</f>
        <v>12</v>
      </c>
      <c r="C8" s="2">
        <f>3285</f>
        <v>3285</v>
      </c>
      <c r="D8" s="2">
        <f>114296</f>
        <v>114296</v>
      </c>
      <c r="E8" s="2">
        <f>111.6171875</f>
        <v>111.6171875</v>
      </c>
    </row>
    <row r="9" spans="1:7" x14ac:dyDescent="0.25">
      <c r="A9" s="2">
        <f>3545</f>
        <v>3545</v>
      </c>
      <c r="B9" s="2">
        <f>17</f>
        <v>17</v>
      </c>
      <c r="C9" s="2">
        <f>3554</f>
        <v>3554</v>
      </c>
      <c r="D9" s="2">
        <f>114804</f>
        <v>114804</v>
      </c>
      <c r="E9" s="2">
        <f>112.11328125</f>
        <v>112.11328125</v>
      </c>
    </row>
    <row r="10" spans="1:7" x14ac:dyDescent="0.25">
      <c r="A10" s="2">
        <f>3801</f>
        <v>3801</v>
      </c>
      <c r="B10" s="2">
        <f>6</f>
        <v>6</v>
      </c>
      <c r="C10" s="2">
        <f>3784</f>
        <v>3784</v>
      </c>
      <c r="D10" s="2">
        <f>115488</f>
        <v>115488</v>
      </c>
      <c r="E10" s="2">
        <f>112.78125</f>
        <v>112.78125</v>
      </c>
    </row>
    <row r="11" spans="1:7" x14ac:dyDescent="0.25">
      <c r="A11" s="2">
        <f>4043</f>
        <v>4043</v>
      </c>
      <c r="B11" s="2">
        <f>9</f>
        <v>9</v>
      </c>
      <c r="C11" s="2">
        <f>4010</f>
        <v>4010</v>
      </c>
      <c r="D11" s="2">
        <f>116160</f>
        <v>116160</v>
      </c>
      <c r="E11" s="2">
        <f>113.4375</f>
        <v>113.4375</v>
      </c>
    </row>
    <row r="12" spans="1:7" x14ac:dyDescent="0.25">
      <c r="A12" s="2">
        <f>4296</f>
        <v>4296</v>
      </c>
      <c r="B12" s="2">
        <f>3</f>
        <v>3</v>
      </c>
      <c r="C12" s="2">
        <f>4250</f>
        <v>4250</v>
      </c>
      <c r="D12" s="2">
        <f>116296</f>
        <v>116296</v>
      </c>
      <c r="E12" s="2">
        <f>113.5703125</f>
        <v>113.5703125</v>
      </c>
    </row>
    <row r="13" spans="1:7" x14ac:dyDescent="0.25">
      <c r="A13" s="2">
        <f>4547</f>
        <v>4547</v>
      </c>
      <c r="B13" s="2">
        <f>14</f>
        <v>14</v>
      </c>
      <c r="C13" s="2">
        <f>4505</f>
        <v>4505</v>
      </c>
      <c r="D13" s="2">
        <f>116292</f>
        <v>116292</v>
      </c>
      <c r="E13" s="2">
        <f>113.56640625</f>
        <v>113.56640625</v>
      </c>
    </row>
    <row r="14" spans="1:7" x14ac:dyDescent="0.25">
      <c r="A14" s="2">
        <f>4864</f>
        <v>4864</v>
      </c>
      <c r="B14" s="2">
        <f>6</f>
        <v>6</v>
      </c>
      <c r="C14" s="2">
        <f>4791</f>
        <v>4791</v>
      </c>
      <c r="D14" s="2">
        <f>116308</f>
        <v>116308</v>
      </c>
      <c r="E14" s="2">
        <f>113.58203125</f>
        <v>113.58203125</v>
      </c>
    </row>
    <row r="15" spans="1:7" x14ac:dyDescent="0.25">
      <c r="A15" s="2">
        <f>5154</f>
        <v>5154</v>
      </c>
      <c r="B15" s="2">
        <f>16</f>
        <v>16</v>
      </c>
      <c r="C15" s="2">
        <f>5106</f>
        <v>5106</v>
      </c>
      <c r="D15" s="2">
        <f>116344</f>
        <v>116344</v>
      </c>
      <c r="E15" s="2">
        <f>113.6171875</f>
        <v>113.6171875</v>
      </c>
    </row>
    <row r="16" spans="1:7" x14ac:dyDescent="0.25">
      <c r="A16" s="2">
        <f>5391</f>
        <v>5391</v>
      </c>
      <c r="B16" s="2">
        <f>6</f>
        <v>6</v>
      </c>
      <c r="C16" s="2">
        <f>5360</f>
        <v>5360</v>
      </c>
      <c r="D16" s="2">
        <f>117096</f>
        <v>117096</v>
      </c>
      <c r="E16" s="2">
        <f>114.3515625</f>
        <v>114.3515625</v>
      </c>
    </row>
    <row r="17" spans="1:10" x14ac:dyDescent="0.25">
      <c r="A17" s="2">
        <f>5719</f>
        <v>5719</v>
      </c>
      <c r="B17" s="2">
        <f>10</f>
        <v>10</v>
      </c>
      <c r="C17" s="2">
        <f>5647</f>
        <v>5647</v>
      </c>
      <c r="D17" s="2">
        <f>116844</f>
        <v>116844</v>
      </c>
      <c r="E17" s="2">
        <f>114.10546875</f>
        <v>114.10546875</v>
      </c>
    </row>
    <row r="18" spans="1:10" x14ac:dyDescent="0.25">
      <c r="A18" s="2">
        <f>6039</f>
        <v>6039</v>
      </c>
      <c r="B18" s="2">
        <f>8</f>
        <v>8</v>
      </c>
      <c r="C18" s="2">
        <f>5979</f>
        <v>5979</v>
      </c>
      <c r="D18" s="2">
        <f>116920</f>
        <v>116920</v>
      </c>
      <c r="E18" s="2">
        <f>114.1796875</f>
        <v>114.1796875</v>
      </c>
    </row>
    <row r="19" spans="1:10" x14ac:dyDescent="0.25">
      <c r="A19" s="2">
        <f>6308</f>
        <v>6308</v>
      </c>
      <c r="B19" s="2">
        <f>33</f>
        <v>33</v>
      </c>
      <c r="C19" s="2">
        <f>6228</f>
        <v>6228</v>
      </c>
      <c r="D19" s="2">
        <f>117058</f>
        <v>117058</v>
      </c>
      <c r="E19" s="2">
        <f>114.314453125</f>
        <v>114.314453125</v>
      </c>
      <c r="H19" s="2" t="s">
        <v>6</v>
      </c>
      <c r="I19" s="2" t="s">
        <v>7</v>
      </c>
      <c r="J19" s="2" t="s">
        <v>8</v>
      </c>
    </row>
    <row r="20" spans="1:10" x14ac:dyDescent="0.25">
      <c r="A20" s="2">
        <f>6561</f>
        <v>6561</v>
      </c>
      <c r="B20" s="2">
        <f>29</f>
        <v>29</v>
      </c>
      <c r="C20" s="2">
        <f>6467</f>
        <v>6467</v>
      </c>
      <c r="D20" s="2">
        <f>118221</f>
        <v>118221</v>
      </c>
      <c r="E20" s="2">
        <f>115.4501953125</f>
        <v>115.4501953125</v>
      </c>
      <c r="H20" s="2">
        <f>AVERAGE(E8:E22)</f>
        <v>112.94759114583333</v>
      </c>
      <c r="I20" s="2">
        <f>MAX(E2:E120)</f>
        <v>138.4296875</v>
      </c>
      <c r="J20" s="2">
        <v>138</v>
      </c>
    </row>
    <row r="21" spans="1:10" x14ac:dyDescent="0.25">
      <c r="A21" s="2">
        <f>6811</f>
        <v>6811</v>
      </c>
      <c r="B21" s="2">
        <f>40</f>
        <v>40</v>
      </c>
      <c r="C21" s="2">
        <f>6722</f>
        <v>6722</v>
      </c>
      <c r="D21" s="2">
        <f>102198</f>
        <v>102198</v>
      </c>
      <c r="E21" s="2">
        <f>99.802734375</f>
        <v>99.802734375</v>
      </c>
    </row>
    <row r="22" spans="1:10" x14ac:dyDescent="0.25">
      <c r="A22" s="2">
        <f>7066</f>
        <v>7066</v>
      </c>
      <c r="B22" s="2">
        <f>44</f>
        <v>44</v>
      </c>
      <c r="C22" s="2">
        <f>6977</f>
        <v>6977</v>
      </c>
      <c r="D22" s="2">
        <f>120550</f>
        <v>120550</v>
      </c>
      <c r="E22" s="2">
        <f>117.724609375</f>
        <v>117.724609375</v>
      </c>
    </row>
    <row r="23" spans="1:10" x14ac:dyDescent="0.25">
      <c r="A23" s="2">
        <f>7270</f>
        <v>7270</v>
      </c>
      <c r="B23" s="2">
        <f>0</f>
        <v>0</v>
      </c>
      <c r="C23" s="2">
        <f>7283</f>
        <v>7283</v>
      </c>
      <c r="D23" s="2">
        <f>139394</f>
        <v>139394</v>
      </c>
      <c r="E23" s="2">
        <f>136.126953125</f>
        <v>136.126953125</v>
      </c>
    </row>
    <row r="24" spans="1:10" x14ac:dyDescent="0.25">
      <c r="A24" s="2">
        <f>7556</f>
        <v>7556</v>
      </c>
      <c r="B24" s="2">
        <f>18</f>
        <v>18</v>
      </c>
      <c r="C24" s="2">
        <f>7564</f>
        <v>7564</v>
      </c>
      <c r="D24" s="2">
        <f>129451</f>
        <v>129451</v>
      </c>
      <c r="E24" s="2">
        <f>126.4169921875</f>
        <v>126.4169921875</v>
      </c>
    </row>
    <row r="25" spans="1:10" x14ac:dyDescent="0.25">
      <c r="A25" s="2">
        <f>7827</f>
        <v>7827</v>
      </c>
      <c r="B25" s="2">
        <f>8</f>
        <v>8</v>
      </c>
      <c r="C25" s="2">
        <f>7836</f>
        <v>7836</v>
      </c>
      <c r="D25" s="2">
        <f>130121</f>
        <v>130121</v>
      </c>
      <c r="E25" s="2">
        <f>127.0712890625</f>
        <v>127.0712890625</v>
      </c>
    </row>
    <row r="26" spans="1:10" x14ac:dyDescent="0.25">
      <c r="A26" s="2">
        <f>8084</f>
        <v>8084</v>
      </c>
      <c r="B26" s="2">
        <f>6</f>
        <v>6</v>
      </c>
      <c r="C26" s="2">
        <f>8092</f>
        <v>8092</v>
      </c>
      <c r="D26" s="2">
        <f>130285</f>
        <v>130285</v>
      </c>
      <c r="E26" s="2">
        <f>127.2314453125</f>
        <v>127.2314453125</v>
      </c>
      <c r="H26" s="1" t="s">
        <v>9</v>
      </c>
    </row>
    <row r="27" spans="1:10" x14ac:dyDescent="0.25">
      <c r="A27" s="2">
        <f>8354</f>
        <v>8354</v>
      </c>
      <c r="B27" s="2">
        <f>10</f>
        <v>10</v>
      </c>
      <c r="C27" s="2">
        <f>8368</f>
        <v>8368</v>
      </c>
      <c r="D27" s="2">
        <f>131969</f>
        <v>131969</v>
      </c>
      <c r="E27" s="2">
        <f>128.8759765625</f>
        <v>128.8759765625</v>
      </c>
      <c r="H27" s="1">
        <f>AVERAGE(B2:B16)</f>
        <v>16.266666666666666</v>
      </c>
    </row>
    <row r="28" spans="1:10" x14ac:dyDescent="0.25">
      <c r="A28" s="2">
        <f>8608</f>
        <v>8608</v>
      </c>
      <c r="B28" s="2">
        <f>8</f>
        <v>8</v>
      </c>
      <c r="C28" s="2">
        <f>8639</f>
        <v>8639</v>
      </c>
      <c r="D28" s="2">
        <f>132269</f>
        <v>132269</v>
      </c>
      <c r="E28" s="2">
        <f>129.1689453125</f>
        <v>129.1689453125</v>
      </c>
    </row>
    <row r="29" spans="1:10" x14ac:dyDescent="0.25">
      <c r="A29" s="2">
        <f>8871</f>
        <v>8871</v>
      </c>
      <c r="B29" s="2">
        <f>6</f>
        <v>6</v>
      </c>
      <c r="C29" s="2">
        <f>8970</f>
        <v>8970</v>
      </c>
      <c r="D29" s="2">
        <f>134049</f>
        <v>134049</v>
      </c>
      <c r="E29" s="2">
        <f>130.9072265625</f>
        <v>130.9072265625</v>
      </c>
    </row>
    <row r="30" spans="1:10" x14ac:dyDescent="0.25">
      <c r="A30" s="2">
        <f>9157</f>
        <v>9157</v>
      </c>
      <c r="B30" s="2">
        <f>9</f>
        <v>9</v>
      </c>
      <c r="C30" s="2">
        <f>9236</f>
        <v>9236</v>
      </c>
      <c r="D30" s="2">
        <f>134205</f>
        <v>134205</v>
      </c>
      <c r="E30" s="2">
        <f>131.0595703125</f>
        <v>131.0595703125</v>
      </c>
    </row>
    <row r="31" spans="1:10" x14ac:dyDescent="0.25">
      <c r="A31" s="2">
        <f>9494</f>
        <v>9494</v>
      </c>
      <c r="B31" s="2">
        <f>34</f>
        <v>34</v>
      </c>
      <c r="C31" s="2">
        <f>9578</f>
        <v>9578</v>
      </c>
      <c r="D31" s="2">
        <f>136137</f>
        <v>136137</v>
      </c>
      <c r="E31" s="2">
        <f>132.9462890625</f>
        <v>132.9462890625</v>
      </c>
    </row>
    <row r="32" spans="1:10" x14ac:dyDescent="0.25">
      <c r="A32" s="2">
        <f>9809</f>
        <v>9809</v>
      </c>
      <c r="B32" s="2">
        <f>50</f>
        <v>50</v>
      </c>
      <c r="C32" s="2">
        <f>9848</f>
        <v>9848</v>
      </c>
      <c r="D32" s="2">
        <f>138179</f>
        <v>138179</v>
      </c>
      <c r="E32" s="2">
        <f>134.9404296875</f>
        <v>134.9404296875</v>
      </c>
    </row>
    <row r="33" spans="1:5" x14ac:dyDescent="0.25">
      <c r="A33" s="2">
        <f>10067</f>
        <v>10067</v>
      </c>
      <c r="B33" s="2">
        <f>3</f>
        <v>3</v>
      </c>
      <c r="C33" s="2">
        <f>10136</f>
        <v>10136</v>
      </c>
      <c r="D33" s="2">
        <f>137735</f>
        <v>137735</v>
      </c>
      <c r="E33" s="2">
        <f>134.5068359375</f>
        <v>134.5068359375</v>
      </c>
    </row>
    <row r="34" spans="1:5" x14ac:dyDescent="0.25">
      <c r="A34" s="2">
        <f>10340</f>
        <v>10340</v>
      </c>
      <c r="B34" s="2">
        <f>3</f>
        <v>3</v>
      </c>
      <c r="C34" s="2">
        <f>10420</f>
        <v>10420</v>
      </c>
      <c r="D34" s="2">
        <f>137735</f>
        <v>137735</v>
      </c>
      <c r="E34" s="2">
        <f>134.5068359375</f>
        <v>134.5068359375</v>
      </c>
    </row>
    <row r="35" spans="1:5" x14ac:dyDescent="0.25">
      <c r="A35" s="2">
        <f>10607</f>
        <v>10607</v>
      </c>
      <c r="B35" s="2">
        <f>3</f>
        <v>3</v>
      </c>
      <c r="C35" s="2">
        <f>10752</f>
        <v>10752</v>
      </c>
      <c r="D35" s="2">
        <f>137767</f>
        <v>137767</v>
      </c>
      <c r="E35" s="2">
        <f>134.5380859375</f>
        <v>134.5380859375</v>
      </c>
    </row>
    <row r="36" spans="1:5" x14ac:dyDescent="0.25">
      <c r="A36" s="2">
        <f>10857</f>
        <v>10857</v>
      </c>
      <c r="B36" s="2">
        <f>0</f>
        <v>0</v>
      </c>
      <c r="C36" s="2">
        <f>11021</f>
        <v>11021</v>
      </c>
      <c r="D36" s="2">
        <f>137771</f>
        <v>137771</v>
      </c>
      <c r="E36" s="2">
        <f>134.5419921875</f>
        <v>134.5419921875</v>
      </c>
    </row>
    <row r="37" spans="1:5" x14ac:dyDescent="0.25">
      <c r="A37" s="2">
        <f>11145</f>
        <v>11145</v>
      </c>
      <c r="B37" s="2">
        <f>2</f>
        <v>2</v>
      </c>
      <c r="C37" s="2">
        <f>11318</f>
        <v>11318</v>
      </c>
      <c r="D37" s="2">
        <f>137779</f>
        <v>137779</v>
      </c>
      <c r="E37" s="2">
        <f>134.5498046875</f>
        <v>134.5498046875</v>
      </c>
    </row>
    <row r="38" spans="1:5" x14ac:dyDescent="0.25">
      <c r="A38" s="2">
        <f>11404</f>
        <v>11404</v>
      </c>
      <c r="B38" s="2">
        <f>2</f>
        <v>2</v>
      </c>
      <c r="C38" s="2">
        <f>11668</f>
        <v>11668</v>
      </c>
      <c r="D38" s="2">
        <f>137779</f>
        <v>137779</v>
      </c>
      <c r="E38" s="2">
        <f>134.5498046875</f>
        <v>134.5498046875</v>
      </c>
    </row>
    <row r="39" spans="1:5" x14ac:dyDescent="0.25">
      <c r="A39" s="2">
        <f>11630</f>
        <v>11630</v>
      </c>
      <c r="B39" s="2">
        <f>3</f>
        <v>3</v>
      </c>
      <c r="C39" s="2">
        <f>11941</f>
        <v>11941</v>
      </c>
      <c r="D39" s="2">
        <f>137783</f>
        <v>137783</v>
      </c>
      <c r="E39" s="2">
        <f>134.5537109375</f>
        <v>134.5537109375</v>
      </c>
    </row>
    <row r="40" spans="1:5" x14ac:dyDescent="0.25">
      <c r="A40" s="2">
        <f>11898</f>
        <v>11898</v>
      </c>
      <c r="B40" s="2">
        <f>3</f>
        <v>3</v>
      </c>
      <c r="C40" s="2">
        <f>12234</f>
        <v>12234</v>
      </c>
      <c r="D40" s="2">
        <f>137779</f>
        <v>137779</v>
      </c>
      <c r="E40" s="2">
        <f>134.5498046875</f>
        <v>134.5498046875</v>
      </c>
    </row>
    <row r="41" spans="1:5" x14ac:dyDescent="0.25">
      <c r="A41" s="2">
        <f>12170</f>
        <v>12170</v>
      </c>
      <c r="B41" s="2">
        <f>6</f>
        <v>6</v>
      </c>
      <c r="C41" s="2">
        <f>12494</f>
        <v>12494</v>
      </c>
      <c r="D41" s="2">
        <f>137715</f>
        <v>137715</v>
      </c>
      <c r="E41" s="2">
        <f>134.4873046875</f>
        <v>134.4873046875</v>
      </c>
    </row>
    <row r="42" spans="1:5" x14ac:dyDescent="0.25">
      <c r="A42" s="2">
        <f>12455</f>
        <v>12455</v>
      </c>
      <c r="B42" s="2">
        <f>11</f>
        <v>11</v>
      </c>
      <c r="C42" s="2">
        <f>12752</f>
        <v>12752</v>
      </c>
      <c r="D42" s="2">
        <f>138003</f>
        <v>138003</v>
      </c>
      <c r="E42" s="2">
        <f>134.7685546875</f>
        <v>134.7685546875</v>
      </c>
    </row>
    <row r="43" spans="1:5" x14ac:dyDescent="0.25">
      <c r="A43" s="2">
        <f>12738</f>
        <v>12738</v>
      </c>
      <c r="B43" s="2">
        <f>14</f>
        <v>14</v>
      </c>
      <c r="C43" s="2">
        <f>13029</f>
        <v>13029</v>
      </c>
      <c r="D43" s="2">
        <f>138097</f>
        <v>138097</v>
      </c>
      <c r="E43" s="2">
        <f>134.8603515625</f>
        <v>134.8603515625</v>
      </c>
    </row>
    <row r="44" spans="1:5" x14ac:dyDescent="0.25">
      <c r="A44" s="2">
        <f>12988</f>
        <v>12988</v>
      </c>
      <c r="B44" s="2">
        <f>12</f>
        <v>12</v>
      </c>
      <c r="C44" s="2">
        <f>13316</f>
        <v>13316</v>
      </c>
      <c r="D44" s="2">
        <f>138041</f>
        <v>138041</v>
      </c>
      <c r="E44" s="2">
        <f>134.8056640625</f>
        <v>134.8056640625</v>
      </c>
    </row>
    <row r="45" spans="1:5" x14ac:dyDescent="0.25">
      <c r="A45" s="2">
        <f>13264</f>
        <v>13264</v>
      </c>
      <c r="B45" s="2">
        <f>8</f>
        <v>8</v>
      </c>
      <c r="C45" s="2">
        <f>13598</f>
        <v>13598</v>
      </c>
      <c r="D45" s="2">
        <f>138113</f>
        <v>138113</v>
      </c>
      <c r="E45" s="2">
        <f>134.8759765625</f>
        <v>134.8759765625</v>
      </c>
    </row>
    <row r="46" spans="1:5" x14ac:dyDescent="0.25">
      <c r="A46" s="2">
        <f>13522</f>
        <v>13522</v>
      </c>
      <c r="B46" s="2">
        <f>3</f>
        <v>3</v>
      </c>
      <c r="C46" s="2">
        <f>13835</f>
        <v>13835</v>
      </c>
      <c r="D46" s="2">
        <f>138081</f>
        <v>138081</v>
      </c>
      <c r="E46" s="2">
        <f>134.8447265625</f>
        <v>134.8447265625</v>
      </c>
    </row>
    <row r="47" spans="1:5" x14ac:dyDescent="0.25">
      <c r="A47" s="2">
        <f>13746</f>
        <v>13746</v>
      </c>
      <c r="B47" s="2">
        <f>7</f>
        <v>7</v>
      </c>
      <c r="C47" s="2">
        <f>14069</f>
        <v>14069</v>
      </c>
      <c r="D47" s="2">
        <f>138041</f>
        <v>138041</v>
      </c>
      <c r="E47" s="2">
        <f>134.8056640625</f>
        <v>134.8056640625</v>
      </c>
    </row>
    <row r="48" spans="1:5" x14ac:dyDescent="0.25">
      <c r="A48" s="2">
        <f>14030</f>
        <v>14030</v>
      </c>
      <c r="B48" s="2">
        <f>0</f>
        <v>0</v>
      </c>
      <c r="C48" s="2">
        <f>14360</f>
        <v>14360</v>
      </c>
      <c r="D48" s="2">
        <f>137973</f>
        <v>137973</v>
      </c>
      <c r="E48" s="2">
        <f>134.7392578125</f>
        <v>134.7392578125</v>
      </c>
    </row>
    <row r="49" spans="1:5" x14ac:dyDescent="0.25">
      <c r="A49" s="2">
        <f>14280</f>
        <v>14280</v>
      </c>
      <c r="B49" s="2">
        <f>4</f>
        <v>4</v>
      </c>
      <c r="C49" s="2">
        <f>14631</f>
        <v>14631</v>
      </c>
      <c r="D49" s="2">
        <f>137977</f>
        <v>137977</v>
      </c>
      <c r="E49" s="2">
        <f>134.7431640625</f>
        <v>134.7431640625</v>
      </c>
    </row>
    <row r="50" spans="1:5" x14ac:dyDescent="0.25">
      <c r="A50" s="2">
        <f>14558</f>
        <v>14558</v>
      </c>
      <c r="B50" s="2">
        <f>3</f>
        <v>3</v>
      </c>
      <c r="C50" s="2">
        <f>14979</f>
        <v>14979</v>
      </c>
      <c r="D50" s="2">
        <f>138085</f>
        <v>138085</v>
      </c>
      <c r="E50" s="2">
        <f>134.8486328125</f>
        <v>134.8486328125</v>
      </c>
    </row>
    <row r="51" spans="1:5" x14ac:dyDescent="0.25">
      <c r="A51" s="2">
        <f>14849</f>
        <v>14849</v>
      </c>
      <c r="B51" s="2">
        <f>9</f>
        <v>9</v>
      </c>
      <c r="C51" s="2">
        <f>15260</f>
        <v>15260</v>
      </c>
      <c r="D51" s="2">
        <f>138309</f>
        <v>138309</v>
      </c>
      <c r="E51" s="2">
        <f>135.0673828125</f>
        <v>135.0673828125</v>
      </c>
    </row>
    <row r="52" spans="1:5" x14ac:dyDescent="0.25">
      <c r="A52" s="2">
        <f>15150</f>
        <v>15150</v>
      </c>
      <c r="B52" s="2">
        <f>18</f>
        <v>18</v>
      </c>
      <c r="C52" s="2">
        <f>15624</f>
        <v>15624</v>
      </c>
      <c r="D52" s="2">
        <f>140350</f>
        <v>140350</v>
      </c>
      <c r="E52" s="2">
        <f>137.060546875</f>
        <v>137.060546875</v>
      </c>
    </row>
    <row r="53" spans="1:5" x14ac:dyDescent="0.25">
      <c r="A53" s="2">
        <f>15434</f>
        <v>15434</v>
      </c>
      <c r="B53" s="2">
        <f>28</f>
        <v>28</v>
      </c>
      <c r="C53" s="2">
        <f>15970</f>
        <v>15970</v>
      </c>
      <c r="D53" s="2">
        <f>140179</f>
        <v>140179</v>
      </c>
      <c r="E53" s="2">
        <f>136.8935546875</f>
        <v>136.8935546875</v>
      </c>
    </row>
    <row r="54" spans="1:5" x14ac:dyDescent="0.25">
      <c r="A54" s="2">
        <f>15717</f>
        <v>15717</v>
      </c>
      <c r="B54" s="2">
        <f>0</f>
        <v>0</v>
      </c>
      <c r="C54" s="2">
        <f>16281</f>
        <v>16281</v>
      </c>
      <c r="D54" s="2">
        <f>140435</f>
        <v>140435</v>
      </c>
      <c r="E54" s="2">
        <f>137.1435546875</f>
        <v>137.1435546875</v>
      </c>
    </row>
    <row r="55" spans="1:5" x14ac:dyDescent="0.25">
      <c r="A55" s="2">
        <f>15982</f>
        <v>15982</v>
      </c>
      <c r="B55" s="2">
        <f>19</f>
        <v>19</v>
      </c>
      <c r="C55" s="2">
        <f>16568</f>
        <v>16568</v>
      </c>
      <c r="D55" s="2">
        <f>140439</f>
        <v>140439</v>
      </c>
      <c r="E55" s="2">
        <f>137.1474609375</f>
        <v>137.1474609375</v>
      </c>
    </row>
    <row r="56" spans="1:5" x14ac:dyDescent="0.25">
      <c r="A56" s="2">
        <f>16227</f>
        <v>16227</v>
      </c>
      <c r="B56" s="2">
        <f>6</f>
        <v>6</v>
      </c>
      <c r="C56" s="2">
        <f>16857</f>
        <v>16857</v>
      </c>
      <c r="D56" s="2">
        <f>140459</f>
        <v>140459</v>
      </c>
      <c r="E56" s="2">
        <f>137.1669921875</f>
        <v>137.1669921875</v>
      </c>
    </row>
    <row r="57" spans="1:5" x14ac:dyDescent="0.25">
      <c r="A57" s="2">
        <f>16501</f>
        <v>16501</v>
      </c>
      <c r="B57" s="2">
        <f>11</f>
        <v>11</v>
      </c>
      <c r="C57" s="2">
        <f>17146</f>
        <v>17146</v>
      </c>
      <c r="D57" s="2">
        <f>140463</f>
        <v>140463</v>
      </c>
      <c r="E57" s="2">
        <f>137.1708984375</f>
        <v>137.1708984375</v>
      </c>
    </row>
    <row r="58" spans="1:5" x14ac:dyDescent="0.25">
      <c r="A58" s="2">
        <f>16749</f>
        <v>16749</v>
      </c>
      <c r="B58" s="2">
        <f>6</f>
        <v>6</v>
      </c>
      <c r="C58" s="2">
        <f>17429</f>
        <v>17429</v>
      </c>
      <c r="D58" s="2">
        <f>140463</f>
        <v>140463</v>
      </c>
      <c r="E58" s="2">
        <f>137.1708984375</f>
        <v>137.1708984375</v>
      </c>
    </row>
    <row r="59" spans="1:5" x14ac:dyDescent="0.25">
      <c r="A59" s="2">
        <f>17023</f>
        <v>17023</v>
      </c>
      <c r="B59" s="2">
        <f>8</f>
        <v>8</v>
      </c>
      <c r="C59" s="2">
        <f>17785</f>
        <v>17785</v>
      </c>
      <c r="D59" s="2">
        <f>140355</f>
        <v>140355</v>
      </c>
      <c r="E59" s="2">
        <f>137.0654296875</f>
        <v>137.0654296875</v>
      </c>
    </row>
    <row r="60" spans="1:5" x14ac:dyDescent="0.25">
      <c r="A60" s="2">
        <f>17300</f>
        <v>17300</v>
      </c>
      <c r="B60" s="2">
        <f>10</f>
        <v>10</v>
      </c>
      <c r="C60" s="2">
        <f>18135</f>
        <v>18135</v>
      </c>
      <c r="D60" s="2">
        <f>140623</f>
        <v>140623</v>
      </c>
      <c r="E60" s="2">
        <f>137.3271484375</f>
        <v>137.3271484375</v>
      </c>
    </row>
    <row r="61" spans="1:5" x14ac:dyDescent="0.25">
      <c r="A61" s="2">
        <f>17606</f>
        <v>17606</v>
      </c>
      <c r="B61" s="2">
        <f>17</f>
        <v>17</v>
      </c>
      <c r="C61" s="2">
        <f>18427</f>
        <v>18427</v>
      </c>
      <c r="D61" s="2">
        <f>140589</f>
        <v>140589</v>
      </c>
      <c r="E61" s="2">
        <f>137.2939453125</f>
        <v>137.2939453125</v>
      </c>
    </row>
    <row r="62" spans="1:5" x14ac:dyDescent="0.25">
      <c r="A62" s="2">
        <f>17924</f>
        <v>17924</v>
      </c>
      <c r="B62" s="2">
        <f>29</f>
        <v>29</v>
      </c>
      <c r="C62" s="2">
        <f>18767</f>
        <v>18767</v>
      </c>
      <c r="D62" s="2">
        <f>140597</f>
        <v>140597</v>
      </c>
      <c r="E62" s="2">
        <f>137.3017578125</f>
        <v>137.3017578125</v>
      </c>
    </row>
    <row r="63" spans="1:5" x14ac:dyDescent="0.25">
      <c r="A63" s="2">
        <f>18195</f>
        <v>18195</v>
      </c>
      <c r="B63" s="2">
        <f>37</f>
        <v>37</v>
      </c>
      <c r="C63" s="2">
        <f>19050</f>
        <v>19050</v>
      </c>
      <c r="D63" s="2">
        <f>140601</f>
        <v>140601</v>
      </c>
      <c r="E63" s="2">
        <f>137.3056640625</f>
        <v>137.3056640625</v>
      </c>
    </row>
    <row r="64" spans="1:5" x14ac:dyDescent="0.25">
      <c r="A64" s="2">
        <f>18425</f>
        <v>18425</v>
      </c>
      <c r="B64" s="2">
        <f>4</f>
        <v>4</v>
      </c>
      <c r="C64" s="2">
        <f>19298</f>
        <v>19298</v>
      </c>
      <c r="D64" s="2">
        <f>140605</f>
        <v>140605</v>
      </c>
      <c r="E64" s="2">
        <f>137.3095703125</f>
        <v>137.3095703125</v>
      </c>
    </row>
    <row r="65" spans="1:5" x14ac:dyDescent="0.25">
      <c r="A65" s="2">
        <f>18650</f>
        <v>18650</v>
      </c>
      <c r="B65" s="2">
        <f>4</f>
        <v>4</v>
      </c>
      <c r="C65" s="2">
        <f>19557</f>
        <v>19557</v>
      </c>
      <c r="D65" s="2">
        <f>140601</f>
        <v>140601</v>
      </c>
      <c r="E65" s="2">
        <f>137.3056640625</f>
        <v>137.3056640625</v>
      </c>
    </row>
    <row r="66" spans="1:5" x14ac:dyDescent="0.25">
      <c r="A66" s="2">
        <f>18951</f>
        <v>18951</v>
      </c>
      <c r="B66" s="2">
        <f>2</f>
        <v>2</v>
      </c>
      <c r="C66" s="2">
        <f>19854</f>
        <v>19854</v>
      </c>
      <c r="D66" s="2">
        <f>140609</f>
        <v>140609</v>
      </c>
      <c r="E66" s="2">
        <f>137.3134765625</f>
        <v>137.3134765625</v>
      </c>
    </row>
    <row r="67" spans="1:5" x14ac:dyDescent="0.25">
      <c r="A67" s="2">
        <f>19265</f>
        <v>19265</v>
      </c>
      <c r="B67" s="2">
        <f>2</f>
        <v>2</v>
      </c>
      <c r="C67" s="2">
        <f>20146</f>
        <v>20146</v>
      </c>
      <c r="D67" s="2">
        <f>140593</f>
        <v>140593</v>
      </c>
      <c r="E67" s="2">
        <f>137.2978515625</f>
        <v>137.2978515625</v>
      </c>
    </row>
    <row r="68" spans="1:5" x14ac:dyDescent="0.25">
      <c r="A68" s="2">
        <f>19509</f>
        <v>19509</v>
      </c>
      <c r="B68" s="2">
        <f>3</f>
        <v>3</v>
      </c>
      <c r="C68" s="2">
        <f>20413</f>
        <v>20413</v>
      </c>
      <c r="D68" s="2">
        <f>140573</f>
        <v>140573</v>
      </c>
      <c r="E68" s="2">
        <f>137.2783203125</f>
        <v>137.2783203125</v>
      </c>
    </row>
    <row r="69" spans="1:5" x14ac:dyDescent="0.25">
      <c r="A69" s="2">
        <f>19790</f>
        <v>19790</v>
      </c>
      <c r="B69" s="2">
        <f>2</f>
        <v>2</v>
      </c>
      <c r="C69" s="2">
        <f>20710</f>
        <v>20710</v>
      </c>
      <c r="D69" s="2">
        <f>140725</f>
        <v>140725</v>
      </c>
      <c r="E69" s="2">
        <f>137.4267578125</f>
        <v>137.4267578125</v>
      </c>
    </row>
    <row r="70" spans="1:5" x14ac:dyDescent="0.25">
      <c r="A70" s="2">
        <f>20095</f>
        <v>20095</v>
      </c>
      <c r="B70" s="2">
        <f>2</f>
        <v>2</v>
      </c>
      <c r="C70" s="2">
        <f>21082</f>
        <v>21082</v>
      </c>
      <c r="D70" s="2">
        <f>140745</f>
        <v>140745</v>
      </c>
      <c r="E70" s="2">
        <f>137.4462890625</f>
        <v>137.4462890625</v>
      </c>
    </row>
    <row r="71" spans="1:5" x14ac:dyDescent="0.25">
      <c r="A71" s="2">
        <f>20333</f>
        <v>20333</v>
      </c>
      <c r="B71" s="2">
        <f>4</f>
        <v>4</v>
      </c>
      <c r="C71" s="2">
        <f>21434</f>
        <v>21434</v>
      </c>
      <c r="D71" s="2">
        <f>140793</f>
        <v>140793</v>
      </c>
      <c r="E71" s="2">
        <f>137.4931640625</f>
        <v>137.4931640625</v>
      </c>
    </row>
    <row r="72" spans="1:5" x14ac:dyDescent="0.25">
      <c r="A72" s="2">
        <f>20579</f>
        <v>20579</v>
      </c>
      <c r="B72" s="2">
        <f>3</f>
        <v>3</v>
      </c>
      <c r="C72" s="2">
        <f>21739</f>
        <v>21739</v>
      </c>
      <c r="D72" s="2">
        <f>140885</f>
        <v>140885</v>
      </c>
      <c r="E72" s="2">
        <f>137.5830078125</f>
        <v>137.5830078125</v>
      </c>
    </row>
    <row r="73" spans="1:5" x14ac:dyDescent="0.25">
      <c r="A73" s="2">
        <f>20869</f>
        <v>20869</v>
      </c>
      <c r="B73" s="2">
        <f>10</f>
        <v>10</v>
      </c>
      <c r="C73" s="2">
        <f>22008</f>
        <v>22008</v>
      </c>
      <c r="D73" s="2">
        <f>141065</f>
        <v>141065</v>
      </c>
      <c r="E73" s="2">
        <f>137.7587890625</f>
        <v>137.7587890625</v>
      </c>
    </row>
    <row r="74" spans="1:5" x14ac:dyDescent="0.25">
      <c r="A74" s="2">
        <f>21136</f>
        <v>21136</v>
      </c>
      <c r="B74" s="2">
        <f>14</f>
        <v>14</v>
      </c>
      <c r="C74" s="2">
        <f>22306</f>
        <v>22306</v>
      </c>
      <c r="D74" s="2">
        <f>141106</f>
        <v>141106</v>
      </c>
      <c r="E74" s="2">
        <f>137.798828125</f>
        <v>137.798828125</v>
      </c>
    </row>
    <row r="75" spans="1:5" x14ac:dyDescent="0.25">
      <c r="A75" s="2">
        <f>21388</f>
        <v>21388</v>
      </c>
      <c r="B75" s="2">
        <f>29</f>
        <v>29</v>
      </c>
      <c r="C75" s="2">
        <f>22655</f>
        <v>22655</v>
      </c>
      <c r="D75" s="2">
        <f>141174</f>
        <v>141174</v>
      </c>
      <c r="E75" s="2">
        <f>137.865234375</f>
        <v>137.865234375</v>
      </c>
    </row>
    <row r="76" spans="1:5" x14ac:dyDescent="0.25">
      <c r="A76" s="2">
        <f>21641</f>
        <v>21641</v>
      </c>
      <c r="B76" s="2">
        <f>33</f>
        <v>33</v>
      </c>
      <c r="C76" s="2">
        <f>22964</f>
        <v>22964</v>
      </c>
      <c r="D76" s="2">
        <f>141234</f>
        <v>141234</v>
      </c>
      <c r="E76" s="2">
        <f>137.923828125</f>
        <v>137.923828125</v>
      </c>
    </row>
    <row r="77" spans="1:5" x14ac:dyDescent="0.25">
      <c r="A77" s="2">
        <f>21907</f>
        <v>21907</v>
      </c>
      <c r="B77" s="2">
        <f>3</f>
        <v>3</v>
      </c>
      <c r="C77" s="2">
        <f>23224</f>
        <v>23224</v>
      </c>
      <c r="D77" s="2">
        <f>141234</f>
        <v>141234</v>
      </c>
      <c r="E77" s="2">
        <f>137.923828125</f>
        <v>137.923828125</v>
      </c>
    </row>
    <row r="78" spans="1:5" x14ac:dyDescent="0.25">
      <c r="A78" s="2">
        <f>22162</f>
        <v>22162</v>
      </c>
      <c r="B78" s="2">
        <f>16</f>
        <v>16</v>
      </c>
      <c r="C78" s="2">
        <f>23498</f>
        <v>23498</v>
      </c>
      <c r="D78" s="2">
        <f>141238</f>
        <v>141238</v>
      </c>
      <c r="E78" s="2">
        <f>137.927734375</f>
        <v>137.927734375</v>
      </c>
    </row>
    <row r="79" spans="1:5" x14ac:dyDescent="0.25">
      <c r="A79" s="2">
        <f>22396</f>
        <v>22396</v>
      </c>
      <c r="B79" s="2">
        <f>3</f>
        <v>3</v>
      </c>
      <c r="C79" s="2">
        <f>23804</f>
        <v>23804</v>
      </c>
      <c r="D79" s="2">
        <f>141206</f>
        <v>141206</v>
      </c>
      <c r="E79" s="2">
        <f>137.896484375</f>
        <v>137.896484375</v>
      </c>
    </row>
    <row r="80" spans="1:5" x14ac:dyDescent="0.25">
      <c r="A80" s="2">
        <f>22637</f>
        <v>22637</v>
      </c>
      <c r="B80" s="2">
        <f>3</f>
        <v>3</v>
      </c>
      <c r="C80" s="2">
        <f>24187</f>
        <v>24187</v>
      </c>
      <c r="D80" s="2">
        <f>141242</f>
        <v>141242</v>
      </c>
      <c r="E80" s="2">
        <f>137.931640625</f>
        <v>137.931640625</v>
      </c>
    </row>
    <row r="81" spans="1:5" x14ac:dyDescent="0.25">
      <c r="A81" s="2">
        <f>22898</f>
        <v>22898</v>
      </c>
      <c r="B81" s="2">
        <f>0</f>
        <v>0</v>
      </c>
      <c r="C81" s="2">
        <f>24482</f>
        <v>24482</v>
      </c>
      <c r="D81" s="2">
        <f>141442</f>
        <v>141442</v>
      </c>
      <c r="E81" s="2">
        <f>138.126953125</f>
        <v>138.126953125</v>
      </c>
    </row>
    <row r="82" spans="1:5" x14ac:dyDescent="0.25">
      <c r="A82" s="2">
        <f>23163</f>
        <v>23163</v>
      </c>
      <c r="B82" s="2">
        <f>3</f>
        <v>3</v>
      </c>
      <c r="C82" s="2">
        <f>24768</f>
        <v>24768</v>
      </c>
      <c r="D82" s="2">
        <f>141278</f>
        <v>141278</v>
      </c>
      <c r="E82" s="2">
        <f>137.966796875</f>
        <v>137.966796875</v>
      </c>
    </row>
    <row r="83" spans="1:5" x14ac:dyDescent="0.25">
      <c r="A83" s="2">
        <f>23393</f>
        <v>23393</v>
      </c>
      <c r="B83" s="2">
        <f>3</f>
        <v>3</v>
      </c>
      <c r="C83" s="2">
        <f>25092</f>
        <v>25092</v>
      </c>
      <c r="D83" s="2">
        <f>141254</f>
        <v>141254</v>
      </c>
      <c r="E83" s="2">
        <f>137.943359375</f>
        <v>137.943359375</v>
      </c>
    </row>
    <row r="84" spans="1:5" x14ac:dyDescent="0.25">
      <c r="A84" s="2">
        <f>23665</f>
        <v>23665</v>
      </c>
      <c r="B84" s="2">
        <f>3</f>
        <v>3</v>
      </c>
      <c r="C84" s="2">
        <f>25424</f>
        <v>25424</v>
      </c>
      <c r="D84" s="2">
        <f>141270</f>
        <v>141270</v>
      </c>
      <c r="E84" s="2">
        <f>137.958984375</f>
        <v>137.958984375</v>
      </c>
    </row>
    <row r="85" spans="1:5" x14ac:dyDescent="0.25">
      <c r="A85" s="2">
        <f>23925</f>
        <v>23925</v>
      </c>
      <c r="B85" s="2">
        <f>3</f>
        <v>3</v>
      </c>
      <c r="C85" s="2">
        <f>25791</f>
        <v>25791</v>
      </c>
      <c r="D85" s="2">
        <f>141274</f>
        <v>141274</v>
      </c>
      <c r="E85" s="2">
        <f>137.962890625</f>
        <v>137.962890625</v>
      </c>
    </row>
    <row r="86" spans="1:5" x14ac:dyDescent="0.25">
      <c r="A86" s="2">
        <f>24216</f>
        <v>24216</v>
      </c>
      <c r="B86" s="2">
        <f>18</f>
        <v>18</v>
      </c>
      <c r="C86" s="2">
        <f>26096</f>
        <v>26096</v>
      </c>
      <c r="D86" s="2">
        <f>141274</f>
        <v>141274</v>
      </c>
      <c r="E86" s="2">
        <f>137.962890625</f>
        <v>137.962890625</v>
      </c>
    </row>
    <row r="87" spans="1:5" x14ac:dyDescent="0.25">
      <c r="A87" s="2">
        <f>24487</f>
        <v>24487</v>
      </c>
      <c r="B87" s="2">
        <f>13</f>
        <v>13</v>
      </c>
      <c r="C87" s="2">
        <f>26386</f>
        <v>26386</v>
      </c>
      <c r="D87" s="2">
        <f>141274</f>
        <v>141274</v>
      </c>
      <c r="E87" s="2">
        <f>137.962890625</f>
        <v>137.962890625</v>
      </c>
    </row>
    <row r="88" spans="1:5" x14ac:dyDescent="0.25">
      <c r="A88" s="2">
        <f>24704</f>
        <v>24704</v>
      </c>
      <c r="B88" s="2">
        <f>0</f>
        <v>0</v>
      </c>
      <c r="C88" s="2">
        <f>26700</f>
        <v>26700</v>
      </c>
      <c r="D88" s="2">
        <f>141274</f>
        <v>141274</v>
      </c>
      <c r="E88" s="2">
        <f>137.962890625</f>
        <v>137.962890625</v>
      </c>
    </row>
    <row r="89" spans="1:5" x14ac:dyDescent="0.25">
      <c r="A89" s="2">
        <f>24952</f>
        <v>24952</v>
      </c>
      <c r="B89" s="2">
        <f>0</f>
        <v>0</v>
      </c>
      <c r="C89" s="2">
        <f>26990</f>
        <v>26990</v>
      </c>
      <c r="D89" s="2">
        <f>141342</f>
        <v>141342</v>
      </c>
      <c r="E89" s="2">
        <f>138.029296875</f>
        <v>138.029296875</v>
      </c>
    </row>
    <row r="90" spans="1:5" x14ac:dyDescent="0.25">
      <c r="A90" s="2">
        <f>25206</f>
        <v>25206</v>
      </c>
      <c r="B90" s="2">
        <f>3</f>
        <v>3</v>
      </c>
      <c r="C90" s="2">
        <f>27241</f>
        <v>27241</v>
      </c>
      <c r="D90" s="2">
        <f>141302</f>
        <v>141302</v>
      </c>
      <c r="E90" s="2">
        <f>137.990234375</f>
        <v>137.990234375</v>
      </c>
    </row>
    <row r="91" spans="1:5" x14ac:dyDescent="0.25">
      <c r="A91" s="2">
        <f>25460</f>
        <v>25460</v>
      </c>
      <c r="B91" s="2">
        <f>2</f>
        <v>2</v>
      </c>
      <c r="C91" s="2">
        <f>27541</f>
        <v>27541</v>
      </c>
      <c r="D91" s="2">
        <f>141310</f>
        <v>141310</v>
      </c>
      <c r="E91" s="2">
        <f>137.998046875</f>
        <v>137.998046875</v>
      </c>
    </row>
    <row r="92" spans="1:5" x14ac:dyDescent="0.25">
      <c r="A92" s="2">
        <f>25740</f>
        <v>25740</v>
      </c>
      <c r="B92" s="2">
        <f>3</f>
        <v>3</v>
      </c>
      <c r="C92" s="2">
        <f>27804</f>
        <v>27804</v>
      </c>
      <c r="D92" s="2">
        <f>141310</f>
        <v>141310</v>
      </c>
      <c r="E92" s="2">
        <f>137.998046875</f>
        <v>137.998046875</v>
      </c>
    </row>
    <row r="93" spans="1:5" x14ac:dyDescent="0.25">
      <c r="A93" s="2">
        <f>26035</f>
        <v>26035</v>
      </c>
      <c r="B93" s="2">
        <f>0</f>
        <v>0</v>
      </c>
      <c r="C93" s="2">
        <f>28094</f>
        <v>28094</v>
      </c>
      <c r="D93" s="2">
        <f>141302</f>
        <v>141302</v>
      </c>
      <c r="E93" s="2">
        <f>137.990234375</f>
        <v>137.990234375</v>
      </c>
    </row>
    <row r="94" spans="1:5" x14ac:dyDescent="0.25">
      <c r="A94" s="2">
        <f>26347</f>
        <v>26347</v>
      </c>
      <c r="B94" s="2">
        <f>2</f>
        <v>2</v>
      </c>
      <c r="C94" s="2">
        <f>28409</f>
        <v>28409</v>
      </c>
      <c r="D94" s="2">
        <f>141594</f>
        <v>141594</v>
      </c>
      <c r="E94" s="2">
        <f>138.275390625</f>
        <v>138.275390625</v>
      </c>
    </row>
    <row r="95" spans="1:5" x14ac:dyDescent="0.25">
      <c r="A95" s="2">
        <f>26634</f>
        <v>26634</v>
      </c>
      <c r="B95" s="2">
        <f>3</f>
        <v>3</v>
      </c>
      <c r="C95" s="2">
        <f>28703</f>
        <v>28703</v>
      </c>
      <c r="D95" s="2">
        <f>141354</f>
        <v>141354</v>
      </c>
      <c r="E95" s="2">
        <f>138.041015625</f>
        <v>138.041015625</v>
      </c>
    </row>
    <row r="96" spans="1:5" x14ac:dyDescent="0.25">
      <c r="A96" s="2">
        <f>26938</f>
        <v>26938</v>
      </c>
      <c r="B96" s="2">
        <f>8</f>
        <v>8</v>
      </c>
      <c r="C96" s="2">
        <f>29069</f>
        <v>29069</v>
      </c>
      <c r="D96" s="2">
        <f>141290</f>
        <v>141290</v>
      </c>
      <c r="E96" s="2">
        <f>137.978515625</f>
        <v>137.978515625</v>
      </c>
    </row>
    <row r="97" spans="1:5" x14ac:dyDescent="0.25">
      <c r="A97" s="2">
        <f>27198</f>
        <v>27198</v>
      </c>
      <c r="B97" s="2">
        <f>3</f>
        <v>3</v>
      </c>
      <c r="C97" s="2">
        <f>29388</f>
        <v>29388</v>
      </c>
      <c r="D97" s="2">
        <f>141282</f>
        <v>141282</v>
      </c>
      <c r="E97" s="2">
        <f>137.970703125</f>
        <v>137.970703125</v>
      </c>
    </row>
    <row r="98" spans="1:5" x14ac:dyDescent="0.25">
      <c r="A98" s="2">
        <f>27452</f>
        <v>27452</v>
      </c>
      <c r="B98" s="2">
        <f>0</f>
        <v>0</v>
      </c>
      <c r="C98" s="2">
        <f>29711</f>
        <v>29711</v>
      </c>
      <c r="D98" s="2">
        <f>141290</f>
        <v>141290</v>
      </c>
      <c r="E98" s="2">
        <f>137.978515625</f>
        <v>137.978515625</v>
      </c>
    </row>
    <row r="99" spans="1:5" x14ac:dyDescent="0.25">
      <c r="A99" s="2">
        <f>27722</f>
        <v>27722</v>
      </c>
      <c r="B99" s="2">
        <f>3</f>
        <v>3</v>
      </c>
      <c r="C99" s="2">
        <f>30049</f>
        <v>30049</v>
      </c>
      <c r="D99" s="2">
        <f>141290</f>
        <v>141290</v>
      </c>
      <c r="E99" s="2">
        <f>137.978515625</f>
        <v>137.978515625</v>
      </c>
    </row>
    <row r="100" spans="1:5" x14ac:dyDescent="0.25">
      <c r="A100" s="2">
        <f>27978</f>
        <v>27978</v>
      </c>
      <c r="B100" s="2">
        <f>12</f>
        <v>12</v>
      </c>
      <c r="C100" s="2">
        <f>30405</f>
        <v>30405</v>
      </c>
      <c r="D100" s="2">
        <f>141316</f>
        <v>141316</v>
      </c>
      <c r="E100" s="2">
        <f>138.00390625</f>
        <v>138.00390625</v>
      </c>
    </row>
    <row r="101" spans="1:5" x14ac:dyDescent="0.25">
      <c r="A101" s="2">
        <f>28287</f>
        <v>28287</v>
      </c>
      <c r="B101" s="2">
        <f>16</f>
        <v>16</v>
      </c>
      <c r="C101" s="2">
        <f>30776</f>
        <v>30776</v>
      </c>
      <c r="D101" s="2">
        <f>141276</f>
        <v>141276</v>
      </c>
      <c r="E101" s="2">
        <f>137.96484375</f>
        <v>137.96484375</v>
      </c>
    </row>
    <row r="102" spans="1:5" x14ac:dyDescent="0.25">
      <c r="A102" s="2">
        <f>28574</f>
        <v>28574</v>
      </c>
      <c r="B102" s="2">
        <f>15</f>
        <v>15</v>
      </c>
      <c r="C102" s="2">
        <f>31077</f>
        <v>31077</v>
      </c>
      <c r="D102" s="2">
        <f>141242</f>
        <v>141242</v>
      </c>
      <c r="E102" s="2">
        <f>137.931640625</f>
        <v>137.931640625</v>
      </c>
    </row>
    <row r="103" spans="1:5" x14ac:dyDescent="0.25">
      <c r="A103" s="2">
        <f>28902</f>
        <v>28902</v>
      </c>
      <c r="B103" s="2">
        <f>7</f>
        <v>7</v>
      </c>
      <c r="C103" s="2">
        <f>31368</f>
        <v>31368</v>
      </c>
      <c r="D103" s="2">
        <f>141242</f>
        <v>141242</v>
      </c>
      <c r="E103" s="2">
        <f>137.931640625</f>
        <v>137.931640625</v>
      </c>
    </row>
    <row r="104" spans="1:5" x14ac:dyDescent="0.25">
      <c r="A104" s="2">
        <f>29168</f>
        <v>29168</v>
      </c>
      <c r="B104" s="2">
        <f>2</f>
        <v>2</v>
      </c>
      <c r="C104" s="2">
        <f>31662</f>
        <v>31662</v>
      </c>
      <c r="D104" s="2">
        <f>141246</f>
        <v>141246</v>
      </c>
      <c r="E104" s="2">
        <f>137.935546875</f>
        <v>137.935546875</v>
      </c>
    </row>
    <row r="105" spans="1:5" x14ac:dyDescent="0.25">
      <c r="A105" s="2">
        <f>29440</f>
        <v>29440</v>
      </c>
      <c r="B105" s="2">
        <f>0</f>
        <v>0</v>
      </c>
      <c r="C105" s="2">
        <f>32021</f>
        <v>32021</v>
      </c>
      <c r="D105" s="2">
        <f>141246</f>
        <v>141246</v>
      </c>
      <c r="E105" s="2">
        <f>137.935546875</f>
        <v>137.935546875</v>
      </c>
    </row>
    <row r="106" spans="1:5" x14ac:dyDescent="0.25">
      <c r="A106" s="2">
        <f>29677</f>
        <v>29677</v>
      </c>
      <c r="B106" s="2">
        <f>7</f>
        <v>7</v>
      </c>
      <c r="C106" s="2">
        <f>32295</f>
        <v>32295</v>
      </c>
      <c r="D106" s="2">
        <f>141246</f>
        <v>141246</v>
      </c>
      <c r="E106" s="2">
        <f>137.935546875</f>
        <v>137.935546875</v>
      </c>
    </row>
    <row r="107" spans="1:5" x14ac:dyDescent="0.25">
      <c r="A107" s="2">
        <f>29959</f>
        <v>29959</v>
      </c>
      <c r="B107" s="2">
        <f>3</f>
        <v>3</v>
      </c>
      <c r="C107" s="2">
        <f>32611</f>
        <v>32611</v>
      </c>
      <c r="D107" s="2">
        <f>141222</f>
        <v>141222</v>
      </c>
      <c r="E107" s="2">
        <f>137.912109375</f>
        <v>137.912109375</v>
      </c>
    </row>
    <row r="108" spans="1:5" x14ac:dyDescent="0.25">
      <c r="A108" s="2">
        <f>30240</f>
        <v>30240</v>
      </c>
      <c r="B108" s="2">
        <f>22</f>
        <v>22</v>
      </c>
      <c r="C108" s="2">
        <f>32992</f>
        <v>32992</v>
      </c>
      <c r="D108" s="2">
        <f>141230</f>
        <v>141230</v>
      </c>
      <c r="E108" s="2">
        <f>137.919921875</f>
        <v>137.919921875</v>
      </c>
    </row>
    <row r="109" spans="1:5" x14ac:dyDescent="0.25">
      <c r="A109" s="2">
        <f>30565</f>
        <v>30565</v>
      </c>
      <c r="B109" s="2">
        <f>15</f>
        <v>15</v>
      </c>
      <c r="C109" s="2">
        <f>33344</f>
        <v>33344</v>
      </c>
      <c r="D109" s="2">
        <f>141562</f>
        <v>141562</v>
      </c>
      <c r="E109" s="2">
        <f>138.244140625</f>
        <v>138.244140625</v>
      </c>
    </row>
    <row r="110" spans="1:5" x14ac:dyDescent="0.25">
      <c r="A110" s="2">
        <f>30816</f>
        <v>30816</v>
      </c>
      <c r="B110" s="2">
        <f>3</f>
        <v>3</v>
      </c>
      <c r="C110" s="2">
        <f>33700</f>
        <v>33700</v>
      </c>
      <c r="D110" s="2">
        <f>141704</f>
        <v>141704</v>
      </c>
      <c r="E110" s="2">
        <f>138.3828125</f>
        <v>138.3828125</v>
      </c>
    </row>
    <row r="111" spans="1:5" x14ac:dyDescent="0.25">
      <c r="A111" s="2">
        <f>31051</f>
        <v>31051</v>
      </c>
      <c r="B111" s="2">
        <f>3</f>
        <v>3</v>
      </c>
      <c r="C111" s="2">
        <f>33996</f>
        <v>33996</v>
      </c>
      <c r="D111" s="2">
        <f>141708</f>
        <v>141708</v>
      </c>
      <c r="E111" s="2">
        <f>138.38671875</f>
        <v>138.38671875</v>
      </c>
    </row>
    <row r="112" spans="1:5" x14ac:dyDescent="0.25">
      <c r="A112" s="2">
        <f>31288</f>
        <v>31288</v>
      </c>
      <c r="B112" s="2">
        <f>4</f>
        <v>4</v>
      </c>
      <c r="C112" s="2">
        <f>34247</f>
        <v>34247</v>
      </c>
      <c r="D112" s="2">
        <f>141700</f>
        <v>141700</v>
      </c>
      <c r="E112" s="2">
        <f>138.37890625</f>
        <v>138.37890625</v>
      </c>
    </row>
    <row r="113" spans="1:5" x14ac:dyDescent="0.25">
      <c r="A113" s="2">
        <f>31526</f>
        <v>31526</v>
      </c>
      <c r="B113" s="2">
        <f>3</f>
        <v>3</v>
      </c>
      <c r="C113" s="2">
        <f>34498</f>
        <v>34498</v>
      </c>
      <c r="D113" s="2">
        <f>141700</f>
        <v>141700</v>
      </c>
      <c r="E113" s="2">
        <f>138.37890625</f>
        <v>138.37890625</v>
      </c>
    </row>
    <row r="114" spans="1:5" x14ac:dyDescent="0.25">
      <c r="A114" s="2">
        <f>31795</f>
        <v>31795</v>
      </c>
      <c r="B114" s="2">
        <f>0</f>
        <v>0</v>
      </c>
      <c r="C114" s="2">
        <f>34791</f>
        <v>34791</v>
      </c>
      <c r="D114" s="2">
        <f>141700</f>
        <v>141700</v>
      </c>
      <c r="E114" s="2">
        <f>138.37890625</f>
        <v>138.37890625</v>
      </c>
    </row>
    <row r="115" spans="1:5" x14ac:dyDescent="0.25">
      <c r="A115" s="2">
        <f>32041</f>
        <v>32041</v>
      </c>
      <c r="B115" s="2">
        <f>0</f>
        <v>0</v>
      </c>
      <c r="C115" s="2">
        <f>35074</f>
        <v>35074</v>
      </c>
      <c r="D115" s="2">
        <f>141700</f>
        <v>141700</v>
      </c>
      <c r="E115" s="2">
        <f>138.37890625</f>
        <v>138.37890625</v>
      </c>
    </row>
    <row r="116" spans="1:5" x14ac:dyDescent="0.25">
      <c r="A116" s="2">
        <f>32286</f>
        <v>32286</v>
      </c>
      <c r="B116" s="2">
        <f>0</f>
        <v>0</v>
      </c>
      <c r="C116" s="2">
        <f>35339</f>
        <v>35339</v>
      </c>
      <c r="D116" s="2">
        <f>141700</f>
        <v>141700</v>
      </c>
      <c r="E116" s="2">
        <f>138.37890625</f>
        <v>138.37890625</v>
      </c>
    </row>
    <row r="117" spans="1:5" x14ac:dyDescent="0.25">
      <c r="A117" s="2">
        <f>32530</f>
        <v>32530</v>
      </c>
      <c r="B117" s="2">
        <f>3</f>
        <v>3</v>
      </c>
      <c r="C117" s="2">
        <f>35596</f>
        <v>35596</v>
      </c>
      <c r="D117" s="2">
        <f>141752</f>
        <v>141752</v>
      </c>
      <c r="E117" s="2">
        <f>138.4296875</f>
        <v>138.4296875</v>
      </c>
    </row>
    <row r="118" spans="1:5" x14ac:dyDescent="0.25">
      <c r="A118" s="2">
        <f>32821</f>
        <v>32821</v>
      </c>
      <c r="B118" s="2">
        <f>3</f>
        <v>3</v>
      </c>
      <c r="C118" s="2">
        <f>35870</f>
        <v>35870</v>
      </c>
      <c r="D118" s="2">
        <f>141724</f>
        <v>141724</v>
      </c>
      <c r="E118" s="2">
        <f>138.40234375</f>
        <v>138.40234375</v>
      </c>
    </row>
    <row r="119" spans="1:5" x14ac:dyDescent="0.25">
      <c r="A119" s="2">
        <f>33133</f>
        <v>33133</v>
      </c>
      <c r="B119" s="2">
        <f>25</f>
        <v>25</v>
      </c>
      <c r="C119" s="2">
        <f>36212</f>
        <v>36212</v>
      </c>
      <c r="D119" s="2">
        <f>141724</f>
        <v>141724</v>
      </c>
      <c r="E119" s="2">
        <f>138.40234375</f>
        <v>138.40234375</v>
      </c>
    </row>
    <row r="120" spans="1:5" x14ac:dyDescent="0.25">
      <c r="A120" s="2">
        <f>33414</f>
        <v>33414</v>
      </c>
      <c r="B120" s="2">
        <f>23</f>
        <v>23</v>
      </c>
      <c r="C120" s="2">
        <f>36493</f>
        <v>36493</v>
      </c>
      <c r="D120" s="2">
        <f>141720</f>
        <v>141720</v>
      </c>
      <c r="E120" s="2">
        <f>138.3984375</f>
        <v>138.3984375</v>
      </c>
    </row>
    <row r="121" spans="1:5" x14ac:dyDescent="0.25">
      <c r="A121" s="2">
        <f>33626</f>
        <v>33626</v>
      </c>
      <c r="B121" s="2">
        <f>4</f>
        <v>4</v>
      </c>
    </row>
    <row r="122" spans="1:5" x14ac:dyDescent="0.25">
      <c r="A122" s="2">
        <f>33906</f>
        <v>33906</v>
      </c>
      <c r="B122" s="2">
        <f>7</f>
        <v>7</v>
      </c>
    </row>
    <row r="123" spans="1:5" x14ac:dyDescent="0.25">
      <c r="A123" s="2">
        <f>34172</f>
        <v>34172</v>
      </c>
      <c r="B123" s="2">
        <f>3</f>
        <v>3</v>
      </c>
    </row>
    <row r="124" spans="1:5" x14ac:dyDescent="0.25">
      <c r="A124" s="2">
        <f>34429</f>
        <v>34429</v>
      </c>
      <c r="B124" s="2">
        <f>3</f>
        <v>3</v>
      </c>
    </row>
    <row r="125" spans="1:5" x14ac:dyDescent="0.25">
      <c r="A125" s="2">
        <f>34715</f>
        <v>34715</v>
      </c>
      <c r="B125" s="2">
        <f>3</f>
        <v>3</v>
      </c>
    </row>
    <row r="126" spans="1:5" x14ac:dyDescent="0.25">
      <c r="A126" s="2">
        <f>34968</f>
        <v>34968</v>
      </c>
      <c r="B126" s="2">
        <f>4</f>
        <v>4</v>
      </c>
    </row>
    <row r="127" spans="1:5" x14ac:dyDescent="0.25">
      <c r="A127" s="2">
        <f>35231</f>
        <v>35231</v>
      </c>
      <c r="B127" s="2">
        <f>4</f>
        <v>4</v>
      </c>
    </row>
    <row r="128" spans="1:5" x14ac:dyDescent="0.25">
      <c r="A128" s="2">
        <f>35514</f>
        <v>35514</v>
      </c>
      <c r="B128" s="2">
        <f>6</f>
        <v>6</v>
      </c>
    </row>
    <row r="129" spans="1:2" x14ac:dyDescent="0.25">
      <c r="A129" s="2">
        <f>35821</f>
        <v>35821</v>
      </c>
      <c r="B129" s="2">
        <f>5</f>
        <v>5</v>
      </c>
    </row>
    <row r="130" spans="1:2" x14ac:dyDescent="0.25">
      <c r="A130" s="2">
        <f>36123</f>
        <v>36123</v>
      </c>
      <c r="B130" s="2">
        <f>5</f>
        <v>5</v>
      </c>
    </row>
    <row r="131" spans="1:2" x14ac:dyDescent="0.25">
      <c r="A131" s="2">
        <f>36428</f>
        <v>36428</v>
      </c>
      <c r="B131" s="2">
        <f>11</f>
        <v>11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2016-01-08T15:46:41Z</cp:lastPrinted>
  <dcterms:created xsi:type="dcterms:W3CDTF">2016-01-08T15:46:41Z</dcterms:created>
  <dcterms:modified xsi:type="dcterms:W3CDTF">2016-01-08T20:35:29Z</dcterms:modified>
</cp:coreProperties>
</file>