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Famou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7" i="2" l="1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H20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20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<sst xmlns="http://schemas.openxmlformats.org/spreadsheetml/2006/main" count="10" uniqueCount="10">
  <si>
    <t>CPU Timestamps</t>
  </si>
  <si>
    <t>CPU VALUES (%)</t>
  </si>
  <si>
    <t>MEM Timestamps</t>
  </si>
  <si>
    <t>MEM VALUES (KB)</t>
  </si>
  <si>
    <t>AVERAGE TIME BETWEEN CPU TIMESTAMPS (ms) (131x)</t>
  </si>
  <si>
    <t>AVERAGE TIME BETWEEN MEM TIMESTAMPS (ms) (121x)</t>
  </si>
  <si>
    <t>begin average</t>
  </si>
  <si>
    <t>max</t>
  </si>
  <si>
    <t>end average</t>
  </si>
  <si>
    <t>cpu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</si>
</sst>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accent2"/>
                </a:solidFill>
              </a:defRPr>
            </a:pPr>
            <a:r>
              <a:rPr lang="en-US" b="1">
                <a:solidFill>
                  <a:schemeClr val="accent2"/>
                </a:solidFill>
              </a:rPr>
              <a:t>Famo.us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Sheet1!$A$2:$A$132</c:f>
              <c:numCache>
                <c:formatCode>General</c:formatCode>
                <c:ptCount val="131"/>
                <c:pt idx="0">
                  <c:v>1266</c:v>
                </c:pt>
                <c:pt idx="1">
                  <c:v>1558</c:v>
                </c:pt>
                <c:pt idx="2">
                  <c:v>1792</c:v>
                </c:pt>
                <c:pt idx="3">
                  <c:v>2041</c:v>
                </c:pt>
                <c:pt idx="4">
                  <c:v>2266</c:v>
                </c:pt>
                <c:pt idx="5">
                  <c:v>2525</c:v>
                </c:pt>
                <c:pt idx="6">
                  <c:v>2823</c:v>
                </c:pt>
                <c:pt idx="7">
                  <c:v>3119</c:v>
                </c:pt>
                <c:pt idx="8">
                  <c:v>3362</c:v>
                </c:pt>
                <c:pt idx="9">
                  <c:v>3638</c:v>
                </c:pt>
                <c:pt idx="10">
                  <c:v>3893</c:v>
                </c:pt>
                <c:pt idx="11">
                  <c:v>4132</c:v>
                </c:pt>
                <c:pt idx="12">
                  <c:v>4409</c:v>
                </c:pt>
                <c:pt idx="13">
                  <c:v>4725</c:v>
                </c:pt>
                <c:pt idx="14">
                  <c:v>5026</c:v>
                </c:pt>
                <c:pt idx="15">
                  <c:v>5316</c:v>
                </c:pt>
                <c:pt idx="16">
                  <c:v>5666</c:v>
                </c:pt>
                <c:pt idx="17">
                  <c:v>5950</c:v>
                </c:pt>
                <c:pt idx="18">
                  <c:v>6227</c:v>
                </c:pt>
                <c:pt idx="19">
                  <c:v>6468</c:v>
                </c:pt>
                <c:pt idx="20">
                  <c:v>6726</c:v>
                </c:pt>
                <c:pt idx="21">
                  <c:v>6963</c:v>
                </c:pt>
                <c:pt idx="22">
                  <c:v>7194</c:v>
                </c:pt>
                <c:pt idx="23">
                  <c:v>7450</c:v>
                </c:pt>
                <c:pt idx="24">
                  <c:v>7698</c:v>
                </c:pt>
                <c:pt idx="25">
                  <c:v>7950</c:v>
                </c:pt>
                <c:pt idx="26">
                  <c:v>8190</c:v>
                </c:pt>
                <c:pt idx="27">
                  <c:v>8463</c:v>
                </c:pt>
                <c:pt idx="28">
                  <c:v>8738</c:v>
                </c:pt>
                <c:pt idx="29">
                  <c:v>9051</c:v>
                </c:pt>
                <c:pt idx="30">
                  <c:v>9360</c:v>
                </c:pt>
                <c:pt idx="31">
                  <c:v>9674</c:v>
                </c:pt>
                <c:pt idx="32">
                  <c:v>9974</c:v>
                </c:pt>
                <c:pt idx="33">
                  <c:v>10199</c:v>
                </c:pt>
                <c:pt idx="34">
                  <c:v>10473</c:v>
                </c:pt>
                <c:pt idx="35">
                  <c:v>10737</c:v>
                </c:pt>
                <c:pt idx="36">
                  <c:v>10996</c:v>
                </c:pt>
                <c:pt idx="37">
                  <c:v>11287</c:v>
                </c:pt>
                <c:pt idx="38">
                  <c:v>11518</c:v>
                </c:pt>
                <c:pt idx="39">
                  <c:v>11775</c:v>
                </c:pt>
                <c:pt idx="40">
                  <c:v>12044</c:v>
                </c:pt>
                <c:pt idx="41">
                  <c:v>12304</c:v>
                </c:pt>
                <c:pt idx="42">
                  <c:v>12528</c:v>
                </c:pt>
                <c:pt idx="43">
                  <c:v>12770</c:v>
                </c:pt>
                <c:pt idx="44">
                  <c:v>13037</c:v>
                </c:pt>
                <c:pt idx="45">
                  <c:v>13334</c:v>
                </c:pt>
                <c:pt idx="46">
                  <c:v>13619</c:v>
                </c:pt>
                <c:pt idx="47">
                  <c:v>13880</c:v>
                </c:pt>
                <c:pt idx="48">
                  <c:v>14142</c:v>
                </c:pt>
                <c:pt idx="49">
                  <c:v>14388</c:v>
                </c:pt>
                <c:pt idx="50">
                  <c:v>14615</c:v>
                </c:pt>
                <c:pt idx="51">
                  <c:v>14928</c:v>
                </c:pt>
                <c:pt idx="52">
                  <c:v>15185</c:v>
                </c:pt>
                <c:pt idx="53">
                  <c:v>15442</c:v>
                </c:pt>
                <c:pt idx="54">
                  <c:v>15715</c:v>
                </c:pt>
                <c:pt idx="55">
                  <c:v>15974</c:v>
                </c:pt>
                <c:pt idx="56">
                  <c:v>16218</c:v>
                </c:pt>
                <c:pt idx="57">
                  <c:v>16453</c:v>
                </c:pt>
                <c:pt idx="58">
                  <c:v>16717</c:v>
                </c:pt>
                <c:pt idx="59">
                  <c:v>17017</c:v>
                </c:pt>
                <c:pt idx="60">
                  <c:v>17277</c:v>
                </c:pt>
                <c:pt idx="61">
                  <c:v>17542</c:v>
                </c:pt>
                <c:pt idx="62">
                  <c:v>17804</c:v>
                </c:pt>
                <c:pt idx="63">
                  <c:v>18091</c:v>
                </c:pt>
                <c:pt idx="64">
                  <c:v>18406</c:v>
                </c:pt>
                <c:pt idx="65">
                  <c:v>18685</c:v>
                </c:pt>
                <c:pt idx="66">
                  <c:v>18959</c:v>
                </c:pt>
                <c:pt idx="67">
                  <c:v>19236</c:v>
                </c:pt>
                <c:pt idx="68">
                  <c:v>19468</c:v>
                </c:pt>
                <c:pt idx="69">
                  <c:v>19735</c:v>
                </c:pt>
                <c:pt idx="70">
                  <c:v>20024</c:v>
                </c:pt>
                <c:pt idx="71">
                  <c:v>20309</c:v>
                </c:pt>
                <c:pt idx="72">
                  <c:v>20577</c:v>
                </c:pt>
                <c:pt idx="73">
                  <c:v>20813</c:v>
                </c:pt>
                <c:pt idx="74">
                  <c:v>21117</c:v>
                </c:pt>
                <c:pt idx="75">
                  <c:v>21412</c:v>
                </c:pt>
                <c:pt idx="76">
                  <c:v>21711</c:v>
                </c:pt>
                <c:pt idx="77">
                  <c:v>21972</c:v>
                </c:pt>
                <c:pt idx="78">
                  <c:v>22261</c:v>
                </c:pt>
                <c:pt idx="79">
                  <c:v>22533</c:v>
                </c:pt>
                <c:pt idx="80">
                  <c:v>22829</c:v>
                </c:pt>
                <c:pt idx="81">
                  <c:v>23110</c:v>
                </c:pt>
                <c:pt idx="82">
                  <c:v>23328</c:v>
                </c:pt>
                <c:pt idx="83">
                  <c:v>23615</c:v>
                </c:pt>
                <c:pt idx="84">
                  <c:v>23851</c:v>
                </c:pt>
                <c:pt idx="85">
                  <c:v>24075</c:v>
                </c:pt>
                <c:pt idx="86">
                  <c:v>24324</c:v>
                </c:pt>
                <c:pt idx="87">
                  <c:v>24571</c:v>
                </c:pt>
                <c:pt idx="88">
                  <c:v>24894</c:v>
                </c:pt>
                <c:pt idx="89">
                  <c:v>25129</c:v>
                </c:pt>
                <c:pt idx="90">
                  <c:v>25393</c:v>
                </c:pt>
                <c:pt idx="91">
                  <c:v>25658</c:v>
                </c:pt>
                <c:pt idx="92">
                  <c:v>25929</c:v>
                </c:pt>
                <c:pt idx="93">
                  <c:v>26187</c:v>
                </c:pt>
                <c:pt idx="94">
                  <c:v>26431</c:v>
                </c:pt>
                <c:pt idx="95">
                  <c:v>26709</c:v>
                </c:pt>
                <c:pt idx="96">
                  <c:v>26990</c:v>
                </c:pt>
                <c:pt idx="97">
                  <c:v>27255</c:v>
                </c:pt>
                <c:pt idx="98">
                  <c:v>27547</c:v>
                </c:pt>
                <c:pt idx="99">
                  <c:v>27838</c:v>
                </c:pt>
                <c:pt idx="100">
                  <c:v>28186</c:v>
                </c:pt>
                <c:pt idx="101">
                  <c:v>28467</c:v>
                </c:pt>
                <c:pt idx="102">
                  <c:v>28707</c:v>
                </c:pt>
                <c:pt idx="103">
                  <c:v>28967</c:v>
                </c:pt>
                <c:pt idx="104">
                  <c:v>29250</c:v>
                </c:pt>
                <c:pt idx="105">
                  <c:v>29530</c:v>
                </c:pt>
                <c:pt idx="106">
                  <c:v>29809</c:v>
                </c:pt>
                <c:pt idx="107">
                  <c:v>30080</c:v>
                </c:pt>
                <c:pt idx="108">
                  <c:v>30340</c:v>
                </c:pt>
                <c:pt idx="109">
                  <c:v>30579</c:v>
                </c:pt>
                <c:pt idx="110">
                  <c:v>30801</c:v>
                </c:pt>
                <c:pt idx="111">
                  <c:v>31068</c:v>
                </c:pt>
                <c:pt idx="112">
                  <c:v>31355</c:v>
                </c:pt>
                <c:pt idx="113">
                  <c:v>31660</c:v>
                </c:pt>
                <c:pt idx="114">
                  <c:v>31893</c:v>
                </c:pt>
                <c:pt idx="115">
                  <c:v>32161</c:v>
                </c:pt>
                <c:pt idx="116">
                  <c:v>32411</c:v>
                </c:pt>
                <c:pt idx="117">
                  <c:v>32649</c:v>
                </c:pt>
                <c:pt idx="118">
                  <c:v>32915</c:v>
                </c:pt>
                <c:pt idx="119">
                  <c:v>33197</c:v>
                </c:pt>
                <c:pt idx="120">
                  <c:v>33523</c:v>
                </c:pt>
                <c:pt idx="121">
                  <c:v>33760</c:v>
                </c:pt>
                <c:pt idx="122">
                  <c:v>33999</c:v>
                </c:pt>
                <c:pt idx="123">
                  <c:v>34218</c:v>
                </c:pt>
                <c:pt idx="124">
                  <c:v>34447</c:v>
                </c:pt>
                <c:pt idx="125">
                  <c:v>34701</c:v>
                </c:pt>
                <c:pt idx="126">
                  <c:v>34991</c:v>
                </c:pt>
                <c:pt idx="127">
                  <c:v>35277</c:v>
                </c:pt>
                <c:pt idx="128">
                  <c:v>35530</c:v>
                </c:pt>
                <c:pt idx="129">
                  <c:v>35783</c:v>
                </c:pt>
                <c:pt idx="130">
                  <c:v>36088</c:v>
                </c:pt>
              </c:numCache>
            </c:numRef>
          </c:cat>
          <c:val>
            <c:numRef>
              <c:f>Sheet1!$B$2:$B$132</c:f>
              <c:numCache>
                <c:formatCode>General</c:formatCode>
                <c:ptCount val="131"/>
                <c:pt idx="0">
                  <c:v>16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25</c:v>
                </c:pt>
                <c:pt idx="5">
                  <c:v>37</c:v>
                </c:pt>
                <c:pt idx="6">
                  <c:v>12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17</c:v>
                </c:pt>
                <c:pt idx="14">
                  <c:v>17</c:v>
                </c:pt>
                <c:pt idx="15">
                  <c:v>7</c:v>
                </c:pt>
                <c:pt idx="16">
                  <c:v>5</c:v>
                </c:pt>
                <c:pt idx="17">
                  <c:v>19</c:v>
                </c:pt>
                <c:pt idx="18">
                  <c:v>13</c:v>
                </c:pt>
                <c:pt idx="19">
                  <c:v>16</c:v>
                </c:pt>
                <c:pt idx="20">
                  <c:v>29</c:v>
                </c:pt>
                <c:pt idx="21">
                  <c:v>39</c:v>
                </c:pt>
                <c:pt idx="22">
                  <c:v>0</c:v>
                </c:pt>
                <c:pt idx="23">
                  <c:v>25</c:v>
                </c:pt>
                <c:pt idx="24">
                  <c:v>9</c:v>
                </c:pt>
                <c:pt idx="25">
                  <c:v>7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14</c:v>
                </c:pt>
                <c:pt idx="31">
                  <c:v>12</c:v>
                </c:pt>
                <c:pt idx="32">
                  <c:v>14</c:v>
                </c:pt>
                <c:pt idx="33">
                  <c:v>11</c:v>
                </c:pt>
                <c:pt idx="34">
                  <c:v>33</c:v>
                </c:pt>
                <c:pt idx="35">
                  <c:v>27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12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35</c:v>
                </c:pt>
                <c:pt idx="65">
                  <c:v>35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2</c:v>
                </c:pt>
                <c:pt idx="77">
                  <c:v>7</c:v>
                </c:pt>
                <c:pt idx="78">
                  <c:v>3</c:v>
                </c:pt>
                <c:pt idx="79">
                  <c:v>3</c:v>
                </c:pt>
                <c:pt idx="80">
                  <c:v>38</c:v>
                </c:pt>
                <c:pt idx="81">
                  <c:v>44</c:v>
                </c:pt>
                <c:pt idx="82">
                  <c:v>4</c:v>
                </c:pt>
                <c:pt idx="83">
                  <c:v>12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28</c:v>
                </c:pt>
                <c:pt idx="89">
                  <c:v>18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9</c:v>
                </c:pt>
                <c:pt idx="99">
                  <c:v>9</c:v>
                </c:pt>
                <c:pt idx="100">
                  <c:v>15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23</c:v>
                </c:pt>
                <c:pt idx="114">
                  <c:v>20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0</c:v>
                </c:pt>
                <c:pt idx="120">
                  <c:v>28</c:v>
                </c:pt>
                <c:pt idx="121">
                  <c:v>26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54448"/>
        <c:axId val="1296855536"/>
      </c:lineChart>
      <c:catAx>
        <c:axId val="12968544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4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400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000" b="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29685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68555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400" b="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400" b="0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296854448"/>
        <c:crosses val="autoZero"/>
        <c:crossBetween val="between"/>
      </c:valAx>
      <c:spPr>
        <a:solidFill>
          <a:schemeClr val="bg1"/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Sheet1!$C$2:$C$122</c:f>
              <c:numCache>
                <c:formatCode>General</c:formatCode>
                <c:ptCount val="121"/>
                <c:pt idx="0">
                  <c:v>1282</c:v>
                </c:pt>
                <c:pt idx="1">
                  <c:v>1513</c:v>
                </c:pt>
                <c:pt idx="2">
                  <c:v>1708</c:v>
                </c:pt>
                <c:pt idx="3">
                  <c:v>1957</c:v>
                </c:pt>
                <c:pt idx="4">
                  <c:v>2192</c:v>
                </c:pt>
                <c:pt idx="5">
                  <c:v>2403</c:v>
                </c:pt>
                <c:pt idx="6">
                  <c:v>2621</c:v>
                </c:pt>
                <c:pt idx="7">
                  <c:v>2859</c:v>
                </c:pt>
                <c:pt idx="8">
                  <c:v>3081</c:v>
                </c:pt>
                <c:pt idx="9">
                  <c:v>3315</c:v>
                </c:pt>
                <c:pt idx="10">
                  <c:v>3562</c:v>
                </c:pt>
                <c:pt idx="11">
                  <c:v>3810</c:v>
                </c:pt>
                <c:pt idx="12">
                  <c:v>4065</c:v>
                </c:pt>
                <c:pt idx="13">
                  <c:v>4352</c:v>
                </c:pt>
                <c:pt idx="14">
                  <c:v>4624</c:v>
                </c:pt>
                <c:pt idx="15">
                  <c:v>4844</c:v>
                </c:pt>
                <c:pt idx="16">
                  <c:v>5117</c:v>
                </c:pt>
                <c:pt idx="17">
                  <c:v>5414</c:v>
                </c:pt>
                <c:pt idx="18">
                  <c:v>5630</c:v>
                </c:pt>
                <c:pt idx="19">
                  <c:v>5915</c:v>
                </c:pt>
                <c:pt idx="20">
                  <c:v>6184</c:v>
                </c:pt>
                <c:pt idx="21">
                  <c:v>6400</c:v>
                </c:pt>
                <c:pt idx="22">
                  <c:v>6712</c:v>
                </c:pt>
                <c:pt idx="23">
                  <c:v>6963</c:v>
                </c:pt>
                <c:pt idx="24">
                  <c:v>7223</c:v>
                </c:pt>
                <c:pt idx="25">
                  <c:v>7478</c:v>
                </c:pt>
                <c:pt idx="26">
                  <c:v>7726</c:v>
                </c:pt>
                <c:pt idx="27">
                  <c:v>7986</c:v>
                </c:pt>
                <c:pt idx="28">
                  <c:v>8285</c:v>
                </c:pt>
                <c:pt idx="29">
                  <c:v>8550</c:v>
                </c:pt>
                <c:pt idx="30">
                  <c:v>8825</c:v>
                </c:pt>
                <c:pt idx="31">
                  <c:v>9102</c:v>
                </c:pt>
                <c:pt idx="32">
                  <c:v>9494</c:v>
                </c:pt>
                <c:pt idx="33">
                  <c:v>9901</c:v>
                </c:pt>
                <c:pt idx="34">
                  <c:v>10239</c:v>
                </c:pt>
                <c:pt idx="35">
                  <c:v>10593</c:v>
                </c:pt>
                <c:pt idx="36">
                  <c:v>10878</c:v>
                </c:pt>
                <c:pt idx="37">
                  <c:v>11193</c:v>
                </c:pt>
                <c:pt idx="38">
                  <c:v>11496</c:v>
                </c:pt>
                <c:pt idx="39">
                  <c:v>11795</c:v>
                </c:pt>
                <c:pt idx="40">
                  <c:v>12057</c:v>
                </c:pt>
                <c:pt idx="41">
                  <c:v>12303</c:v>
                </c:pt>
                <c:pt idx="42">
                  <c:v>12581</c:v>
                </c:pt>
                <c:pt idx="43">
                  <c:v>12897</c:v>
                </c:pt>
                <c:pt idx="44">
                  <c:v>13286</c:v>
                </c:pt>
                <c:pt idx="45">
                  <c:v>13601</c:v>
                </c:pt>
                <c:pt idx="46">
                  <c:v>13896</c:v>
                </c:pt>
                <c:pt idx="47">
                  <c:v>14162</c:v>
                </c:pt>
                <c:pt idx="48">
                  <c:v>14434</c:v>
                </c:pt>
                <c:pt idx="49">
                  <c:v>14690</c:v>
                </c:pt>
                <c:pt idx="50">
                  <c:v>14956</c:v>
                </c:pt>
                <c:pt idx="51">
                  <c:v>15211</c:v>
                </c:pt>
                <c:pt idx="52">
                  <c:v>15536</c:v>
                </c:pt>
                <c:pt idx="53">
                  <c:v>15821</c:v>
                </c:pt>
                <c:pt idx="54">
                  <c:v>16106</c:v>
                </c:pt>
                <c:pt idx="55">
                  <c:v>16435</c:v>
                </c:pt>
                <c:pt idx="56">
                  <c:v>16772</c:v>
                </c:pt>
                <c:pt idx="57">
                  <c:v>17049</c:v>
                </c:pt>
                <c:pt idx="58">
                  <c:v>17314</c:v>
                </c:pt>
                <c:pt idx="59">
                  <c:v>17594</c:v>
                </c:pt>
                <c:pt idx="60">
                  <c:v>17885</c:v>
                </c:pt>
                <c:pt idx="61">
                  <c:v>18175</c:v>
                </c:pt>
                <c:pt idx="62">
                  <c:v>18503</c:v>
                </c:pt>
                <c:pt idx="63">
                  <c:v>18836</c:v>
                </c:pt>
                <c:pt idx="64">
                  <c:v>19170</c:v>
                </c:pt>
                <c:pt idx="65">
                  <c:v>19496</c:v>
                </c:pt>
                <c:pt idx="66">
                  <c:v>19776</c:v>
                </c:pt>
                <c:pt idx="67">
                  <c:v>20110</c:v>
                </c:pt>
                <c:pt idx="68">
                  <c:v>20355</c:v>
                </c:pt>
                <c:pt idx="69">
                  <c:v>20624</c:v>
                </c:pt>
                <c:pt idx="70">
                  <c:v>20903</c:v>
                </c:pt>
                <c:pt idx="71">
                  <c:v>21201</c:v>
                </c:pt>
                <c:pt idx="72">
                  <c:v>21491</c:v>
                </c:pt>
                <c:pt idx="73">
                  <c:v>21773</c:v>
                </c:pt>
                <c:pt idx="74">
                  <c:v>22101</c:v>
                </c:pt>
                <c:pt idx="75">
                  <c:v>22425</c:v>
                </c:pt>
                <c:pt idx="76">
                  <c:v>22793</c:v>
                </c:pt>
                <c:pt idx="77">
                  <c:v>23143</c:v>
                </c:pt>
                <c:pt idx="78">
                  <c:v>23409</c:v>
                </c:pt>
                <c:pt idx="79">
                  <c:v>23669</c:v>
                </c:pt>
                <c:pt idx="80">
                  <c:v>23958</c:v>
                </c:pt>
                <c:pt idx="81">
                  <c:v>24258</c:v>
                </c:pt>
                <c:pt idx="82">
                  <c:v>24585</c:v>
                </c:pt>
                <c:pt idx="83">
                  <c:v>24877</c:v>
                </c:pt>
                <c:pt idx="84">
                  <c:v>25173</c:v>
                </c:pt>
                <c:pt idx="85">
                  <c:v>25461</c:v>
                </c:pt>
                <c:pt idx="86">
                  <c:v>25808</c:v>
                </c:pt>
                <c:pt idx="87">
                  <c:v>26138</c:v>
                </c:pt>
                <c:pt idx="88">
                  <c:v>26482</c:v>
                </c:pt>
                <c:pt idx="89">
                  <c:v>26754</c:v>
                </c:pt>
                <c:pt idx="90">
                  <c:v>27049</c:v>
                </c:pt>
                <c:pt idx="91">
                  <c:v>27351</c:v>
                </c:pt>
                <c:pt idx="92">
                  <c:v>27700</c:v>
                </c:pt>
                <c:pt idx="93">
                  <c:v>28010</c:v>
                </c:pt>
                <c:pt idx="94">
                  <c:v>28382</c:v>
                </c:pt>
                <c:pt idx="95">
                  <c:v>28712</c:v>
                </c:pt>
                <c:pt idx="96">
                  <c:v>29039</c:v>
                </c:pt>
                <c:pt idx="97">
                  <c:v>29342</c:v>
                </c:pt>
                <c:pt idx="98">
                  <c:v>29646</c:v>
                </c:pt>
                <c:pt idx="99">
                  <c:v>29976</c:v>
                </c:pt>
                <c:pt idx="100">
                  <c:v>30263</c:v>
                </c:pt>
                <c:pt idx="101">
                  <c:v>30565</c:v>
                </c:pt>
                <c:pt idx="102">
                  <c:v>30865</c:v>
                </c:pt>
                <c:pt idx="103">
                  <c:v>31135</c:v>
                </c:pt>
                <c:pt idx="104">
                  <c:v>31408</c:v>
                </c:pt>
                <c:pt idx="105">
                  <c:v>31726</c:v>
                </c:pt>
                <c:pt idx="106">
                  <c:v>32009</c:v>
                </c:pt>
                <c:pt idx="107">
                  <c:v>32323</c:v>
                </c:pt>
                <c:pt idx="108">
                  <c:v>32640</c:v>
                </c:pt>
                <c:pt idx="109">
                  <c:v>32960</c:v>
                </c:pt>
                <c:pt idx="110">
                  <c:v>33304</c:v>
                </c:pt>
                <c:pt idx="111">
                  <c:v>33655</c:v>
                </c:pt>
                <c:pt idx="112">
                  <c:v>33955</c:v>
                </c:pt>
                <c:pt idx="113">
                  <c:v>34232</c:v>
                </c:pt>
                <c:pt idx="114">
                  <c:v>34511</c:v>
                </c:pt>
                <c:pt idx="115">
                  <c:v>34783</c:v>
                </c:pt>
                <c:pt idx="116">
                  <c:v>35043</c:v>
                </c:pt>
                <c:pt idx="117">
                  <c:v>35312</c:v>
                </c:pt>
                <c:pt idx="118">
                  <c:v>35577</c:v>
                </c:pt>
                <c:pt idx="119">
                  <c:v>35867</c:v>
                </c:pt>
                <c:pt idx="120">
                  <c:v>36153</c:v>
                </c:pt>
              </c:numCache>
            </c:numRef>
          </c:cat>
          <c:val>
            <c:numRef>
              <c:f>Sheet1!$E$2:$E$122</c:f>
              <c:numCache>
                <c:formatCode>General</c:formatCode>
                <c:ptCount val="121"/>
                <c:pt idx="0">
                  <c:v>6.330078125</c:v>
                </c:pt>
                <c:pt idx="1">
                  <c:v>47.994140625</c:v>
                </c:pt>
                <c:pt idx="2">
                  <c:v>93.80859375</c:v>
                </c:pt>
                <c:pt idx="3">
                  <c:v>99.0400390625</c:v>
                </c:pt>
                <c:pt idx="4">
                  <c:v>102.0869140625</c:v>
                </c:pt>
                <c:pt idx="5">
                  <c:v>103.9013671875</c:v>
                </c:pt>
                <c:pt idx="6">
                  <c:v>111.2646484375</c:v>
                </c:pt>
                <c:pt idx="7">
                  <c:v>111.728515625</c:v>
                </c:pt>
                <c:pt idx="8">
                  <c:v>112.501953125</c:v>
                </c:pt>
                <c:pt idx="9">
                  <c:v>113.166015625</c:v>
                </c:pt>
                <c:pt idx="10">
                  <c:v>113.158203125</c:v>
                </c:pt>
                <c:pt idx="11">
                  <c:v>113.732421875</c:v>
                </c:pt>
                <c:pt idx="12">
                  <c:v>113.279296875</c:v>
                </c:pt>
                <c:pt idx="13">
                  <c:v>113.287109375</c:v>
                </c:pt>
                <c:pt idx="14">
                  <c:v>113.439453125</c:v>
                </c:pt>
                <c:pt idx="15">
                  <c:v>113.755859375</c:v>
                </c:pt>
                <c:pt idx="16">
                  <c:v>114.533203125</c:v>
                </c:pt>
                <c:pt idx="17">
                  <c:v>113.919921875</c:v>
                </c:pt>
                <c:pt idx="18">
                  <c:v>113.986328125</c:v>
                </c:pt>
                <c:pt idx="19">
                  <c:v>113.986328125</c:v>
                </c:pt>
                <c:pt idx="20">
                  <c:v>114.203125</c:v>
                </c:pt>
                <c:pt idx="21">
                  <c:v>115.2705078125</c:v>
                </c:pt>
                <c:pt idx="22">
                  <c:v>116.298828125</c:v>
                </c:pt>
                <c:pt idx="23">
                  <c:v>119.955078125</c:v>
                </c:pt>
                <c:pt idx="24">
                  <c:v>135.9814453125</c:v>
                </c:pt>
                <c:pt idx="25">
                  <c:v>126.8974609375</c:v>
                </c:pt>
                <c:pt idx="26">
                  <c:v>127.9111328125</c:v>
                </c:pt>
                <c:pt idx="27">
                  <c:v>128.0673828125</c:v>
                </c:pt>
                <c:pt idx="28">
                  <c:v>128.6259765625</c:v>
                </c:pt>
                <c:pt idx="29">
                  <c:v>129.8447265625</c:v>
                </c:pt>
                <c:pt idx="30">
                  <c:v>131.0517578125</c:v>
                </c:pt>
                <c:pt idx="31">
                  <c:v>131.6298828125</c:v>
                </c:pt>
                <c:pt idx="32">
                  <c:v>131.6845703125</c:v>
                </c:pt>
                <c:pt idx="33">
                  <c:v>131.8447265625</c:v>
                </c:pt>
                <c:pt idx="34">
                  <c:v>131.8564453125</c:v>
                </c:pt>
                <c:pt idx="35">
                  <c:v>133.3251953125</c:v>
                </c:pt>
                <c:pt idx="36">
                  <c:v>134.2138671875</c:v>
                </c:pt>
                <c:pt idx="37">
                  <c:v>133.4130859375</c:v>
                </c:pt>
                <c:pt idx="38">
                  <c:v>133.4326171875</c:v>
                </c:pt>
                <c:pt idx="39">
                  <c:v>133.5263671875</c:v>
                </c:pt>
                <c:pt idx="40">
                  <c:v>133.6201171875</c:v>
                </c:pt>
                <c:pt idx="41">
                  <c:v>133.6357421875</c:v>
                </c:pt>
                <c:pt idx="42">
                  <c:v>133.6357421875</c:v>
                </c:pt>
                <c:pt idx="43">
                  <c:v>133.5732421875</c:v>
                </c:pt>
                <c:pt idx="44">
                  <c:v>133.5693359375</c:v>
                </c:pt>
                <c:pt idx="45">
                  <c:v>133.6376953125</c:v>
                </c:pt>
                <c:pt idx="46">
                  <c:v>133.7431640625</c:v>
                </c:pt>
                <c:pt idx="47">
                  <c:v>133.7431640625</c:v>
                </c:pt>
                <c:pt idx="48">
                  <c:v>133.7431640625</c:v>
                </c:pt>
                <c:pt idx="49">
                  <c:v>133.7470703125</c:v>
                </c:pt>
                <c:pt idx="50">
                  <c:v>133.9619140625</c:v>
                </c:pt>
                <c:pt idx="51">
                  <c:v>133.9697265625</c:v>
                </c:pt>
                <c:pt idx="52">
                  <c:v>136.3662109375</c:v>
                </c:pt>
                <c:pt idx="53">
                  <c:v>136.1533203125</c:v>
                </c:pt>
                <c:pt idx="54">
                  <c:v>136.3486328125</c:v>
                </c:pt>
                <c:pt idx="55">
                  <c:v>136.3603515625</c:v>
                </c:pt>
                <c:pt idx="56">
                  <c:v>136.4111328125</c:v>
                </c:pt>
                <c:pt idx="57">
                  <c:v>136.4306640625</c:v>
                </c:pt>
                <c:pt idx="58">
                  <c:v>136.4306640625</c:v>
                </c:pt>
                <c:pt idx="59">
                  <c:v>136.5908203125</c:v>
                </c:pt>
                <c:pt idx="60">
                  <c:v>136.5947265625</c:v>
                </c:pt>
                <c:pt idx="61">
                  <c:v>136.6103515625</c:v>
                </c:pt>
                <c:pt idx="62">
                  <c:v>141.4638671875</c:v>
                </c:pt>
                <c:pt idx="63">
                  <c:v>137.3427734375</c:v>
                </c:pt>
                <c:pt idx="64">
                  <c:v>136.6630859375</c:v>
                </c:pt>
                <c:pt idx="65">
                  <c:v>136.6669921875</c:v>
                </c:pt>
                <c:pt idx="66">
                  <c:v>136.6708984375</c:v>
                </c:pt>
                <c:pt idx="67">
                  <c:v>136.6708984375</c:v>
                </c:pt>
                <c:pt idx="68">
                  <c:v>136.7568359375</c:v>
                </c:pt>
                <c:pt idx="69">
                  <c:v>136.7607421875</c:v>
                </c:pt>
                <c:pt idx="70">
                  <c:v>136.7294921875</c:v>
                </c:pt>
                <c:pt idx="71">
                  <c:v>136.9951171875</c:v>
                </c:pt>
                <c:pt idx="72">
                  <c:v>137.0146484375</c:v>
                </c:pt>
                <c:pt idx="73">
                  <c:v>137.0234375</c:v>
                </c:pt>
                <c:pt idx="74">
                  <c:v>137.02734375</c:v>
                </c:pt>
                <c:pt idx="75">
                  <c:v>137.0234375</c:v>
                </c:pt>
                <c:pt idx="76">
                  <c:v>137.03125</c:v>
                </c:pt>
                <c:pt idx="77">
                  <c:v>149.57421875</c:v>
                </c:pt>
                <c:pt idx="78">
                  <c:v>137.318359375</c:v>
                </c:pt>
                <c:pt idx="79">
                  <c:v>137.865234375</c:v>
                </c:pt>
                <c:pt idx="80">
                  <c:v>137.384765625</c:v>
                </c:pt>
                <c:pt idx="81">
                  <c:v>137.392578125</c:v>
                </c:pt>
                <c:pt idx="82">
                  <c:v>137.392578125</c:v>
                </c:pt>
                <c:pt idx="83">
                  <c:v>137.390625</c:v>
                </c:pt>
                <c:pt idx="84">
                  <c:v>137.380859375</c:v>
                </c:pt>
                <c:pt idx="85">
                  <c:v>137.322265625</c:v>
                </c:pt>
                <c:pt idx="86">
                  <c:v>137.365234375</c:v>
                </c:pt>
                <c:pt idx="87">
                  <c:v>137.369140625</c:v>
                </c:pt>
                <c:pt idx="88">
                  <c:v>137.373046875</c:v>
                </c:pt>
                <c:pt idx="89">
                  <c:v>137.376953125</c:v>
                </c:pt>
                <c:pt idx="90">
                  <c:v>137.376953125</c:v>
                </c:pt>
                <c:pt idx="91">
                  <c:v>137.376953125</c:v>
                </c:pt>
                <c:pt idx="92">
                  <c:v>137.404296875</c:v>
                </c:pt>
                <c:pt idx="93">
                  <c:v>137.390625</c:v>
                </c:pt>
                <c:pt idx="94">
                  <c:v>137.3125</c:v>
                </c:pt>
                <c:pt idx="95">
                  <c:v>137.328125</c:v>
                </c:pt>
                <c:pt idx="96">
                  <c:v>137.33984375</c:v>
                </c:pt>
                <c:pt idx="97">
                  <c:v>137.375</c:v>
                </c:pt>
                <c:pt idx="98">
                  <c:v>137.390625</c:v>
                </c:pt>
                <c:pt idx="99">
                  <c:v>137.37890625</c:v>
                </c:pt>
                <c:pt idx="100">
                  <c:v>137.40234375</c:v>
                </c:pt>
                <c:pt idx="101">
                  <c:v>137.37109375</c:v>
                </c:pt>
                <c:pt idx="102">
                  <c:v>137.375</c:v>
                </c:pt>
                <c:pt idx="103">
                  <c:v>137.375</c:v>
                </c:pt>
                <c:pt idx="104">
                  <c:v>137.375</c:v>
                </c:pt>
                <c:pt idx="105">
                  <c:v>137.42578125</c:v>
                </c:pt>
                <c:pt idx="106">
                  <c:v>149.9140625</c:v>
                </c:pt>
                <c:pt idx="107">
                  <c:v>137.33984375</c:v>
                </c:pt>
                <c:pt idx="108">
                  <c:v>137.33984375</c:v>
                </c:pt>
                <c:pt idx="109">
                  <c:v>137.34375</c:v>
                </c:pt>
                <c:pt idx="110">
                  <c:v>137.34375</c:v>
                </c:pt>
                <c:pt idx="111">
                  <c:v>137.55859375</c:v>
                </c:pt>
                <c:pt idx="112">
                  <c:v>137.677734375</c:v>
                </c:pt>
                <c:pt idx="113">
                  <c:v>137.818359375</c:v>
                </c:pt>
                <c:pt idx="114">
                  <c:v>137.857421875</c:v>
                </c:pt>
                <c:pt idx="115">
                  <c:v>137.884765625</c:v>
                </c:pt>
                <c:pt idx="116">
                  <c:v>137.892578125</c:v>
                </c:pt>
                <c:pt idx="117">
                  <c:v>137.900390625</c:v>
                </c:pt>
                <c:pt idx="118">
                  <c:v>137.900390625</c:v>
                </c:pt>
                <c:pt idx="119">
                  <c:v>137.919921875</c:v>
                </c:pt>
                <c:pt idx="120">
                  <c:v>137.919921875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292560"/>
        <c:axId val="1345294736"/>
      </c:lineChart>
      <c:catAx>
        <c:axId val="13452925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4529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52947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452925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90" zoomScaleNormal="90" workbookViewId="0">
      <selection activeCell="X17" sqref="X17"/>
    </sheetView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2"/>
  <sheetViews>
    <sheetView workbookViewId="0">
      <selection activeCell="H26" sqref="H26:H27"/>
    </sheetView>
  </sheetViews>
  <sheetFormatPr defaultColWidth="9.109375" defaultRowHeight="13.2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7" x14ac:dyDescent="0.25">
      <c r="A2" s="2">
        <f>1266</f>
        <v>1266</v>
      </c>
      <c r="B2" s="2">
        <f>16</f>
        <v>16</v>
      </c>
      <c r="C2" s="2">
        <f>1282</f>
        <v>1282</v>
      </c>
      <c r="D2" s="2">
        <f>6482</f>
        <v>6482</v>
      </c>
      <c r="E2" s="2">
        <f>6.330078125</f>
        <v>6.330078125</v>
      </c>
      <c r="G2" s="2">
        <f>265</f>
        <v>265</v>
      </c>
    </row>
    <row r="3" spans="1:7" x14ac:dyDescent="0.25">
      <c r="A3" s="2">
        <f>1558</f>
        <v>1558</v>
      </c>
      <c r="B3" s="2">
        <f>32</f>
        <v>32</v>
      </c>
      <c r="C3" s="2">
        <f>1513</f>
        <v>1513</v>
      </c>
      <c r="D3" s="2">
        <f>49146</f>
        <v>49146</v>
      </c>
      <c r="E3" s="2">
        <f>47.994140625</f>
        <v>47.994140625</v>
      </c>
    </row>
    <row r="4" spans="1:7" x14ac:dyDescent="0.25">
      <c r="A4" s="2">
        <f>1792</f>
        <v>1792</v>
      </c>
      <c r="B4" s="2">
        <f>32</f>
        <v>32</v>
      </c>
      <c r="C4" s="2">
        <f>1708</f>
        <v>1708</v>
      </c>
      <c r="D4" s="2">
        <f>96060</f>
        <v>96060</v>
      </c>
      <c r="E4" s="2">
        <f>93.80859375</f>
        <v>93.80859375</v>
      </c>
      <c r="G4" s="2" t="s">
        <v>5</v>
      </c>
    </row>
    <row r="5" spans="1:7" x14ac:dyDescent="0.25">
      <c r="A5" s="2">
        <f>2041</f>
        <v>2041</v>
      </c>
      <c r="B5" s="2">
        <f>33</f>
        <v>33</v>
      </c>
      <c r="C5" s="2">
        <f>1957</f>
        <v>1957</v>
      </c>
      <c r="D5" s="2">
        <f>101417</f>
        <v>101417</v>
      </c>
      <c r="E5" s="2">
        <f>99.0400390625</f>
        <v>99.0400390625</v>
      </c>
      <c r="G5" s="2">
        <f>288</f>
        <v>288</v>
      </c>
    </row>
    <row r="6" spans="1:7" x14ac:dyDescent="0.25">
      <c r="A6" s="2">
        <f>2266</f>
        <v>2266</v>
      </c>
      <c r="B6" s="2">
        <f>25</f>
        <v>25</v>
      </c>
      <c r="C6" s="2">
        <f>2192</f>
        <v>2192</v>
      </c>
      <c r="D6" s="2">
        <f>104537</f>
        <v>104537</v>
      </c>
      <c r="E6" s="2">
        <f>102.0869140625</f>
        <v>102.0869140625</v>
      </c>
    </row>
    <row r="7" spans="1:7" x14ac:dyDescent="0.25">
      <c r="A7" s="2">
        <f>2525</f>
        <v>2525</v>
      </c>
      <c r="B7" s="2">
        <f>37</f>
        <v>37</v>
      </c>
      <c r="C7" s="2">
        <f>2403</f>
        <v>2403</v>
      </c>
      <c r="D7" s="2">
        <f>106395</f>
        <v>106395</v>
      </c>
      <c r="E7" s="2">
        <f>103.9013671875</f>
        <v>103.9013671875</v>
      </c>
    </row>
    <row r="8" spans="1:7" x14ac:dyDescent="0.25">
      <c r="A8" s="2">
        <f>2823</f>
        <v>2823</v>
      </c>
      <c r="B8" s="2">
        <f>12</f>
        <v>12</v>
      </c>
      <c r="C8" s="2">
        <f>2621</f>
        <v>2621</v>
      </c>
      <c r="D8" s="2">
        <f>113935</f>
        <v>113935</v>
      </c>
      <c r="E8" s="2">
        <f>111.2646484375</f>
        <v>111.2646484375</v>
      </c>
    </row>
    <row r="9" spans="1:7" x14ac:dyDescent="0.25">
      <c r="A9" s="2">
        <f>3119</f>
        <v>3119</v>
      </c>
      <c r="B9" s="2">
        <f>2</f>
        <v>2</v>
      </c>
      <c r="C9" s="2">
        <f>2859</f>
        <v>2859</v>
      </c>
      <c r="D9" s="2">
        <f>114410</f>
        <v>114410</v>
      </c>
      <c r="E9" s="2">
        <f>111.728515625</f>
        <v>111.728515625</v>
      </c>
    </row>
    <row r="10" spans="1:7" x14ac:dyDescent="0.25">
      <c r="A10" s="2">
        <f>3362</f>
        <v>3362</v>
      </c>
      <c r="B10" s="2">
        <f>6</f>
        <v>6</v>
      </c>
      <c r="C10" s="2">
        <f>3081</f>
        <v>3081</v>
      </c>
      <c r="D10" s="2">
        <f>115202</f>
        <v>115202</v>
      </c>
      <c r="E10" s="2">
        <f>112.501953125</f>
        <v>112.501953125</v>
      </c>
    </row>
    <row r="11" spans="1:7" x14ac:dyDescent="0.25">
      <c r="A11" s="2">
        <f>3638</f>
        <v>3638</v>
      </c>
      <c r="B11" s="2">
        <f>4</f>
        <v>4</v>
      </c>
      <c r="C11" s="2">
        <f>3315</f>
        <v>3315</v>
      </c>
      <c r="D11" s="2">
        <f>115882</f>
        <v>115882</v>
      </c>
      <c r="E11" s="2">
        <f>113.166015625</f>
        <v>113.166015625</v>
      </c>
    </row>
    <row r="12" spans="1:7" x14ac:dyDescent="0.25">
      <c r="A12" s="2">
        <f>3893</f>
        <v>3893</v>
      </c>
      <c r="B12" s="2">
        <f>3</f>
        <v>3</v>
      </c>
      <c r="C12" s="2">
        <f>3562</f>
        <v>3562</v>
      </c>
      <c r="D12" s="2">
        <f>115874</f>
        <v>115874</v>
      </c>
      <c r="E12" s="2">
        <f>113.158203125</f>
        <v>113.158203125</v>
      </c>
    </row>
    <row r="13" spans="1:7" x14ac:dyDescent="0.25">
      <c r="A13" s="2">
        <f>4132</f>
        <v>4132</v>
      </c>
      <c r="B13" s="2">
        <f>3</f>
        <v>3</v>
      </c>
      <c r="C13" s="2">
        <f>3810</f>
        <v>3810</v>
      </c>
      <c r="D13" s="2">
        <f>116462</f>
        <v>116462</v>
      </c>
      <c r="E13" s="2">
        <f>113.732421875</f>
        <v>113.732421875</v>
      </c>
    </row>
    <row r="14" spans="1:7" x14ac:dyDescent="0.25">
      <c r="A14" s="2">
        <f>4409</f>
        <v>4409</v>
      </c>
      <c r="B14" s="2">
        <f>5</f>
        <v>5</v>
      </c>
      <c r="C14" s="2">
        <f>4065</f>
        <v>4065</v>
      </c>
      <c r="D14" s="2">
        <f>115998</f>
        <v>115998</v>
      </c>
      <c r="E14" s="2">
        <f>113.279296875</f>
        <v>113.279296875</v>
      </c>
    </row>
    <row r="15" spans="1:7" x14ac:dyDescent="0.25">
      <c r="A15" s="2">
        <f>4725</f>
        <v>4725</v>
      </c>
      <c r="B15" s="2">
        <f>17</f>
        <v>17</v>
      </c>
      <c r="C15" s="2">
        <f>4352</f>
        <v>4352</v>
      </c>
      <c r="D15" s="2">
        <f>116006</f>
        <v>116006</v>
      </c>
      <c r="E15" s="2">
        <f>113.287109375</f>
        <v>113.287109375</v>
      </c>
    </row>
    <row r="16" spans="1:7" x14ac:dyDescent="0.25">
      <c r="A16" s="2">
        <f>5026</f>
        <v>5026</v>
      </c>
      <c r="B16" s="2">
        <f>17</f>
        <v>17</v>
      </c>
      <c r="C16" s="2">
        <f>4624</f>
        <v>4624</v>
      </c>
      <c r="D16" s="2">
        <f>116162</f>
        <v>116162</v>
      </c>
      <c r="E16" s="2">
        <f>113.439453125</f>
        <v>113.439453125</v>
      </c>
    </row>
    <row r="17" spans="1:10" x14ac:dyDescent="0.25">
      <c r="A17" s="2">
        <f>5316</f>
        <v>5316</v>
      </c>
      <c r="B17" s="2">
        <f>7</f>
        <v>7</v>
      </c>
      <c r="C17" s="2">
        <f>4844</f>
        <v>4844</v>
      </c>
      <c r="D17" s="2">
        <f>116486</f>
        <v>116486</v>
      </c>
      <c r="E17" s="2">
        <f>113.755859375</f>
        <v>113.755859375</v>
      </c>
    </row>
    <row r="18" spans="1:10" x14ac:dyDescent="0.25">
      <c r="A18" s="2">
        <f>5666</f>
        <v>5666</v>
      </c>
      <c r="B18" s="2">
        <f>5</f>
        <v>5</v>
      </c>
      <c r="C18" s="2">
        <f>5117</f>
        <v>5117</v>
      </c>
      <c r="D18" s="2">
        <f>117282</f>
        <v>117282</v>
      </c>
      <c r="E18" s="2">
        <f>114.533203125</f>
        <v>114.533203125</v>
      </c>
    </row>
    <row r="19" spans="1:10" x14ac:dyDescent="0.25">
      <c r="A19" s="2">
        <f>5950</f>
        <v>5950</v>
      </c>
      <c r="B19" s="2">
        <f>19</f>
        <v>19</v>
      </c>
      <c r="C19" s="2">
        <f>5414</f>
        <v>5414</v>
      </c>
      <c r="D19" s="2">
        <f>116654</f>
        <v>116654</v>
      </c>
      <c r="E19" s="2">
        <f>113.919921875</f>
        <v>113.919921875</v>
      </c>
      <c r="H19" s="2" t="s">
        <v>6</v>
      </c>
      <c r="I19" s="2" t="s">
        <v>7</v>
      </c>
      <c r="J19" s="2" t="s">
        <v>8</v>
      </c>
    </row>
    <row r="20" spans="1:10" x14ac:dyDescent="0.25">
      <c r="A20" s="2">
        <f>6227</f>
        <v>6227</v>
      </c>
      <c r="B20" s="2">
        <f>13</f>
        <v>13</v>
      </c>
      <c r="C20" s="2">
        <f>5630</f>
        <v>5630</v>
      </c>
      <c r="D20" s="2">
        <f>116722</f>
        <v>116722</v>
      </c>
      <c r="E20" s="2">
        <f>113.986328125</f>
        <v>113.986328125</v>
      </c>
      <c r="H20" s="2">
        <f>AVERAGE(E8:E25)</f>
        <v>113.97037760416667</v>
      </c>
      <c r="I20" s="2">
        <f>MAX(E2:E122)</f>
        <v>149.9140625</v>
      </c>
      <c r="J20" s="2">
        <v>137</v>
      </c>
    </row>
    <row r="21" spans="1:10" x14ac:dyDescent="0.25">
      <c r="A21" s="2">
        <f>6468</f>
        <v>6468</v>
      </c>
      <c r="B21" s="2">
        <f>16</f>
        <v>16</v>
      </c>
      <c r="C21" s="2">
        <f>5915</f>
        <v>5915</v>
      </c>
      <c r="D21" s="2">
        <f>116722</f>
        <v>116722</v>
      </c>
      <c r="E21" s="2">
        <f>113.986328125</f>
        <v>113.986328125</v>
      </c>
    </row>
    <row r="22" spans="1:10" x14ac:dyDescent="0.25">
      <c r="A22" s="2">
        <f>6726</f>
        <v>6726</v>
      </c>
      <c r="B22" s="2">
        <f>29</f>
        <v>29</v>
      </c>
      <c r="C22" s="2">
        <f>6184</f>
        <v>6184</v>
      </c>
      <c r="D22" s="2">
        <f>116944</f>
        <v>116944</v>
      </c>
      <c r="E22" s="2">
        <f>114.203125</f>
        <v>114.203125</v>
      </c>
    </row>
    <row r="23" spans="1:10" x14ac:dyDescent="0.25">
      <c r="A23" s="2">
        <f>6963</f>
        <v>6963</v>
      </c>
      <c r="B23" s="2">
        <f>39</f>
        <v>39</v>
      </c>
      <c r="C23" s="2">
        <f>6400</f>
        <v>6400</v>
      </c>
      <c r="D23" s="2">
        <f>118037</f>
        <v>118037</v>
      </c>
      <c r="E23" s="2">
        <f>115.2705078125</f>
        <v>115.2705078125</v>
      </c>
    </row>
    <row r="24" spans="1:10" x14ac:dyDescent="0.25">
      <c r="A24" s="2">
        <f>7194</f>
        <v>7194</v>
      </c>
      <c r="B24" s="2">
        <f>0</f>
        <v>0</v>
      </c>
      <c r="C24" s="2">
        <f>6712</f>
        <v>6712</v>
      </c>
      <c r="D24" s="2">
        <f>119090</f>
        <v>119090</v>
      </c>
      <c r="E24" s="2">
        <f>116.298828125</f>
        <v>116.298828125</v>
      </c>
    </row>
    <row r="25" spans="1:10" x14ac:dyDescent="0.25">
      <c r="A25" s="2">
        <f>7450</f>
        <v>7450</v>
      </c>
      <c r="B25" s="2">
        <f>25</f>
        <v>25</v>
      </c>
      <c r="C25" s="2">
        <f>6963</f>
        <v>6963</v>
      </c>
      <c r="D25" s="2">
        <f>122834</f>
        <v>122834</v>
      </c>
      <c r="E25" s="2">
        <f>119.955078125</f>
        <v>119.955078125</v>
      </c>
    </row>
    <row r="26" spans="1:10" x14ac:dyDescent="0.25">
      <c r="A26" s="2">
        <f>7698</f>
        <v>7698</v>
      </c>
      <c r="B26" s="2">
        <f>9</f>
        <v>9</v>
      </c>
      <c r="C26" s="2">
        <f>7223</f>
        <v>7223</v>
      </c>
      <c r="D26" s="2">
        <f>139245</f>
        <v>139245</v>
      </c>
      <c r="E26" s="2">
        <f>135.9814453125</f>
        <v>135.9814453125</v>
      </c>
      <c r="H26" s="1" t="s">
        <v>9</v>
      </c>
    </row>
    <row r="27" spans="1:10" x14ac:dyDescent="0.25">
      <c r="A27" s="2">
        <f>7950</f>
        <v>7950</v>
      </c>
      <c r="B27" s="2">
        <f>7</f>
        <v>7</v>
      </c>
      <c r="C27" s="2">
        <f>7478</f>
        <v>7478</v>
      </c>
      <c r="D27" s="2">
        <f>129943</f>
        <v>129943</v>
      </c>
      <c r="E27" s="2">
        <f>126.8974609375</f>
        <v>126.8974609375</v>
      </c>
      <c r="H27" s="1">
        <f>AVERAGE(B2:B16)</f>
        <v>16.266666666666666</v>
      </c>
    </row>
    <row r="28" spans="1:10" x14ac:dyDescent="0.25">
      <c r="A28" s="2">
        <f>8190</f>
        <v>8190</v>
      </c>
      <c r="B28" s="2">
        <f>12</f>
        <v>12</v>
      </c>
      <c r="C28" s="2">
        <f>7726</f>
        <v>7726</v>
      </c>
      <c r="D28" s="2">
        <f>130981</f>
        <v>130981</v>
      </c>
      <c r="E28" s="2">
        <f>127.9111328125</f>
        <v>127.9111328125</v>
      </c>
    </row>
    <row r="29" spans="1:10" x14ac:dyDescent="0.25">
      <c r="A29" s="2">
        <f>8463</f>
        <v>8463</v>
      </c>
      <c r="B29" s="2">
        <f>6</f>
        <v>6</v>
      </c>
      <c r="C29" s="2">
        <f>7986</f>
        <v>7986</v>
      </c>
      <c r="D29" s="2">
        <f>131141</f>
        <v>131141</v>
      </c>
      <c r="E29" s="2">
        <f>128.0673828125</f>
        <v>128.0673828125</v>
      </c>
    </row>
    <row r="30" spans="1:10" x14ac:dyDescent="0.25">
      <c r="A30" s="2">
        <f>8738</f>
        <v>8738</v>
      </c>
      <c r="B30" s="2">
        <f>7</f>
        <v>7</v>
      </c>
      <c r="C30" s="2">
        <f>8285</f>
        <v>8285</v>
      </c>
      <c r="D30" s="2">
        <f>131713</f>
        <v>131713</v>
      </c>
      <c r="E30" s="2">
        <f>128.6259765625</f>
        <v>128.6259765625</v>
      </c>
    </row>
    <row r="31" spans="1:10" x14ac:dyDescent="0.25">
      <c r="A31" s="2">
        <f>9051</f>
        <v>9051</v>
      </c>
      <c r="B31" s="2">
        <f>6</f>
        <v>6</v>
      </c>
      <c r="C31" s="2">
        <f>8550</f>
        <v>8550</v>
      </c>
      <c r="D31" s="2">
        <f>132961</f>
        <v>132961</v>
      </c>
      <c r="E31" s="2">
        <f>129.8447265625</f>
        <v>129.8447265625</v>
      </c>
    </row>
    <row r="32" spans="1:10" x14ac:dyDescent="0.25">
      <c r="A32" s="2">
        <f>9360</f>
        <v>9360</v>
      </c>
      <c r="B32" s="2">
        <f>14</f>
        <v>14</v>
      </c>
      <c r="C32" s="2">
        <f>8825</f>
        <v>8825</v>
      </c>
      <c r="D32" s="2">
        <f>134197</f>
        <v>134197</v>
      </c>
      <c r="E32" s="2">
        <f>131.0517578125</f>
        <v>131.0517578125</v>
      </c>
    </row>
    <row r="33" spans="1:5" x14ac:dyDescent="0.25">
      <c r="A33" s="2">
        <f>9674</f>
        <v>9674</v>
      </c>
      <c r="B33" s="2">
        <f>12</f>
        <v>12</v>
      </c>
      <c r="C33" s="2">
        <f>9102</f>
        <v>9102</v>
      </c>
      <c r="D33" s="2">
        <f>134789</f>
        <v>134789</v>
      </c>
      <c r="E33" s="2">
        <f>131.6298828125</f>
        <v>131.6298828125</v>
      </c>
    </row>
    <row r="34" spans="1:5" x14ac:dyDescent="0.25">
      <c r="A34" s="2">
        <f>9974</f>
        <v>9974</v>
      </c>
      <c r="B34" s="2">
        <f>14</f>
        <v>14</v>
      </c>
      <c r="C34" s="2">
        <f>9494</f>
        <v>9494</v>
      </c>
      <c r="D34" s="2">
        <f>134845</f>
        <v>134845</v>
      </c>
      <c r="E34" s="2">
        <f>131.6845703125</f>
        <v>131.6845703125</v>
      </c>
    </row>
    <row r="35" spans="1:5" x14ac:dyDescent="0.25">
      <c r="A35" s="2">
        <f>10199</f>
        <v>10199</v>
      </c>
      <c r="B35" s="2">
        <f>11</f>
        <v>11</v>
      </c>
      <c r="C35" s="2">
        <f>9901</f>
        <v>9901</v>
      </c>
      <c r="D35" s="2">
        <f>135009</f>
        <v>135009</v>
      </c>
      <c r="E35" s="2">
        <f>131.8447265625</f>
        <v>131.8447265625</v>
      </c>
    </row>
    <row r="36" spans="1:5" x14ac:dyDescent="0.25">
      <c r="A36" s="2">
        <f>10473</f>
        <v>10473</v>
      </c>
      <c r="B36" s="2">
        <f>33</f>
        <v>33</v>
      </c>
      <c r="C36" s="2">
        <f>10239</f>
        <v>10239</v>
      </c>
      <c r="D36" s="2">
        <f>135021</f>
        <v>135021</v>
      </c>
      <c r="E36" s="2">
        <f>131.8564453125</f>
        <v>131.8564453125</v>
      </c>
    </row>
    <row r="37" spans="1:5" x14ac:dyDescent="0.25">
      <c r="A37" s="2">
        <f>10737</f>
        <v>10737</v>
      </c>
      <c r="B37" s="2">
        <f>27</f>
        <v>27</v>
      </c>
      <c r="C37" s="2">
        <f>10593</f>
        <v>10593</v>
      </c>
      <c r="D37" s="2">
        <f>136525</f>
        <v>136525</v>
      </c>
      <c r="E37" s="2">
        <f>133.3251953125</f>
        <v>133.3251953125</v>
      </c>
    </row>
    <row r="38" spans="1:5" x14ac:dyDescent="0.25">
      <c r="A38" s="2">
        <f>10996</f>
        <v>10996</v>
      </c>
      <c r="B38" s="2">
        <f>3</f>
        <v>3</v>
      </c>
      <c r="C38" s="2">
        <f>10878</f>
        <v>10878</v>
      </c>
      <c r="D38" s="2">
        <f>137435</f>
        <v>137435</v>
      </c>
      <c r="E38" s="2">
        <f>134.2138671875</f>
        <v>134.2138671875</v>
      </c>
    </row>
    <row r="39" spans="1:5" x14ac:dyDescent="0.25">
      <c r="A39" s="2">
        <f>11287</f>
        <v>11287</v>
      </c>
      <c r="B39" s="2">
        <f>3</f>
        <v>3</v>
      </c>
      <c r="C39" s="2">
        <f>11193</f>
        <v>11193</v>
      </c>
      <c r="D39" s="2">
        <f>136615</f>
        <v>136615</v>
      </c>
      <c r="E39" s="2">
        <f>133.4130859375</f>
        <v>133.4130859375</v>
      </c>
    </row>
    <row r="40" spans="1:5" x14ac:dyDescent="0.25">
      <c r="A40" s="2">
        <f>11518</f>
        <v>11518</v>
      </c>
      <c r="B40" s="2">
        <f>6</f>
        <v>6</v>
      </c>
      <c r="C40" s="2">
        <f>11496</f>
        <v>11496</v>
      </c>
      <c r="D40" s="2">
        <f>136635</f>
        <v>136635</v>
      </c>
      <c r="E40" s="2">
        <f>133.4326171875</f>
        <v>133.4326171875</v>
      </c>
    </row>
    <row r="41" spans="1:5" x14ac:dyDescent="0.25">
      <c r="A41" s="2">
        <f>11775</f>
        <v>11775</v>
      </c>
      <c r="B41" s="2">
        <f>20</f>
        <v>20</v>
      </c>
      <c r="C41" s="2">
        <f>11795</f>
        <v>11795</v>
      </c>
      <c r="D41" s="2">
        <f>136731</f>
        <v>136731</v>
      </c>
      <c r="E41" s="2">
        <f>133.5263671875</f>
        <v>133.5263671875</v>
      </c>
    </row>
    <row r="42" spans="1:5" x14ac:dyDescent="0.25">
      <c r="A42" s="2">
        <f>12044</f>
        <v>12044</v>
      </c>
      <c r="B42" s="2">
        <f>2</f>
        <v>2</v>
      </c>
      <c r="C42" s="2">
        <f>12057</f>
        <v>12057</v>
      </c>
      <c r="D42" s="2">
        <f>136827</f>
        <v>136827</v>
      </c>
      <c r="E42" s="2">
        <f>133.6201171875</f>
        <v>133.6201171875</v>
      </c>
    </row>
    <row r="43" spans="1:5" x14ac:dyDescent="0.25">
      <c r="A43" s="2">
        <f>12304</f>
        <v>12304</v>
      </c>
      <c r="B43" s="2">
        <f>5</f>
        <v>5</v>
      </c>
      <c r="C43" s="2">
        <f>12303</f>
        <v>12303</v>
      </c>
      <c r="D43" s="2">
        <f>136843</f>
        <v>136843</v>
      </c>
      <c r="E43" s="2">
        <f>133.6357421875</f>
        <v>133.6357421875</v>
      </c>
    </row>
    <row r="44" spans="1:5" x14ac:dyDescent="0.25">
      <c r="A44" s="2">
        <f>12528</f>
        <v>12528</v>
      </c>
      <c r="B44" s="2">
        <f>3</f>
        <v>3</v>
      </c>
      <c r="C44" s="2">
        <f>12581</f>
        <v>12581</v>
      </c>
      <c r="D44" s="2">
        <f>136843</f>
        <v>136843</v>
      </c>
      <c r="E44" s="2">
        <f>133.6357421875</f>
        <v>133.6357421875</v>
      </c>
    </row>
    <row r="45" spans="1:5" x14ac:dyDescent="0.25">
      <c r="A45" s="2">
        <f>12770</f>
        <v>12770</v>
      </c>
      <c r="B45" s="2">
        <f>12</f>
        <v>12</v>
      </c>
      <c r="C45" s="2">
        <f>12897</f>
        <v>12897</v>
      </c>
      <c r="D45" s="2">
        <f>136779</f>
        <v>136779</v>
      </c>
      <c r="E45" s="2">
        <f>133.5732421875</f>
        <v>133.5732421875</v>
      </c>
    </row>
    <row r="46" spans="1:5" x14ac:dyDescent="0.25">
      <c r="A46" s="2">
        <f>13037</f>
        <v>13037</v>
      </c>
      <c r="B46" s="2">
        <f>14</f>
        <v>14</v>
      </c>
      <c r="C46" s="2">
        <f>13286</f>
        <v>13286</v>
      </c>
      <c r="D46" s="2">
        <f>136775</f>
        <v>136775</v>
      </c>
      <c r="E46" s="2">
        <f>133.5693359375</f>
        <v>133.5693359375</v>
      </c>
    </row>
    <row r="47" spans="1:5" x14ac:dyDescent="0.25">
      <c r="A47" s="2">
        <f>13334</f>
        <v>13334</v>
      </c>
      <c r="B47" s="2">
        <f>8</f>
        <v>8</v>
      </c>
      <c r="C47" s="2">
        <f>13601</f>
        <v>13601</v>
      </c>
      <c r="D47" s="2">
        <f>136845</f>
        <v>136845</v>
      </c>
      <c r="E47" s="2">
        <f>133.6376953125</f>
        <v>133.6376953125</v>
      </c>
    </row>
    <row r="48" spans="1:5" x14ac:dyDescent="0.25">
      <c r="A48" s="2">
        <f>13619</f>
        <v>13619</v>
      </c>
      <c r="B48" s="2">
        <f>10</f>
        <v>10</v>
      </c>
      <c r="C48" s="2">
        <f>13896</f>
        <v>13896</v>
      </c>
      <c r="D48" s="2">
        <f>136953</f>
        <v>136953</v>
      </c>
      <c r="E48" s="2">
        <f>133.7431640625</f>
        <v>133.7431640625</v>
      </c>
    </row>
    <row r="49" spans="1:5" x14ac:dyDescent="0.25">
      <c r="A49" s="2">
        <f>13880</f>
        <v>13880</v>
      </c>
      <c r="B49" s="2">
        <f>3</f>
        <v>3</v>
      </c>
      <c r="C49" s="2">
        <f>14162</f>
        <v>14162</v>
      </c>
      <c r="D49" s="2">
        <f>136953</f>
        <v>136953</v>
      </c>
      <c r="E49" s="2">
        <f>133.7431640625</f>
        <v>133.7431640625</v>
      </c>
    </row>
    <row r="50" spans="1:5" x14ac:dyDescent="0.25">
      <c r="A50" s="2">
        <f>14142</f>
        <v>14142</v>
      </c>
      <c r="B50" s="2">
        <f>3</f>
        <v>3</v>
      </c>
      <c r="C50" s="2">
        <f>14434</f>
        <v>14434</v>
      </c>
      <c r="D50" s="2">
        <f>136953</f>
        <v>136953</v>
      </c>
      <c r="E50" s="2">
        <f>133.7431640625</f>
        <v>133.7431640625</v>
      </c>
    </row>
    <row r="51" spans="1:5" x14ac:dyDescent="0.25">
      <c r="A51" s="2">
        <f>14388</f>
        <v>14388</v>
      </c>
      <c r="B51" s="2">
        <f>3</f>
        <v>3</v>
      </c>
      <c r="C51" s="2">
        <f>14690</f>
        <v>14690</v>
      </c>
      <c r="D51" s="2">
        <f>136957</f>
        <v>136957</v>
      </c>
      <c r="E51" s="2">
        <f>133.7470703125</f>
        <v>133.7470703125</v>
      </c>
    </row>
    <row r="52" spans="1:5" x14ac:dyDescent="0.25">
      <c r="A52" s="2">
        <f>14615</f>
        <v>14615</v>
      </c>
      <c r="B52" s="2">
        <f>4</f>
        <v>4</v>
      </c>
      <c r="C52" s="2">
        <f>14956</f>
        <v>14956</v>
      </c>
      <c r="D52" s="2">
        <f>137177</f>
        <v>137177</v>
      </c>
      <c r="E52" s="2">
        <f>133.9619140625</f>
        <v>133.9619140625</v>
      </c>
    </row>
    <row r="53" spans="1:5" x14ac:dyDescent="0.25">
      <c r="A53" s="2">
        <f>14928</f>
        <v>14928</v>
      </c>
      <c r="B53" s="2">
        <f>2</f>
        <v>2</v>
      </c>
      <c r="C53" s="2">
        <f>15211</f>
        <v>15211</v>
      </c>
      <c r="D53" s="2">
        <f>137185</f>
        <v>137185</v>
      </c>
      <c r="E53" s="2">
        <f>133.9697265625</f>
        <v>133.9697265625</v>
      </c>
    </row>
    <row r="54" spans="1:5" x14ac:dyDescent="0.25">
      <c r="A54" s="2">
        <f>15185</f>
        <v>15185</v>
      </c>
      <c r="B54" s="2">
        <f>3</f>
        <v>3</v>
      </c>
      <c r="C54" s="2">
        <f>15536</f>
        <v>15536</v>
      </c>
      <c r="D54" s="2">
        <f>139639</f>
        <v>139639</v>
      </c>
      <c r="E54" s="2">
        <f>136.3662109375</f>
        <v>136.3662109375</v>
      </c>
    </row>
    <row r="55" spans="1:5" x14ac:dyDescent="0.25">
      <c r="A55" s="2">
        <f>15442</f>
        <v>15442</v>
      </c>
      <c r="B55" s="2">
        <f>8</f>
        <v>8</v>
      </c>
      <c r="C55" s="2">
        <f>15821</f>
        <v>15821</v>
      </c>
      <c r="D55" s="2">
        <f>139421</f>
        <v>139421</v>
      </c>
      <c r="E55" s="2">
        <f>136.1533203125</f>
        <v>136.1533203125</v>
      </c>
    </row>
    <row r="56" spans="1:5" x14ac:dyDescent="0.25">
      <c r="A56" s="2">
        <f>15715</f>
        <v>15715</v>
      </c>
      <c r="B56" s="2">
        <f>0</f>
        <v>0</v>
      </c>
      <c r="C56" s="2">
        <f>16106</f>
        <v>16106</v>
      </c>
      <c r="D56" s="2">
        <f>139621</f>
        <v>139621</v>
      </c>
      <c r="E56" s="2">
        <f>136.3486328125</f>
        <v>136.3486328125</v>
      </c>
    </row>
    <row r="57" spans="1:5" x14ac:dyDescent="0.25">
      <c r="A57" s="2">
        <f>15974</f>
        <v>15974</v>
      </c>
      <c r="B57" s="2">
        <f>8</f>
        <v>8</v>
      </c>
      <c r="C57" s="2">
        <f>16435</f>
        <v>16435</v>
      </c>
      <c r="D57" s="2">
        <f>139633</f>
        <v>139633</v>
      </c>
      <c r="E57" s="2">
        <f>136.3603515625</f>
        <v>136.3603515625</v>
      </c>
    </row>
    <row r="58" spans="1:5" x14ac:dyDescent="0.25">
      <c r="A58" s="2">
        <f>16218</f>
        <v>16218</v>
      </c>
      <c r="B58" s="2">
        <f>10</f>
        <v>10</v>
      </c>
      <c r="C58" s="2">
        <f>16772</f>
        <v>16772</v>
      </c>
      <c r="D58" s="2">
        <f>139685</f>
        <v>139685</v>
      </c>
      <c r="E58" s="2">
        <f>136.4111328125</f>
        <v>136.4111328125</v>
      </c>
    </row>
    <row r="59" spans="1:5" x14ac:dyDescent="0.25">
      <c r="A59" s="2">
        <f>16453</f>
        <v>16453</v>
      </c>
      <c r="B59" s="2">
        <f>9</f>
        <v>9</v>
      </c>
      <c r="C59" s="2">
        <f>17049</f>
        <v>17049</v>
      </c>
      <c r="D59" s="2">
        <f>139705</f>
        <v>139705</v>
      </c>
      <c r="E59" s="2">
        <f>136.4306640625</f>
        <v>136.4306640625</v>
      </c>
    </row>
    <row r="60" spans="1:5" x14ac:dyDescent="0.25">
      <c r="A60" s="2">
        <f>16717</f>
        <v>16717</v>
      </c>
      <c r="B60" s="2">
        <f>6</f>
        <v>6</v>
      </c>
      <c r="C60" s="2">
        <f>17314</f>
        <v>17314</v>
      </c>
      <c r="D60" s="2">
        <f>139705</f>
        <v>139705</v>
      </c>
      <c r="E60" s="2">
        <f>136.4306640625</f>
        <v>136.4306640625</v>
      </c>
    </row>
    <row r="61" spans="1:5" x14ac:dyDescent="0.25">
      <c r="A61" s="2">
        <f>17017</f>
        <v>17017</v>
      </c>
      <c r="B61" s="2">
        <f>7</f>
        <v>7</v>
      </c>
      <c r="C61" s="2">
        <f>17594</f>
        <v>17594</v>
      </c>
      <c r="D61" s="2">
        <f>139869</f>
        <v>139869</v>
      </c>
      <c r="E61" s="2">
        <f>136.5908203125</f>
        <v>136.5908203125</v>
      </c>
    </row>
    <row r="62" spans="1:5" x14ac:dyDescent="0.25">
      <c r="A62" s="2">
        <f>17277</f>
        <v>17277</v>
      </c>
      <c r="B62" s="2">
        <f>11</f>
        <v>11</v>
      </c>
      <c r="C62" s="2">
        <f>17885</f>
        <v>17885</v>
      </c>
      <c r="D62" s="2">
        <f>139873</f>
        <v>139873</v>
      </c>
      <c r="E62" s="2">
        <f>136.5947265625</f>
        <v>136.5947265625</v>
      </c>
    </row>
    <row r="63" spans="1:5" x14ac:dyDescent="0.25">
      <c r="A63" s="2">
        <f>17542</f>
        <v>17542</v>
      </c>
      <c r="B63" s="2">
        <f>6</f>
        <v>6</v>
      </c>
      <c r="C63" s="2">
        <f>18175</f>
        <v>18175</v>
      </c>
      <c r="D63" s="2">
        <f>139889</f>
        <v>139889</v>
      </c>
      <c r="E63" s="2">
        <f>136.6103515625</f>
        <v>136.6103515625</v>
      </c>
    </row>
    <row r="64" spans="1:5" x14ac:dyDescent="0.25">
      <c r="A64" s="2">
        <f>17804</f>
        <v>17804</v>
      </c>
      <c r="B64" s="2">
        <f>7</f>
        <v>7</v>
      </c>
      <c r="C64" s="2">
        <f>18503</f>
        <v>18503</v>
      </c>
      <c r="D64" s="2">
        <f>144859</f>
        <v>144859</v>
      </c>
      <c r="E64" s="2">
        <f>141.4638671875</f>
        <v>141.4638671875</v>
      </c>
    </row>
    <row r="65" spans="1:5" x14ac:dyDescent="0.25">
      <c r="A65" s="2">
        <f>18091</f>
        <v>18091</v>
      </c>
      <c r="B65" s="2">
        <f>5</f>
        <v>5</v>
      </c>
      <c r="C65" s="2">
        <f>18836</f>
        <v>18836</v>
      </c>
      <c r="D65" s="2">
        <f>140639</f>
        <v>140639</v>
      </c>
      <c r="E65" s="2">
        <f>137.3427734375</f>
        <v>137.3427734375</v>
      </c>
    </row>
    <row r="66" spans="1:5" x14ac:dyDescent="0.25">
      <c r="A66" s="2">
        <f>18406</f>
        <v>18406</v>
      </c>
      <c r="B66" s="2">
        <f>35</f>
        <v>35</v>
      </c>
      <c r="C66" s="2">
        <f>19170</f>
        <v>19170</v>
      </c>
      <c r="D66" s="2">
        <f>139943</f>
        <v>139943</v>
      </c>
      <c r="E66" s="2">
        <f>136.6630859375</f>
        <v>136.6630859375</v>
      </c>
    </row>
    <row r="67" spans="1:5" x14ac:dyDescent="0.25">
      <c r="A67" s="2">
        <f>18685</f>
        <v>18685</v>
      </c>
      <c r="B67" s="2">
        <f>35</f>
        <v>35</v>
      </c>
      <c r="C67" s="2">
        <f>19496</f>
        <v>19496</v>
      </c>
      <c r="D67" s="2">
        <f>139947</f>
        <v>139947</v>
      </c>
      <c r="E67" s="2">
        <f>136.6669921875</f>
        <v>136.6669921875</v>
      </c>
    </row>
    <row r="68" spans="1:5" x14ac:dyDescent="0.25">
      <c r="A68" s="2">
        <f>18959</f>
        <v>18959</v>
      </c>
      <c r="B68" s="2">
        <f>4</f>
        <v>4</v>
      </c>
      <c r="C68" s="2">
        <f>19776</f>
        <v>19776</v>
      </c>
      <c r="D68" s="2">
        <f>139951</f>
        <v>139951</v>
      </c>
      <c r="E68" s="2">
        <f>136.6708984375</f>
        <v>136.6708984375</v>
      </c>
    </row>
    <row r="69" spans="1:5" x14ac:dyDescent="0.25">
      <c r="A69" s="2">
        <f>19236</f>
        <v>19236</v>
      </c>
      <c r="B69" s="2">
        <f>6</f>
        <v>6</v>
      </c>
      <c r="C69" s="2">
        <f>20110</f>
        <v>20110</v>
      </c>
      <c r="D69" s="2">
        <f>139951</f>
        <v>139951</v>
      </c>
      <c r="E69" s="2">
        <f>136.6708984375</f>
        <v>136.6708984375</v>
      </c>
    </row>
    <row r="70" spans="1:5" x14ac:dyDescent="0.25">
      <c r="A70" s="2">
        <f>19468</f>
        <v>19468</v>
      </c>
      <c r="B70" s="2">
        <f>3</f>
        <v>3</v>
      </c>
      <c r="C70" s="2">
        <f>20355</f>
        <v>20355</v>
      </c>
      <c r="D70" s="2">
        <f>140039</f>
        <v>140039</v>
      </c>
      <c r="E70" s="2">
        <f>136.7568359375</f>
        <v>136.7568359375</v>
      </c>
    </row>
    <row r="71" spans="1:5" x14ac:dyDescent="0.25">
      <c r="A71" s="2">
        <f>19735</f>
        <v>19735</v>
      </c>
      <c r="B71" s="2">
        <f>3</f>
        <v>3</v>
      </c>
      <c r="C71" s="2">
        <f>20624</f>
        <v>20624</v>
      </c>
      <c r="D71" s="2">
        <f>140043</f>
        <v>140043</v>
      </c>
      <c r="E71" s="2">
        <f>136.7607421875</f>
        <v>136.7607421875</v>
      </c>
    </row>
    <row r="72" spans="1:5" x14ac:dyDescent="0.25">
      <c r="A72" s="2">
        <f>20024</f>
        <v>20024</v>
      </c>
      <c r="B72" s="2">
        <f>3</f>
        <v>3</v>
      </c>
      <c r="C72" s="2">
        <f>20903</f>
        <v>20903</v>
      </c>
      <c r="D72" s="2">
        <f>140011</f>
        <v>140011</v>
      </c>
      <c r="E72" s="2">
        <f>136.7294921875</f>
        <v>136.7294921875</v>
      </c>
    </row>
    <row r="73" spans="1:5" x14ac:dyDescent="0.25">
      <c r="A73" s="2">
        <f>20309</f>
        <v>20309</v>
      </c>
      <c r="B73" s="2">
        <f>3</f>
        <v>3</v>
      </c>
      <c r="C73" s="2">
        <f>21201</f>
        <v>21201</v>
      </c>
      <c r="D73" s="2">
        <f>140283</f>
        <v>140283</v>
      </c>
      <c r="E73" s="2">
        <f>136.9951171875</f>
        <v>136.9951171875</v>
      </c>
    </row>
    <row r="74" spans="1:5" x14ac:dyDescent="0.25">
      <c r="A74" s="2">
        <f>20577</f>
        <v>20577</v>
      </c>
      <c r="B74" s="2">
        <f>5</f>
        <v>5</v>
      </c>
      <c r="C74" s="2">
        <f>21491</f>
        <v>21491</v>
      </c>
      <c r="D74" s="2">
        <f>140303</f>
        <v>140303</v>
      </c>
      <c r="E74" s="2">
        <f>137.0146484375</f>
        <v>137.0146484375</v>
      </c>
    </row>
    <row r="75" spans="1:5" x14ac:dyDescent="0.25">
      <c r="A75" s="2">
        <f>20813</f>
        <v>20813</v>
      </c>
      <c r="B75" s="2">
        <f>3</f>
        <v>3</v>
      </c>
      <c r="C75" s="2">
        <f>21773</f>
        <v>21773</v>
      </c>
      <c r="D75" s="2">
        <f>140312</f>
        <v>140312</v>
      </c>
      <c r="E75" s="2">
        <f>137.0234375</f>
        <v>137.0234375</v>
      </c>
    </row>
    <row r="76" spans="1:5" x14ac:dyDescent="0.25">
      <c r="A76" s="2">
        <f>21117</f>
        <v>21117</v>
      </c>
      <c r="B76" s="2">
        <f>2</f>
        <v>2</v>
      </c>
      <c r="C76" s="2">
        <f>22101</f>
        <v>22101</v>
      </c>
      <c r="D76" s="2">
        <f>140316</f>
        <v>140316</v>
      </c>
      <c r="E76" s="2">
        <f>137.02734375</f>
        <v>137.02734375</v>
      </c>
    </row>
    <row r="77" spans="1:5" x14ac:dyDescent="0.25">
      <c r="A77" s="2">
        <f>21412</f>
        <v>21412</v>
      </c>
      <c r="B77" s="2">
        <f>6</f>
        <v>6</v>
      </c>
      <c r="C77" s="2">
        <f>22425</f>
        <v>22425</v>
      </c>
      <c r="D77" s="2">
        <f>140312</f>
        <v>140312</v>
      </c>
      <c r="E77" s="2">
        <f>137.0234375</f>
        <v>137.0234375</v>
      </c>
    </row>
    <row r="78" spans="1:5" x14ac:dyDescent="0.25">
      <c r="A78" s="2">
        <f>21711</f>
        <v>21711</v>
      </c>
      <c r="B78" s="2">
        <f>2</f>
        <v>2</v>
      </c>
      <c r="C78" s="2">
        <f>22793</f>
        <v>22793</v>
      </c>
      <c r="D78" s="2">
        <f>140320</f>
        <v>140320</v>
      </c>
      <c r="E78" s="2">
        <f>137.03125</f>
        <v>137.03125</v>
      </c>
    </row>
    <row r="79" spans="1:5" x14ac:dyDescent="0.25">
      <c r="A79" s="2">
        <f>21972</f>
        <v>21972</v>
      </c>
      <c r="B79" s="2">
        <f>7</f>
        <v>7</v>
      </c>
      <c r="C79" s="2">
        <f>23143</f>
        <v>23143</v>
      </c>
      <c r="D79" s="2">
        <f>153164</f>
        <v>153164</v>
      </c>
      <c r="E79" s="2">
        <f>149.57421875</f>
        <v>149.57421875</v>
      </c>
    </row>
    <row r="80" spans="1:5" x14ac:dyDescent="0.25">
      <c r="A80" s="2">
        <f>22261</f>
        <v>22261</v>
      </c>
      <c r="B80" s="2">
        <f>3</f>
        <v>3</v>
      </c>
      <c r="C80" s="2">
        <f>23409</f>
        <v>23409</v>
      </c>
      <c r="D80" s="2">
        <f>140614</f>
        <v>140614</v>
      </c>
      <c r="E80" s="2">
        <f>137.318359375</f>
        <v>137.318359375</v>
      </c>
    </row>
    <row r="81" spans="1:5" x14ac:dyDescent="0.25">
      <c r="A81" s="2">
        <f>22533</f>
        <v>22533</v>
      </c>
      <c r="B81" s="2">
        <f>3</f>
        <v>3</v>
      </c>
      <c r="C81" s="2">
        <f>23669</f>
        <v>23669</v>
      </c>
      <c r="D81" s="2">
        <f>141174</f>
        <v>141174</v>
      </c>
      <c r="E81" s="2">
        <f>137.865234375</f>
        <v>137.865234375</v>
      </c>
    </row>
    <row r="82" spans="1:5" x14ac:dyDescent="0.25">
      <c r="A82" s="2">
        <f>22829</f>
        <v>22829</v>
      </c>
      <c r="B82" s="2">
        <f>38</f>
        <v>38</v>
      </c>
      <c r="C82" s="2">
        <f>23958</f>
        <v>23958</v>
      </c>
      <c r="D82" s="2">
        <f>140682</f>
        <v>140682</v>
      </c>
      <c r="E82" s="2">
        <f>137.384765625</f>
        <v>137.384765625</v>
      </c>
    </row>
    <row r="83" spans="1:5" x14ac:dyDescent="0.25">
      <c r="A83" s="2">
        <f>23110</f>
        <v>23110</v>
      </c>
      <c r="B83" s="2">
        <f>44</f>
        <v>44</v>
      </c>
      <c r="C83" s="2">
        <f>24258</f>
        <v>24258</v>
      </c>
      <c r="D83" s="2">
        <f>140690</f>
        <v>140690</v>
      </c>
      <c r="E83" s="2">
        <f>137.392578125</f>
        <v>137.392578125</v>
      </c>
    </row>
    <row r="84" spans="1:5" x14ac:dyDescent="0.25">
      <c r="A84" s="2">
        <f>23328</f>
        <v>23328</v>
      </c>
      <c r="B84" s="2">
        <f>4</f>
        <v>4</v>
      </c>
      <c r="C84" s="2">
        <f>24585</f>
        <v>24585</v>
      </c>
      <c r="D84" s="2">
        <f>140690</f>
        <v>140690</v>
      </c>
      <c r="E84" s="2">
        <f>137.392578125</f>
        <v>137.392578125</v>
      </c>
    </row>
    <row r="85" spans="1:5" x14ac:dyDescent="0.25">
      <c r="A85" s="2">
        <f>23615</f>
        <v>23615</v>
      </c>
      <c r="B85" s="2">
        <f>12</f>
        <v>12</v>
      </c>
      <c r="C85" s="2">
        <f>24877</f>
        <v>24877</v>
      </c>
      <c r="D85" s="2">
        <f>140688</f>
        <v>140688</v>
      </c>
      <c r="E85" s="2">
        <f>137.390625</f>
        <v>137.390625</v>
      </c>
    </row>
    <row r="86" spans="1:5" x14ac:dyDescent="0.25">
      <c r="A86" s="2">
        <f>23851</f>
        <v>23851</v>
      </c>
      <c r="B86" s="2">
        <f>0</f>
        <v>0</v>
      </c>
      <c r="C86" s="2">
        <f>25173</f>
        <v>25173</v>
      </c>
      <c r="D86" s="2">
        <f>140678</f>
        <v>140678</v>
      </c>
      <c r="E86" s="2">
        <f>137.380859375</f>
        <v>137.380859375</v>
      </c>
    </row>
    <row r="87" spans="1:5" x14ac:dyDescent="0.25">
      <c r="A87" s="2">
        <f>24075</f>
        <v>24075</v>
      </c>
      <c r="B87" s="2">
        <f>3</f>
        <v>3</v>
      </c>
      <c r="C87" s="2">
        <f>25461</f>
        <v>25461</v>
      </c>
      <c r="D87" s="2">
        <f>140618</f>
        <v>140618</v>
      </c>
      <c r="E87" s="2">
        <f>137.322265625</f>
        <v>137.322265625</v>
      </c>
    </row>
    <row r="88" spans="1:5" x14ac:dyDescent="0.25">
      <c r="A88" s="2">
        <f>24324</f>
        <v>24324</v>
      </c>
      <c r="B88" s="2">
        <f>3</f>
        <v>3</v>
      </c>
      <c r="C88" s="2">
        <f>25808</f>
        <v>25808</v>
      </c>
      <c r="D88" s="2">
        <f>140662</f>
        <v>140662</v>
      </c>
      <c r="E88" s="2">
        <f>137.365234375</f>
        <v>137.365234375</v>
      </c>
    </row>
    <row r="89" spans="1:5" x14ac:dyDescent="0.25">
      <c r="A89" s="2">
        <f>24571</f>
        <v>24571</v>
      </c>
      <c r="B89" s="2">
        <f>6</f>
        <v>6</v>
      </c>
      <c r="C89" s="2">
        <f>26138</f>
        <v>26138</v>
      </c>
      <c r="D89" s="2">
        <f>140666</f>
        <v>140666</v>
      </c>
      <c r="E89" s="2">
        <f>137.369140625</f>
        <v>137.369140625</v>
      </c>
    </row>
    <row r="90" spans="1:5" x14ac:dyDescent="0.25">
      <c r="A90" s="2">
        <f>24894</f>
        <v>24894</v>
      </c>
      <c r="B90" s="2">
        <f>28</f>
        <v>28</v>
      </c>
      <c r="C90" s="2">
        <f>26482</f>
        <v>26482</v>
      </c>
      <c r="D90" s="2">
        <f>140670</f>
        <v>140670</v>
      </c>
      <c r="E90" s="2">
        <f>137.373046875</f>
        <v>137.373046875</v>
      </c>
    </row>
    <row r="91" spans="1:5" x14ac:dyDescent="0.25">
      <c r="A91" s="2">
        <f>25129</f>
        <v>25129</v>
      </c>
      <c r="B91" s="2">
        <f>18</f>
        <v>18</v>
      </c>
      <c r="C91" s="2">
        <f>26754</f>
        <v>26754</v>
      </c>
      <c r="D91" s="2">
        <f>140674</f>
        <v>140674</v>
      </c>
      <c r="E91" s="2">
        <f>137.376953125</f>
        <v>137.376953125</v>
      </c>
    </row>
    <row r="92" spans="1:5" x14ac:dyDescent="0.25">
      <c r="A92" s="2">
        <f>25393</f>
        <v>25393</v>
      </c>
      <c r="B92" s="2">
        <f>3</f>
        <v>3</v>
      </c>
      <c r="C92" s="2">
        <f>27049</f>
        <v>27049</v>
      </c>
      <c r="D92" s="2">
        <f>140674</f>
        <v>140674</v>
      </c>
      <c r="E92" s="2">
        <f>137.376953125</f>
        <v>137.376953125</v>
      </c>
    </row>
    <row r="93" spans="1:5" x14ac:dyDescent="0.25">
      <c r="A93" s="2">
        <f>25658</f>
        <v>25658</v>
      </c>
      <c r="B93" s="2">
        <f>3</f>
        <v>3</v>
      </c>
      <c r="C93" s="2">
        <f>27351</f>
        <v>27351</v>
      </c>
      <c r="D93" s="2">
        <f>140674</f>
        <v>140674</v>
      </c>
      <c r="E93" s="2">
        <f>137.376953125</f>
        <v>137.376953125</v>
      </c>
    </row>
    <row r="94" spans="1:5" x14ac:dyDescent="0.25">
      <c r="A94" s="2">
        <f>25929</f>
        <v>25929</v>
      </c>
      <c r="B94" s="2">
        <f>3</f>
        <v>3</v>
      </c>
      <c r="C94" s="2">
        <f>27700</f>
        <v>27700</v>
      </c>
      <c r="D94" s="2">
        <f>140702</f>
        <v>140702</v>
      </c>
      <c r="E94" s="2">
        <f>137.404296875</f>
        <v>137.404296875</v>
      </c>
    </row>
    <row r="95" spans="1:5" x14ac:dyDescent="0.25">
      <c r="A95" s="2">
        <f>26187</f>
        <v>26187</v>
      </c>
      <c r="B95" s="2">
        <f>3</f>
        <v>3</v>
      </c>
      <c r="C95" s="2">
        <f>28010</f>
        <v>28010</v>
      </c>
      <c r="D95" s="2">
        <f>140688</f>
        <v>140688</v>
      </c>
      <c r="E95" s="2">
        <f>137.390625</f>
        <v>137.390625</v>
      </c>
    </row>
    <row r="96" spans="1:5" x14ac:dyDescent="0.25">
      <c r="A96" s="2">
        <f>26431</f>
        <v>26431</v>
      </c>
      <c r="B96" s="2">
        <f>3</f>
        <v>3</v>
      </c>
      <c r="C96" s="2">
        <f>28382</f>
        <v>28382</v>
      </c>
      <c r="D96" s="2">
        <f>140608</f>
        <v>140608</v>
      </c>
      <c r="E96" s="2">
        <f>137.3125</f>
        <v>137.3125</v>
      </c>
    </row>
    <row r="97" spans="1:5" x14ac:dyDescent="0.25">
      <c r="A97" s="2">
        <f>26709</f>
        <v>26709</v>
      </c>
      <c r="B97" s="2">
        <f>0</f>
        <v>0</v>
      </c>
      <c r="C97" s="2">
        <f>28712</f>
        <v>28712</v>
      </c>
      <c r="D97" s="2">
        <f>140624</f>
        <v>140624</v>
      </c>
      <c r="E97" s="2">
        <f>137.328125</f>
        <v>137.328125</v>
      </c>
    </row>
    <row r="98" spans="1:5" x14ac:dyDescent="0.25">
      <c r="A98" s="2">
        <f>26990</f>
        <v>26990</v>
      </c>
      <c r="B98" s="2">
        <f>5</f>
        <v>5</v>
      </c>
      <c r="C98" s="2">
        <f>29039</f>
        <v>29039</v>
      </c>
      <c r="D98" s="2">
        <f>140636</f>
        <v>140636</v>
      </c>
      <c r="E98" s="2">
        <f>137.33984375</f>
        <v>137.33984375</v>
      </c>
    </row>
    <row r="99" spans="1:5" x14ac:dyDescent="0.25">
      <c r="A99" s="2">
        <f>27255</f>
        <v>27255</v>
      </c>
      <c r="B99" s="2">
        <f>0</f>
        <v>0</v>
      </c>
      <c r="C99" s="2">
        <f>29342</f>
        <v>29342</v>
      </c>
      <c r="D99" s="2">
        <f>140672</f>
        <v>140672</v>
      </c>
      <c r="E99" s="2">
        <f>137.375</f>
        <v>137.375</v>
      </c>
    </row>
    <row r="100" spans="1:5" x14ac:dyDescent="0.25">
      <c r="A100" s="2">
        <f>27547</f>
        <v>27547</v>
      </c>
      <c r="B100" s="2">
        <f>9</f>
        <v>9</v>
      </c>
      <c r="C100" s="2">
        <f>29646</f>
        <v>29646</v>
      </c>
      <c r="D100" s="2">
        <f>140688</f>
        <v>140688</v>
      </c>
      <c r="E100" s="2">
        <f>137.390625</f>
        <v>137.390625</v>
      </c>
    </row>
    <row r="101" spans="1:5" x14ac:dyDescent="0.25">
      <c r="A101" s="2">
        <f>27838</f>
        <v>27838</v>
      </c>
      <c r="B101" s="2">
        <f>9</f>
        <v>9</v>
      </c>
      <c r="C101" s="2">
        <f>29976</f>
        <v>29976</v>
      </c>
      <c r="D101" s="2">
        <f>140676</f>
        <v>140676</v>
      </c>
      <c r="E101" s="2">
        <f>137.37890625</f>
        <v>137.37890625</v>
      </c>
    </row>
    <row r="102" spans="1:5" x14ac:dyDescent="0.25">
      <c r="A102" s="2">
        <f>28186</f>
        <v>28186</v>
      </c>
      <c r="B102" s="2">
        <f>15</f>
        <v>15</v>
      </c>
      <c r="C102" s="2">
        <f>30263</f>
        <v>30263</v>
      </c>
      <c r="D102" s="2">
        <f>140700</f>
        <v>140700</v>
      </c>
      <c r="E102" s="2">
        <f>137.40234375</f>
        <v>137.40234375</v>
      </c>
    </row>
    <row r="103" spans="1:5" x14ac:dyDescent="0.25">
      <c r="A103" s="2">
        <f>28467</f>
        <v>28467</v>
      </c>
      <c r="B103" s="2">
        <f>3</f>
        <v>3</v>
      </c>
      <c r="C103" s="2">
        <f>30565</f>
        <v>30565</v>
      </c>
      <c r="D103" s="2">
        <f>140668</f>
        <v>140668</v>
      </c>
      <c r="E103" s="2">
        <f>137.37109375</f>
        <v>137.37109375</v>
      </c>
    </row>
    <row r="104" spans="1:5" x14ac:dyDescent="0.25">
      <c r="A104" s="2">
        <f>28707</f>
        <v>28707</v>
      </c>
      <c r="B104" s="2">
        <f>3</f>
        <v>3</v>
      </c>
      <c r="C104" s="2">
        <f>30865</f>
        <v>30865</v>
      </c>
      <c r="D104" s="2">
        <f>140672</f>
        <v>140672</v>
      </c>
      <c r="E104" s="2">
        <f>137.375</f>
        <v>137.375</v>
      </c>
    </row>
    <row r="105" spans="1:5" x14ac:dyDescent="0.25">
      <c r="A105" s="2">
        <f>28967</f>
        <v>28967</v>
      </c>
      <c r="B105" s="2">
        <f>3</f>
        <v>3</v>
      </c>
      <c r="C105" s="2">
        <f>31135</f>
        <v>31135</v>
      </c>
      <c r="D105" s="2">
        <f>140672</f>
        <v>140672</v>
      </c>
      <c r="E105" s="2">
        <f>137.375</f>
        <v>137.375</v>
      </c>
    </row>
    <row r="106" spans="1:5" x14ac:dyDescent="0.25">
      <c r="A106" s="2">
        <f>29250</f>
        <v>29250</v>
      </c>
      <c r="B106" s="2">
        <f>2</f>
        <v>2</v>
      </c>
      <c r="C106" s="2">
        <f>31408</f>
        <v>31408</v>
      </c>
      <c r="D106" s="2">
        <f>140672</f>
        <v>140672</v>
      </c>
      <c r="E106" s="2">
        <f>137.375</f>
        <v>137.375</v>
      </c>
    </row>
    <row r="107" spans="1:5" x14ac:dyDescent="0.25">
      <c r="A107" s="2">
        <f>29530</f>
        <v>29530</v>
      </c>
      <c r="B107" s="2">
        <f>0</f>
        <v>0</v>
      </c>
      <c r="C107" s="2">
        <f>31726</f>
        <v>31726</v>
      </c>
      <c r="D107" s="2">
        <f>140724</f>
        <v>140724</v>
      </c>
      <c r="E107" s="2">
        <f>137.42578125</f>
        <v>137.42578125</v>
      </c>
    </row>
    <row r="108" spans="1:5" x14ac:dyDescent="0.25">
      <c r="A108" s="2">
        <f>29809</f>
        <v>29809</v>
      </c>
      <c r="B108" s="2">
        <f>0</f>
        <v>0</v>
      </c>
      <c r="C108" s="2">
        <f>32009</f>
        <v>32009</v>
      </c>
      <c r="D108" s="2">
        <f>153512</f>
        <v>153512</v>
      </c>
      <c r="E108" s="2">
        <f>149.9140625</f>
        <v>149.9140625</v>
      </c>
    </row>
    <row r="109" spans="1:5" x14ac:dyDescent="0.25">
      <c r="A109" s="2">
        <f>30080</f>
        <v>30080</v>
      </c>
      <c r="B109" s="2">
        <f>0</f>
        <v>0</v>
      </c>
      <c r="C109" s="2">
        <f>32323</f>
        <v>32323</v>
      </c>
      <c r="D109" s="2">
        <f>140636</f>
        <v>140636</v>
      </c>
      <c r="E109" s="2">
        <f>137.33984375</f>
        <v>137.33984375</v>
      </c>
    </row>
    <row r="110" spans="1:5" x14ac:dyDescent="0.25">
      <c r="A110" s="2">
        <f>30340</f>
        <v>30340</v>
      </c>
      <c r="B110" s="2">
        <f>3</f>
        <v>3</v>
      </c>
      <c r="C110" s="2">
        <f>32640</f>
        <v>32640</v>
      </c>
      <c r="D110" s="2">
        <f>140636</f>
        <v>140636</v>
      </c>
      <c r="E110" s="2">
        <f>137.33984375</f>
        <v>137.33984375</v>
      </c>
    </row>
    <row r="111" spans="1:5" x14ac:dyDescent="0.25">
      <c r="A111" s="2">
        <f>30579</f>
        <v>30579</v>
      </c>
      <c r="B111" s="2">
        <f>2</f>
        <v>2</v>
      </c>
      <c r="C111" s="2">
        <f>32960</f>
        <v>32960</v>
      </c>
      <c r="D111" s="2">
        <f>140640</f>
        <v>140640</v>
      </c>
      <c r="E111" s="2">
        <f>137.34375</f>
        <v>137.34375</v>
      </c>
    </row>
    <row r="112" spans="1:5" x14ac:dyDescent="0.25">
      <c r="A112" s="2">
        <f>30801</f>
        <v>30801</v>
      </c>
      <c r="B112" s="2">
        <f>3</f>
        <v>3</v>
      </c>
      <c r="C112" s="2">
        <f>33304</f>
        <v>33304</v>
      </c>
      <c r="D112" s="2">
        <f>140640</f>
        <v>140640</v>
      </c>
      <c r="E112" s="2">
        <f>137.34375</f>
        <v>137.34375</v>
      </c>
    </row>
    <row r="113" spans="1:5" x14ac:dyDescent="0.25">
      <c r="A113" s="2">
        <f>31068</f>
        <v>31068</v>
      </c>
      <c r="B113" s="2">
        <f>3</f>
        <v>3</v>
      </c>
      <c r="C113" s="2">
        <f>33655</f>
        <v>33655</v>
      </c>
      <c r="D113" s="2">
        <f>140860</f>
        <v>140860</v>
      </c>
      <c r="E113" s="2">
        <f>137.55859375</f>
        <v>137.55859375</v>
      </c>
    </row>
    <row r="114" spans="1:5" x14ac:dyDescent="0.25">
      <c r="A114" s="2">
        <f>31355</f>
        <v>31355</v>
      </c>
      <c r="B114" s="2">
        <f>2</f>
        <v>2</v>
      </c>
      <c r="C114" s="2">
        <f>33955</f>
        <v>33955</v>
      </c>
      <c r="D114" s="2">
        <f>140982</f>
        <v>140982</v>
      </c>
      <c r="E114" s="2">
        <f>137.677734375</f>
        <v>137.677734375</v>
      </c>
    </row>
    <row r="115" spans="1:5" x14ac:dyDescent="0.25">
      <c r="A115" s="2">
        <f>31660</f>
        <v>31660</v>
      </c>
      <c r="B115" s="2">
        <f>23</f>
        <v>23</v>
      </c>
      <c r="C115" s="2">
        <f>34232</f>
        <v>34232</v>
      </c>
      <c r="D115" s="2">
        <f>141126</f>
        <v>141126</v>
      </c>
      <c r="E115" s="2">
        <f>137.818359375</f>
        <v>137.818359375</v>
      </c>
    </row>
    <row r="116" spans="1:5" x14ac:dyDescent="0.25">
      <c r="A116" s="2">
        <f>31893</f>
        <v>31893</v>
      </c>
      <c r="B116" s="2">
        <f>20</f>
        <v>20</v>
      </c>
      <c r="C116" s="2">
        <f>34511</f>
        <v>34511</v>
      </c>
      <c r="D116" s="2">
        <f>141166</f>
        <v>141166</v>
      </c>
      <c r="E116" s="2">
        <f>137.857421875</f>
        <v>137.857421875</v>
      </c>
    </row>
    <row r="117" spans="1:5" x14ac:dyDescent="0.25">
      <c r="A117" s="2">
        <f>32161</f>
        <v>32161</v>
      </c>
      <c r="B117" s="2">
        <f>4</f>
        <v>4</v>
      </c>
      <c r="C117" s="2">
        <f>34783</f>
        <v>34783</v>
      </c>
      <c r="D117" s="2">
        <f>141194</f>
        <v>141194</v>
      </c>
      <c r="E117" s="2">
        <f>137.884765625</f>
        <v>137.884765625</v>
      </c>
    </row>
    <row r="118" spans="1:5" x14ac:dyDescent="0.25">
      <c r="A118" s="2">
        <f>32411</f>
        <v>32411</v>
      </c>
      <c r="B118" s="2">
        <f>3</f>
        <v>3</v>
      </c>
      <c r="C118" s="2">
        <f>35043</f>
        <v>35043</v>
      </c>
      <c r="D118" s="2">
        <f>141202</f>
        <v>141202</v>
      </c>
      <c r="E118" s="2">
        <f>137.892578125</f>
        <v>137.892578125</v>
      </c>
    </row>
    <row r="119" spans="1:5" x14ac:dyDescent="0.25">
      <c r="A119" s="2">
        <f>32649</f>
        <v>32649</v>
      </c>
      <c r="B119" s="2">
        <f>3</f>
        <v>3</v>
      </c>
      <c r="C119" s="2">
        <f>35312</f>
        <v>35312</v>
      </c>
      <c r="D119" s="2">
        <f>141210</f>
        <v>141210</v>
      </c>
      <c r="E119" s="2">
        <f>137.900390625</f>
        <v>137.900390625</v>
      </c>
    </row>
    <row r="120" spans="1:5" x14ac:dyDescent="0.25">
      <c r="A120" s="2">
        <f>32915</f>
        <v>32915</v>
      </c>
      <c r="B120" s="2">
        <f>3</f>
        <v>3</v>
      </c>
      <c r="C120" s="2">
        <f>35577</f>
        <v>35577</v>
      </c>
      <c r="D120" s="2">
        <f>141210</f>
        <v>141210</v>
      </c>
      <c r="E120" s="2">
        <f>137.900390625</f>
        <v>137.900390625</v>
      </c>
    </row>
    <row r="121" spans="1:5" x14ac:dyDescent="0.25">
      <c r="A121" s="2">
        <f>33197</f>
        <v>33197</v>
      </c>
      <c r="B121" s="2">
        <f>0</f>
        <v>0</v>
      </c>
      <c r="C121" s="2">
        <f>35867</f>
        <v>35867</v>
      </c>
      <c r="D121" s="2">
        <f>141230</f>
        <v>141230</v>
      </c>
      <c r="E121" s="2">
        <f>137.919921875</f>
        <v>137.919921875</v>
      </c>
    </row>
    <row r="122" spans="1:5" x14ac:dyDescent="0.25">
      <c r="A122" s="2">
        <f>33523</f>
        <v>33523</v>
      </c>
      <c r="B122" s="2">
        <f>28</f>
        <v>28</v>
      </c>
      <c r="C122" s="2">
        <f>36153</f>
        <v>36153</v>
      </c>
      <c r="D122" s="2">
        <f>141230</f>
        <v>141230</v>
      </c>
      <c r="E122" s="2">
        <f>137.919921875</f>
        <v>137.919921875</v>
      </c>
    </row>
    <row r="123" spans="1:5" x14ac:dyDescent="0.25">
      <c r="A123" s="2">
        <f>33760</f>
        <v>33760</v>
      </c>
      <c r="B123" s="2">
        <f>26</f>
        <v>26</v>
      </c>
    </row>
    <row r="124" spans="1:5" x14ac:dyDescent="0.25">
      <c r="A124" s="2">
        <f>33999</f>
        <v>33999</v>
      </c>
      <c r="B124" s="2">
        <f>2</f>
        <v>2</v>
      </c>
    </row>
    <row r="125" spans="1:5" x14ac:dyDescent="0.25">
      <c r="A125" s="2">
        <f>34218</f>
        <v>34218</v>
      </c>
      <c r="B125" s="2">
        <f>3</f>
        <v>3</v>
      </c>
    </row>
    <row r="126" spans="1:5" x14ac:dyDescent="0.25">
      <c r="A126" s="2">
        <f>34447</f>
        <v>34447</v>
      </c>
      <c r="B126" s="2">
        <f>4</f>
        <v>4</v>
      </c>
    </row>
    <row r="127" spans="1:5" x14ac:dyDescent="0.25">
      <c r="A127" s="2">
        <f>34701</f>
        <v>34701</v>
      </c>
      <c r="B127" s="2">
        <f>3</f>
        <v>3</v>
      </c>
    </row>
    <row r="128" spans="1:5" x14ac:dyDescent="0.25">
      <c r="A128" s="2">
        <f>34991</f>
        <v>34991</v>
      </c>
      <c r="B128" s="2">
        <f>2</f>
        <v>2</v>
      </c>
    </row>
    <row r="129" spans="1:2" x14ac:dyDescent="0.25">
      <c r="A129" s="2">
        <f>35277</f>
        <v>35277</v>
      </c>
      <c r="B129" s="2">
        <f>2</f>
        <v>2</v>
      </c>
    </row>
    <row r="130" spans="1:2" x14ac:dyDescent="0.25">
      <c r="A130" s="2">
        <f>35530</f>
        <v>35530</v>
      </c>
      <c r="B130" s="2">
        <f>3</f>
        <v>3</v>
      </c>
    </row>
    <row r="131" spans="1:2" x14ac:dyDescent="0.25">
      <c r="A131" s="2">
        <f>35783</f>
        <v>35783</v>
      </c>
      <c r="B131" s="2">
        <f>3</f>
        <v>3</v>
      </c>
    </row>
    <row r="132" spans="1:2" x14ac:dyDescent="0.25">
      <c r="A132" s="2">
        <f>36088</f>
        <v>36088</v>
      </c>
      <c r="B132" s="2">
        <f>2</f>
        <v>2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2016-01-08T15:46:41Z</cp:lastPrinted>
  <dcterms:created xsi:type="dcterms:W3CDTF">2016-01-08T15:46:41Z</dcterms:created>
  <dcterms:modified xsi:type="dcterms:W3CDTF">2016-01-10T10:20:40Z</dcterms:modified>
</cp:coreProperties>
</file>