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High-end\Famous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27" i="2" l="1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H20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I20" i="2" s="1"/>
  <c r="D2" i="2"/>
  <c r="C2" i="2"/>
  <c r="B2" i="2"/>
  <c r="A2" i="2"/>
</calcChain>
</file>

<file path=xl/sharedStrings.xml><?xml version="1.0" encoding="utf-8"?>
<sst xmlns="http://schemas.openxmlformats.org/spreadsheetml/2006/main" count="10" uniqueCount="10">
  <si>
    <t>CPU Timestamps</t>
  </si>
  <si>
    <t>CPU VALUES (%)</t>
  </si>
  <si>
    <t>MEM Timestamps</t>
  </si>
  <si>
    <t>MEM VALUES (KB)</t>
  </si>
  <si>
    <t>AVERAGE TIME BETWEEN CPU TIMESTAMPS (ms) (129x)</t>
  </si>
  <si>
    <t>AVERAGE TIME BETWEEN MEM TIMESTAMPS (ms) (118x)</t>
  </si>
  <si>
    <t>begin average</t>
  </si>
  <si>
    <t>max</t>
  </si>
  <si>
    <t>end average</t>
  </si>
  <si>
    <t>cpu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</si>
</sst>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Sheet1!$A$2:$A$130</c:f>
              <c:numCache>
                <c:formatCode>General</c:formatCode>
                <c:ptCount val="129"/>
                <c:pt idx="0">
                  <c:v>1349</c:v>
                </c:pt>
                <c:pt idx="1">
                  <c:v>1625</c:v>
                </c:pt>
                <c:pt idx="2">
                  <c:v>1884</c:v>
                </c:pt>
                <c:pt idx="3">
                  <c:v>2161</c:v>
                </c:pt>
                <c:pt idx="4">
                  <c:v>2409</c:v>
                </c:pt>
                <c:pt idx="5">
                  <c:v>2663</c:v>
                </c:pt>
                <c:pt idx="6">
                  <c:v>2959</c:v>
                </c:pt>
                <c:pt idx="7">
                  <c:v>3240</c:v>
                </c:pt>
                <c:pt idx="8">
                  <c:v>3445</c:v>
                </c:pt>
                <c:pt idx="9">
                  <c:v>3713</c:v>
                </c:pt>
                <c:pt idx="10">
                  <c:v>3973</c:v>
                </c:pt>
                <c:pt idx="11">
                  <c:v>4253</c:v>
                </c:pt>
                <c:pt idx="12">
                  <c:v>4544</c:v>
                </c:pt>
                <c:pt idx="13">
                  <c:v>4811</c:v>
                </c:pt>
                <c:pt idx="14">
                  <c:v>5115</c:v>
                </c:pt>
                <c:pt idx="15">
                  <c:v>5414</c:v>
                </c:pt>
                <c:pt idx="16">
                  <c:v>5688</c:v>
                </c:pt>
                <c:pt idx="17">
                  <c:v>5964</c:v>
                </c:pt>
                <c:pt idx="18">
                  <c:v>6272</c:v>
                </c:pt>
                <c:pt idx="19">
                  <c:v>6538</c:v>
                </c:pt>
                <c:pt idx="20">
                  <c:v>6830</c:v>
                </c:pt>
                <c:pt idx="21">
                  <c:v>7052</c:v>
                </c:pt>
                <c:pt idx="22">
                  <c:v>7283</c:v>
                </c:pt>
                <c:pt idx="23">
                  <c:v>7553</c:v>
                </c:pt>
                <c:pt idx="24">
                  <c:v>7816</c:v>
                </c:pt>
                <c:pt idx="25">
                  <c:v>8076</c:v>
                </c:pt>
                <c:pt idx="26">
                  <c:v>8325</c:v>
                </c:pt>
                <c:pt idx="27">
                  <c:v>8591</c:v>
                </c:pt>
                <c:pt idx="28">
                  <c:v>8817</c:v>
                </c:pt>
                <c:pt idx="29">
                  <c:v>9069</c:v>
                </c:pt>
                <c:pt idx="30">
                  <c:v>9335</c:v>
                </c:pt>
                <c:pt idx="31">
                  <c:v>9644</c:v>
                </c:pt>
                <c:pt idx="32">
                  <c:v>9912</c:v>
                </c:pt>
                <c:pt idx="33">
                  <c:v>10199</c:v>
                </c:pt>
                <c:pt idx="34">
                  <c:v>10451</c:v>
                </c:pt>
                <c:pt idx="35">
                  <c:v>10713</c:v>
                </c:pt>
                <c:pt idx="36">
                  <c:v>10979</c:v>
                </c:pt>
                <c:pt idx="37">
                  <c:v>11277</c:v>
                </c:pt>
                <c:pt idx="38">
                  <c:v>11557</c:v>
                </c:pt>
                <c:pt idx="39">
                  <c:v>11824</c:v>
                </c:pt>
                <c:pt idx="40">
                  <c:v>12082</c:v>
                </c:pt>
                <c:pt idx="41">
                  <c:v>12387</c:v>
                </c:pt>
                <c:pt idx="42">
                  <c:v>12668</c:v>
                </c:pt>
                <c:pt idx="43">
                  <c:v>12908</c:v>
                </c:pt>
                <c:pt idx="44">
                  <c:v>13193</c:v>
                </c:pt>
                <c:pt idx="45">
                  <c:v>13470</c:v>
                </c:pt>
                <c:pt idx="46">
                  <c:v>13768</c:v>
                </c:pt>
                <c:pt idx="47">
                  <c:v>14046</c:v>
                </c:pt>
                <c:pt idx="48">
                  <c:v>14327</c:v>
                </c:pt>
                <c:pt idx="49">
                  <c:v>14596</c:v>
                </c:pt>
                <c:pt idx="50">
                  <c:v>14827</c:v>
                </c:pt>
                <c:pt idx="51">
                  <c:v>15113</c:v>
                </c:pt>
                <c:pt idx="52">
                  <c:v>15381</c:v>
                </c:pt>
                <c:pt idx="53">
                  <c:v>15679</c:v>
                </c:pt>
                <c:pt idx="54">
                  <c:v>15964</c:v>
                </c:pt>
                <c:pt idx="55">
                  <c:v>16199</c:v>
                </c:pt>
                <c:pt idx="56">
                  <c:v>16428</c:v>
                </c:pt>
                <c:pt idx="57">
                  <c:v>16649</c:v>
                </c:pt>
                <c:pt idx="58">
                  <c:v>16893</c:v>
                </c:pt>
                <c:pt idx="59">
                  <c:v>17150</c:v>
                </c:pt>
                <c:pt idx="60">
                  <c:v>17416</c:v>
                </c:pt>
                <c:pt idx="61">
                  <c:v>17641</c:v>
                </c:pt>
                <c:pt idx="62">
                  <c:v>17911</c:v>
                </c:pt>
                <c:pt idx="63">
                  <c:v>18159</c:v>
                </c:pt>
                <c:pt idx="64">
                  <c:v>18449</c:v>
                </c:pt>
                <c:pt idx="65">
                  <c:v>18712</c:v>
                </c:pt>
                <c:pt idx="66">
                  <c:v>18975</c:v>
                </c:pt>
                <c:pt idx="67">
                  <c:v>19222</c:v>
                </c:pt>
                <c:pt idx="68">
                  <c:v>19456</c:v>
                </c:pt>
                <c:pt idx="69">
                  <c:v>19727</c:v>
                </c:pt>
                <c:pt idx="70">
                  <c:v>19957</c:v>
                </c:pt>
                <c:pt idx="71">
                  <c:v>20222</c:v>
                </c:pt>
                <c:pt idx="72">
                  <c:v>20528</c:v>
                </c:pt>
                <c:pt idx="73">
                  <c:v>20790</c:v>
                </c:pt>
                <c:pt idx="74">
                  <c:v>21023</c:v>
                </c:pt>
                <c:pt idx="75">
                  <c:v>21231</c:v>
                </c:pt>
                <c:pt idx="76">
                  <c:v>21516</c:v>
                </c:pt>
                <c:pt idx="77">
                  <c:v>21777</c:v>
                </c:pt>
                <c:pt idx="78">
                  <c:v>22042</c:v>
                </c:pt>
                <c:pt idx="79">
                  <c:v>22291</c:v>
                </c:pt>
                <c:pt idx="80">
                  <c:v>22594</c:v>
                </c:pt>
                <c:pt idx="81">
                  <c:v>22877</c:v>
                </c:pt>
                <c:pt idx="82">
                  <c:v>23139</c:v>
                </c:pt>
                <c:pt idx="83">
                  <c:v>23412</c:v>
                </c:pt>
                <c:pt idx="84">
                  <c:v>23680</c:v>
                </c:pt>
                <c:pt idx="85">
                  <c:v>23932</c:v>
                </c:pt>
                <c:pt idx="86">
                  <c:v>24223</c:v>
                </c:pt>
                <c:pt idx="87">
                  <c:v>24456</c:v>
                </c:pt>
                <c:pt idx="88">
                  <c:v>24710</c:v>
                </c:pt>
                <c:pt idx="89">
                  <c:v>25001</c:v>
                </c:pt>
                <c:pt idx="90">
                  <c:v>25237</c:v>
                </c:pt>
                <c:pt idx="91">
                  <c:v>25589</c:v>
                </c:pt>
                <c:pt idx="92">
                  <c:v>25850</c:v>
                </c:pt>
                <c:pt idx="93">
                  <c:v>26118</c:v>
                </c:pt>
                <c:pt idx="94">
                  <c:v>26396</c:v>
                </c:pt>
                <c:pt idx="95">
                  <c:v>26680</c:v>
                </c:pt>
                <c:pt idx="96">
                  <c:v>26954</c:v>
                </c:pt>
                <c:pt idx="97">
                  <c:v>27219</c:v>
                </c:pt>
                <c:pt idx="98">
                  <c:v>27505</c:v>
                </c:pt>
                <c:pt idx="99">
                  <c:v>27741</c:v>
                </c:pt>
                <c:pt idx="100">
                  <c:v>28040</c:v>
                </c:pt>
                <c:pt idx="101">
                  <c:v>28296</c:v>
                </c:pt>
                <c:pt idx="102">
                  <c:v>28575</c:v>
                </c:pt>
                <c:pt idx="103">
                  <c:v>28854</c:v>
                </c:pt>
                <c:pt idx="104">
                  <c:v>29127</c:v>
                </c:pt>
                <c:pt idx="105">
                  <c:v>29406</c:v>
                </c:pt>
                <c:pt idx="106">
                  <c:v>29711</c:v>
                </c:pt>
                <c:pt idx="107">
                  <c:v>30013</c:v>
                </c:pt>
                <c:pt idx="108">
                  <c:v>30273</c:v>
                </c:pt>
                <c:pt idx="109">
                  <c:v>30514</c:v>
                </c:pt>
                <c:pt idx="110">
                  <c:v>30806</c:v>
                </c:pt>
                <c:pt idx="111">
                  <c:v>31076</c:v>
                </c:pt>
                <c:pt idx="112">
                  <c:v>31369</c:v>
                </c:pt>
                <c:pt idx="113">
                  <c:v>31657</c:v>
                </c:pt>
                <c:pt idx="114">
                  <c:v>31934</c:v>
                </c:pt>
                <c:pt idx="115">
                  <c:v>32190</c:v>
                </c:pt>
                <c:pt idx="116">
                  <c:v>32448</c:v>
                </c:pt>
                <c:pt idx="117">
                  <c:v>32725</c:v>
                </c:pt>
                <c:pt idx="118">
                  <c:v>33010</c:v>
                </c:pt>
                <c:pt idx="119">
                  <c:v>33312</c:v>
                </c:pt>
                <c:pt idx="120">
                  <c:v>33573</c:v>
                </c:pt>
                <c:pt idx="121">
                  <c:v>33835</c:v>
                </c:pt>
                <c:pt idx="122">
                  <c:v>34083</c:v>
                </c:pt>
                <c:pt idx="123">
                  <c:v>34320</c:v>
                </c:pt>
                <c:pt idx="124">
                  <c:v>34623</c:v>
                </c:pt>
                <c:pt idx="125">
                  <c:v>34876</c:v>
                </c:pt>
                <c:pt idx="126">
                  <c:v>35121</c:v>
                </c:pt>
                <c:pt idx="127">
                  <c:v>35380</c:v>
                </c:pt>
                <c:pt idx="128">
                  <c:v>35607</c:v>
                </c:pt>
              </c:numCache>
            </c:numRef>
          </c:cat>
          <c: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1">
                  <c:v>28</c:v>
                </c:pt>
                <c:pt idx="2">
                  <c:v>20</c:v>
                </c:pt>
                <c:pt idx="3">
                  <c:v>24</c:v>
                </c:pt>
                <c:pt idx="4">
                  <c:v>25</c:v>
                </c:pt>
                <c:pt idx="5">
                  <c:v>33</c:v>
                </c:pt>
                <c:pt idx="6">
                  <c:v>25</c:v>
                </c:pt>
                <c:pt idx="7">
                  <c:v>2</c:v>
                </c:pt>
                <c:pt idx="8">
                  <c:v>17</c:v>
                </c:pt>
                <c:pt idx="9">
                  <c:v>14</c:v>
                </c:pt>
                <c:pt idx="10">
                  <c:v>7</c:v>
                </c:pt>
                <c:pt idx="11">
                  <c:v>2</c:v>
                </c:pt>
                <c:pt idx="12">
                  <c:v>7</c:v>
                </c:pt>
                <c:pt idx="13">
                  <c:v>9</c:v>
                </c:pt>
                <c:pt idx="14">
                  <c:v>12</c:v>
                </c:pt>
                <c:pt idx="15">
                  <c:v>9</c:v>
                </c:pt>
                <c:pt idx="16">
                  <c:v>18</c:v>
                </c:pt>
                <c:pt idx="17">
                  <c:v>11</c:v>
                </c:pt>
                <c:pt idx="18">
                  <c:v>3</c:v>
                </c:pt>
                <c:pt idx="19">
                  <c:v>12</c:v>
                </c:pt>
                <c:pt idx="20">
                  <c:v>27</c:v>
                </c:pt>
                <c:pt idx="21">
                  <c:v>42</c:v>
                </c:pt>
                <c:pt idx="22">
                  <c:v>3</c:v>
                </c:pt>
                <c:pt idx="23">
                  <c:v>32</c:v>
                </c:pt>
                <c:pt idx="24">
                  <c:v>9</c:v>
                </c:pt>
                <c:pt idx="25">
                  <c:v>12</c:v>
                </c:pt>
                <c:pt idx="26">
                  <c:v>10</c:v>
                </c:pt>
                <c:pt idx="27">
                  <c:v>7</c:v>
                </c:pt>
                <c:pt idx="28">
                  <c:v>9</c:v>
                </c:pt>
                <c:pt idx="29">
                  <c:v>12</c:v>
                </c:pt>
                <c:pt idx="30">
                  <c:v>32</c:v>
                </c:pt>
                <c:pt idx="31">
                  <c:v>38</c:v>
                </c:pt>
                <c:pt idx="32">
                  <c:v>0</c:v>
                </c:pt>
                <c:pt idx="33">
                  <c:v>3</c:v>
                </c:pt>
                <c:pt idx="34">
                  <c:v>6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6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12</c:v>
                </c:pt>
                <c:pt idx="43">
                  <c:v>12</c:v>
                </c:pt>
                <c:pt idx="44">
                  <c:v>9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0</c:v>
                </c:pt>
                <c:pt idx="49">
                  <c:v>3</c:v>
                </c:pt>
                <c:pt idx="50">
                  <c:v>3</c:v>
                </c:pt>
                <c:pt idx="51">
                  <c:v>6</c:v>
                </c:pt>
                <c:pt idx="52">
                  <c:v>3</c:v>
                </c:pt>
                <c:pt idx="53">
                  <c:v>16</c:v>
                </c:pt>
                <c:pt idx="54">
                  <c:v>8</c:v>
                </c:pt>
                <c:pt idx="55">
                  <c:v>7</c:v>
                </c:pt>
                <c:pt idx="56">
                  <c:v>8</c:v>
                </c:pt>
                <c:pt idx="57">
                  <c:v>11</c:v>
                </c:pt>
                <c:pt idx="58">
                  <c:v>12</c:v>
                </c:pt>
                <c:pt idx="59">
                  <c:v>11</c:v>
                </c:pt>
                <c:pt idx="60">
                  <c:v>6</c:v>
                </c:pt>
                <c:pt idx="61">
                  <c:v>6</c:v>
                </c:pt>
                <c:pt idx="62">
                  <c:v>15</c:v>
                </c:pt>
                <c:pt idx="63">
                  <c:v>9</c:v>
                </c:pt>
                <c:pt idx="64">
                  <c:v>8</c:v>
                </c:pt>
                <c:pt idx="65">
                  <c:v>11</c:v>
                </c:pt>
                <c:pt idx="66">
                  <c:v>7</c:v>
                </c:pt>
                <c:pt idx="67">
                  <c:v>7</c:v>
                </c:pt>
                <c:pt idx="68">
                  <c:v>10</c:v>
                </c:pt>
                <c:pt idx="69">
                  <c:v>9</c:v>
                </c:pt>
                <c:pt idx="70">
                  <c:v>7</c:v>
                </c:pt>
                <c:pt idx="71">
                  <c:v>29</c:v>
                </c:pt>
                <c:pt idx="72">
                  <c:v>36</c:v>
                </c:pt>
                <c:pt idx="73">
                  <c:v>4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0</c:v>
                </c:pt>
                <c:pt idx="78">
                  <c:v>22</c:v>
                </c:pt>
                <c:pt idx="79">
                  <c:v>36</c:v>
                </c:pt>
                <c:pt idx="80">
                  <c:v>26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2</c:v>
                </c:pt>
                <c:pt idx="85">
                  <c:v>0</c:v>
                </c:pt>
                <c:pt idx="86">
                  <c:v>5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0</c:v>
                </c:pt>
                <c:pt idx="91">
                  <c:v>16</c:v>
                </c:pt>
                <c:pt idx="92">
                  <c:v>19</c:v>
                </c:pt>
                <c:pt idx="93">
                  <c:v>2</c:v>
                </c:pt>
                <c:pt idx="94">
                  <c:v>0</c:v>
                </c:pt>
                <c:pt idx="95">
                  <c:v>3</c:v>
                </c:pt>
                <c:pt idx="96">
                  <c:v>3</c:v>
                </c:pt>
                <c:pt idx="97">
                  <c:v>10</c:v>
                </c:pt>
                <c:pt idx="98">
                  <c:v>17</c:v>
                </c:pt>
                <c:pt idx="99">
                  <c:v>10</c:v>
                </c:pt>
                <c:pt idx="100">
                  <c:v>8</c:v>
                </c:pt>
                <c:pt idx="101">
                  <c:v>3</c:v>
                </c:pt>
                <c:pt idx="102">
                  <c:v>3</c:v>
                </c:pt>
                <c:pt idx="103">
                  <c:v>0</c:v>
                </c:pt>
                <c:pt idx="104">
                  <c:v>3</c:v>
                </c:pt>
                <c:pt idx="105">
                  <c:v>3</c:v>
                </c:pt>
                <c:pt idx="106">
                  <c:v>8</c:v>
                </c:pt>
                <c:pt idx="107">
                  <c:v>24</c:v>
                </c:pt>
                <c:pt idx="108">
                  <c:v>6</c:v>
                </c:pt>
                <c:pt idx="109">
                  <c:v>6</c:v>
                </c:pt>
                <c:pt idx="110">
                  <c:v>2</c:v>
                </c:pt>
                <c:pt idx="111">
                  <c:v>4</c:v>
                </c:pt>
                <c:pt idx="112">
                  <c:v>2</c:v>
                </c:pt>
                <c:pt idx="113">
                  <c:v>8</c:v>
                </c:pt>
                <c:pt idx="114">
                  <c:v>0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34</c:v>
                </c:pt>
                <c:pt idx="119">
                  <c:v>18</c:v>
                </c:pt>
                <c:pt idx="120">
                  <c:v>3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12</c:v>
                </c:pt>
                <c:pt idx="125">
                  <c:v>6</c:v>
                </c:pt>
                <c:pt idx="126">
                  <c:v>7</c:v>
                </c:pt>
                <c:pt idx="127">
                  <c:v>3</c:v>
                </c:pt>
                <c:pt idx="12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32500912"/>
        <c:axId val="-1832510160"/>
      </c:lineChart>
      <c:catAx>
        <c:axId val="-1832500912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Time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832510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3251016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83250091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Sheet1!$C$2:$C$119</c:f>
              <c:numCache>
                <c:formatCode>General</c:formatCode>
                <c:ptCount val="118"/>
                <c:pt idx="0">
                  <c:v>1443</c:v>
                </c:pt>
                <c:pt idx="1">
                  <c:v>1734</c:v>
                </c:pt>
                <c:pt idx="2">
                  <c:v>1945</c:v>
                </c:pt>
                <c:pt idx="3">
                  <c:v>2163</c:v>
                </c:pt>
                <c:pt idx="4">
                  <c:v>2377</c:v>
                </c:pt>
                <c:pt idx="5">
                  <c:v>2639</c:v>
                </c:pt>
                <c:pt idx="6">
                  <c:v>2949</c:v>
                </c:pt>
                <c:pt idx="7">
                  <c:v>3196</c:v>
                </c:pt>
                <c:pt idx="8">
                  <c:v>3378</c:v>
                </c:pt>
                <c:pt idx="9">
                  <c:v>3578</c:v>
                </c:pt>
                <c:pt idx="10">
                  <c:v>3815</c:v>
                </c:pt>
                <c:pt idx="11">
                  <c:v>4007</c:v>
                </c:pt>
                <c:pt idx="12">
                  <c:v>4275</c:v>
                </c:pt>
                <c:pt idx="13">
                  <c:v>4531</c:v>
                </c:pt>
                <c:pt idx="14">
                  <c:v>4790</c:v>
                </c:pt>
                <c:pt idx="15">
                  <c:v>5067</c:v>
                </c:pt>
                <c:pt idx="16">
                  <c:v>5346</c:v>
                </c:pt>
                <c:pt idx="17">
                  <c:v>5592</c:v>
                </c:pt>
                <c:pt idx="18">
                  <c:v>5868</c:v>
                </c:pt>
                <c:pt idx="19">
                  <c:v>6113</c:v>
                </c:pt>
                <c:pt idx="20">
                  <c:v>6410</c:v>
                </c:pt>
                <c:pt idx="21">
                  <c:v>6717</c:v>
                </c:pt>
                <c:pt idx="22">
                  <c:v>6962</c:v>
                </c:pt>
                <c:pt idx="23">
                  <c:v>7280</c:v>
                </c:pt>
                <c:pt idx="24">
                  <c:v>7593</c:v>
                </c:pt>
                <c:pt idx="25">
                  <c:v>7874</c:v>
                </c:pt>
                <c:pt idx="26">
                  <c:v>8194</c:v>
                </c:pt>
                <c:pt idx="27">
                  <c:v>8501</c:v>
                </c:pt>
                <c:pt idx="28">
                  <c:v>8803</c:v>
                </c:pt>
                <c:pt idx="29">
                  <c:v>9075</c:v>
                </c:pt>
                <c:pt idx="30">
                  <c:v>9383</c:v>
                </c:pt>
                <c:pt idx="31">
                  <c:v>9677</c:v>
                </c:pt>
                <c:pt idx="32">
                  <c:v>9929</c:v>
                </c:pt>
                <c:pt idx="33">
                  <c:v>10221</c:v>
                </c:pt>
                <c:pt idx="34">
                  <c:v>10509</c:v>
                </c:pt>
                <c:pt idx="35">
                  <c:v>10790</c:v>
                </c:pt>
                <c:pt idx="36">
                  <c:v>11069</c:v>
                </c:pt>
                <c:pt idx="37">
                  <c:v>11344</c:v>
                </c:pt>
                <c:pt idx="38">
                  <c:v>11603</c:v>
                </c:pt>
                <c:pt idx="39">
                  <c:v>11861</c:v>
                </c:pt>
                <c:pt idx="40">
                  <c:v>12136</c:v>
                </c:pt>
                <c:pt idx="41">
                  <c:v>12443</c:v>
                </c:pt>
                <c:pt idx="42">
                  <c:v>12755</c:v>
                </c:pt>
                <c:pt idx="43">
                  <c:v>13028</c:v>
                </c:pt>
                <c:pt idx="44">
                  <c:v>13333</c:v>
                </c:pt>
                <c:pt idx="45">
                  <c:v>13635</c:v>
                </c:pt>
                <c:pt idx="46">
                  <c:v>13899</c:v>
                </c:pt>
                <c:pt idx="47">
                  <c:v>14209</c:v>
                </c:pt>
                <c:pt idx="48">
                  <c:v>14530</c:v>
                </c:pt>
                <c:pt idx="49">
                  <c:v>14836</c:v>
                </c:pt>
                <c:pt idx="50">
                  <c:v>15172</c:v>
                </c:pt>
                <c:pt idx="51">
                  <c:v>15442</c:v>
                </c:pt>
                <c:pt idx="52">
                  <c:v>15790</c:v>
                </c:pt>
                <c:pt idx="53">
                  <c:v>16091</c:v>
                </c:pt>
                <c:pt idx="54">
                  <c:v>16397</c:v>
                </c:pt>
                <c:pt idx="55">
                  <c:v>16694</c:v>
                </c:pt>
                <c:pt idx="56">
                  <c:v>16996</c:v>
                </c:pt>
                <c:pt idx="57">
                  <c:v>17298</c:v>
                </c:pt>
                <c:pt idx="58">
                  <c:v>17618</c:v>
                </c:pt>
                <c:pt idx="59">
                  <c:v>17935</c:v>
                </c:pt>
                <c:pt idx="60">
                  <c:v>18211</c:v>
                </c:pt>
                <c:pt idx="61">
                  <c:v>18520</c:v>
                </c:pt>
                <c:pt idx="62">
                  <c:v>18817</c:v>
                </c:pt>
                <c:pt idx="63">
                  <c:v>19131</c:v>
                </c:pt>
                <c:pt idx="64">
                  <c:v>19452</c:v>
                </c:pt>
                <c:pt idx="65">
                  <c:v>19755</c:v>
                </c:pt>
                <c:pt idx="66">
                  <c:v>20025</c:v>
                </c:pt>
                <c:pt idx="67">
                  <c:v>20344</c:v>
                </c:pt>
                <c:pt idx="68">
                  <c:v>20670</c:v>
                </c:pt>
                <c:pt idx="69">
                  <c:v>20989</c:v>
                </c:pt>
                <c:pt idx="70">
                  <c:v>21310</c:v>
                </c:pt>
                <c:pt idx="71">
                  <c:v>21618</c:v>
                </c:pt>
                <c:pt idx="72">
                  <c:v>21937</c:v>
                </c:pt>
                <c:pt idx="73">
                  <c:v>22390</c:v>
                </c:pt>
                <c:pt idx="74">
                  <c:v>22691</c:v>
                </c:pt>
                <c:pt idx="75">
                  <c:v>22957</c:v>
                </c:pt>
                <c:pt idx="76">
                  <c:v>23242</c:v>
                </c:pt>
                <c:pt idx="77">
                  <c:v>23505</c:v>
                </c:pt>
                <c:pt idx="78">
                  <c:v>23830</c:v>
                </c:pt>
                <c:pt idx="79">
                  <c:v>24133</c:v>
                </c:pt>
                <c:pt idx="80">
                  <c:v>24436</c:v>
                </c:pt>
                <c:pt idx="81">
                  <c:v>24725</c:v>
                </c:pt>
                <c:pt idx="82">
                  <c:v>25013</c:v>
                </c:pt>
                <c:pt idx="83">
                  <c:v>25307</c:v>
                </c:pt>
                <c:pt idx="84">
                  <c:v>25586</c:v>
                </c:pt>
                <c:pt idx="85">
                  <c:v>25891</c:v>
                </c:pt>
                <c:pt idx="86">
                  <c:v>26160</c:v>
                </c:pt>
                <c:pt idx="87">
                  <c:v>26468</c:v>
                </c:pt>
                <c:pt idx="88">
                  <c:v>26811</c:v>
                </c:pt>
                <c:pt idx="89">
                  <c:v>27140</c:v>
                </c:pt>
                <c:pt idx="90">
                  <c:v>27481</c:v>
                </c:pt>
                <c:pt idx="91">
                  <c:v>27791</c:v>
                </c:pt>
                <c:pt idx="92">
                  <c:v>28075</c:v>
                </c:pt>
                <c:pt idx="93">
                  <c:v>28371</c:v>
                </c:pt>
                <c:pt idx="94">
                  <c:v>28674</c:v>
                </c:pt>
                <c:pt idx="95">
                  <c:v>28948</c:v>
                </c:pt>
                <c:pt idx="96">
                  <c:v>29250</c:v>
                </c:pt>
                <c:pt idx="97">
                  <c:v>29582</c:v>
                </c:pt>
                <c:pt idx="98">
                  <c:v>29910</c:v>
                </c:pt>
                <c:pt idx="99">
                  <c:v>30241</c:v>
                </c:pt>
                <c:pt idx="100">
                  <c:v>30554</c:v>
                </c:pt>
                <c:pt idx="101">
                  <c:v>30835</c:v>
                </c:pt>
                <c:pt idx="102">
                  <c:v>31182</c:v>
                </c:pt>
                <c:pt idx="103">
                  <c:v>31462</c:v>
                </c:pt>
                <c:pt idx="104">
                  <c:v>31744</c:v>
                </c:pt>
                <c:pt idx="105">
                  <c:v>31978</c:v>
                </c:pt>
                <c:pt idx="106">
                  <c:v>32251</c:v>
                </c:pt>
                <c:pt idx="107">
                  <c:v>32552</c:v>
                </c:pt>
                <c:pt idx="108">
                  <c:v>32884</c:v>
                </c:pt>
                <c:pt idx="109">
                  <c:v>33285</c:v>
                </c:pt>
                <c:pt idx="110">
                  <c:v>33604</c:v>
                </c:pt>
                <c:pt idx="111">
                  <c:v>33891</c:v>
                </c:pt>
                <c:pt idx="112">
                  <c:v>34214</c:v>
                </c:pt>
                <c:pt idx="113">
                  <c:v>34524</c:v>
                </c:pt>
                <c:pt idx="114">
                  <c:v>34859</c:v>
                </c:pt>
                <c:pt idx="115">
                  <c:v>35180</c:v>
                </c:pt>
                <c:pt idx="116">
                  <c:v>35473</c:v>
                </c:pt>
                <c:pt idx="117">
                  <c:v>35715</c:v>
                </c:pt>
              </c:numCache>
            </c:numRef>
          </c:cat>
          <c:val>
            <c:numRef>
              <c:f>Sheet1!$E$2:$E$119</c:f>
              <c:numCache>
                <c:formatCode>General</c:formatCode>
                <c:ptCount val="118"/>
                <c:pt idx="0">
                  <c:v>8.4130859375</c:v>
                </c:pt>
                <c:pt idx="1">
                  <c:v>85.349609375</c:v>
                </c:pt>
                <c:pt idx="2">
                  <c:v>96.1689453125</c:v>
                </c:pt>
                <c:pt idx="3">
                  <c:v>100.0126953125</c:v>
                </c:pt>
                <c:pt idx="4">
                  <c:v>102.7314453125</c:v>
                </c:pt>
                <c:pt idx="5">
                  <c:v>104.53515625</c:v>
                </c:pt>
                <c:pt idx="6">
                  <c:v>111.8369140625</c:v>
                </c:pt>
                <c:pt idx="7">
                  <c:v>112.265625</c:v>
                </c:pt>
                <c:pt idx="8">
                  <c:v>112.65234375</c:v>
                </c:pt>
                <c:pt idx="9">
                  <c:v>112.94921875</c:v>
                </c:pt>
                <c:pt idx="10">
                  <c:v>113.40234375</c:v>
                </c:pt>
                <c:pt idx="11">
                  <c:v>113.50390625</c:v>
                </c:pt>
                <c:pt idx="12">
                  <c:v>113.37890625</c:v>
                </c:pt>
                <c:pt idx="13">
                  <c:v>113.38671875</c:v>
                </c:pt>
                <c:pt idx="14">
                  <c:v>113.46875</c:v>
                </c:pt>
                <c:pt idx="15">
                  <c:v>113.93359375</c:v>
                </c:pt>
                <c:pt idx="16">
                  <c:v>114.9453125</c:v>
                </c:pt>
                <c:pt idx="17">
                  <c:v>113.96484375</c:v>
                </c:pt>
                <c:pt idx="18">
                  <c:v>113.99609375</c:v>
                </c:pt>
                <c:pt idx="19">
                  <c:v>114.0029296875</c:v>
                </c:pt>
                <c:pt idx="20">
                  <c:v>114.2861328125</c:v>
                </c:pt>
                <c:pt idx="21">
                  <c:v>115.599609375</c:v>
                </c:pt>
                <c:pt idx="22">
                  <c:v>117.400390625</c:v>
                </c:pt>
                <c:pt idx="23">
                  <c:v>137.5166015625</c:v>
                </c:pt>
                <c:pt idx="24">
                  <c:v>127.3935546875</c:v>
                </c:pt>
                <c:pt idx="25">
                  <c:v>128.0283203125</c:v>
                </c:pt>
                <c:pt idx="26">
                  <c:v>128.7001953125</c:v>
                </c:pt>
                <c:pt idx="27">
                  <c:v>130.0751953125</c:v>
                </c:pt>
                <c:pt idx="28">
                  <c:v>131.9501953125</c:v>
                </c:pt>
                <c:pt idx="29">
                  <c:v>132.2431640625</c:v>
                </c:pt>
                <c:pt idx="30">
                  <c:v>132.4755859375</c:v>
                </c:pt>
                <c:pt idx="31">
                  <c:v>134.1494140625</c:v>
                </c:pt>
                <c:pt idx="32">
                  <c:v>133.6982421875</c:v>
                </c:pt>
                <c:pt idx="33">
                  <c:v>133.6982421875</c:v>
                </c:pt>
                <c:pt idx="34">
                  <c:v>133.7138671875</c:v>
                </c:pt>
                <c:pt idx="35">
                  <c:v>133.7255859375</c:v>
                </c:pt>
                <c:pt idx="36">
                  <c:v>133.7255859375</c:v>
                </c:pt>
                <c:pt idx="37">
                  <c:v>133.7177734375</c:v>
                </c:pt>
                <c:pt idx="38">
                  <c:v>133.7177734375</c:v>
                </c:pt>
                <c:pt idx="39">
                  <c:v>133.7099609375</c:v>
                </c:pt>
                <c:pt idx="40">
                  <c:v>133.6279296875</c:v>
                </c:pt>
                <c:pt idx="41">
                  <c:v>133.7548828125</c:v>
                </c:pt>
                <c:pt idx="42">
                  <c:v>133.9208984375</c:v>
                </c:pt>
                <c:pt idx="43">
                  <c:v>133.8486328125</c:v>
                </c:pt>
                <c:pt idx="44">
                  <c:v>133.9697265625</c:v>
                </c:pt>
                <c:pt idx="45">
                  <c:v>133.8837890625</c:v>
                </c:pt>
                <c:pt idx="46">
                  <c:v>133.7861328125</c:v>
                </c:pt>
                <c:pt idx="47">
                  <c:v>133.7861328125</c:v>
                </c:pt>
                <c:pt idx="48">
                  <c:v>133.8759765625</c:v>
                </c:pt>
                <c:pt idx="49">
                  <c:v>133.9306640625</c:v>
                </c:pt>
                <c:pt idx="50">
                  <c:v>149.1650390625</c:v>
                </c:pt>
                <c:pt idx="51">
                  <c:v>136.4833984375</c:v>
                </c:pt>
                <c:pt idx="52">
                  <c:v>136.4794921875</c:v>
                </c:pt>
                <c:pt idx="53">
                  <c:v>136.1474609375</c:v>
                </c:pt>
                <c:pt idx="54">
                  <c:v>136.1435546875</c:v>
                </c:pt>
                <c:pt idx="55">
                  <c:v>136.1552734375</c:v>
                </c:pt>
                <c:pt idx="56">
                  <c:v>136.1552734375</c:v>
                </c:pt>
                <c:pt idx="57">
                  <c:v>136.1552734375</c:v>
                </c:pt>
                <c:pt idx="58">
                  <c:v>136.1669921875</c:v>
                </c:pt>
                <c:pt idx="59">
                  <c:v>136.1630859375</c:v>
                </c:pt>
                <c:pt idx="60">
                  <c:v>136.3037109375</c:v>
                </c:pt>
                <c:pt idx="61">
                  <c:v>136.3154296875</c:v>
                </c:pt>
                <c:pt idx="62">
                  <c:v>136.3154296875</c:v>
                </c:pt>
                <c:pt idx="63">
                  <c:v>136.3154296875</c:v>
                </c:pt>
                <c:pt idx="64">
                  <c:v>136.3193359375</c:v>
                </c:pt>
                <c:pt idx="65">
                  <c:v>136.2841796875</c:v>
                </c:pt>
                <c:pt idx="66">
                  <c:v>136.2841796875</c:v>
                </c:pt>
                <c:pt idx="67">
                  <c:v>138.3291015625</c:v>
                </c:pt>
                <c:pt idx="68">
                  <c:v>137.0576171875</c:v>
                </c:pt>
                <c:pt idx="69">
                  <c:v>136.599609375</c:v>
                </c:pt>
                <c:pt idx="70">
                  <c:v>136.76953125</c:v>
                </c:pt>
                <c:pt idx="71">
                  <c:v>136.67578125</c:v>
                </c:pt>
                <c:pt idx="72">
                  <c:v>136.6806640625</c:v>
                </c:pt>
                <c:pt idx="73">
                  <c:v>136.9052734375</c:v>
                </c:pt>
                <c:pt idx="74">
                  <c:v>137.0908203125</c:v>
                </c:pt>
                <c:pt idx="75">
                  <c:v>137.1162109375</c:v>
                </c:pt>
                <c:pt idx="76">
                  <c:v>137.2060546875</c:v>
                </c:pt>
                <c:pt idx="77">
                  <c:v>137.2060546875</c:v>
                </c:pt>
                <c:pt idx="78">
                  <c:v>137.2060546875</c:v>
                </c:pt>
                <c:pt idx="79">
                  <c:v>137.205078125</c:v>
                </c:pt>
                <c:pt idx="80">
                  <c:v>137.251953125</c:v>
                </c:pt>
                <c:pt idx="81">
                  <c:v>137.240234375</c:v>
                </c:pt>
                <c:pt idx="82">
                  <c:v>137.177734375</c:v>
                </c:pt>
                <c:pt idx="83">
                  <c:v>137.236328125</c:v>
                </c:pt>
                <c:pt idx="84">
                  <c:v>137.26171875</c:v>
                </c:pt>
                <c:pt idx="85">
                  <c:v>137.166015625</c:v>
                </c:pt>
                <c:pt idx="86">
                  <c:v>137.048828125</c:v>
                </c:pt>
                <c:pt idx="87">
                  <c:v>137.052734375</c:v>
                </c:pt>
                <c:pt idx="88">
                  <c:v>137.076171875</c:v>
                </c:pt>
                <c:pt idx="89">
                  <c:v>137.080078125</c:v>
                </c:pt>
                <c:pt idx="90">
                  <c:v>137.115234375</c:v>
                </c:pt>
                <c:pt idx="91">
                  <c:v>137.123046875</c:v>
                </c:pt>
                <c:pt idx="92">
                  <c:v>137.099609375</c:v>
                </c:pt>
                <c:pt idx="93">
                  <c:v>137.115234375</c:v>
                </c:pt>
                <c:pt idx="94">
                  <c:v>137.115234375</c:v>
                </c:pt>
                <c:pt idx="95">
                  <c:v>137.115234375</c:v>
                </c:pt>
                <c:pt idx="96">
                  <c:v>137.119140625</c:v>
                </c:pt>
                <c:pt idx="97">
                  <c:v>137.119140625</c:v>
                </c:pt>
                <c:pt idx="98">
                  <c:v>137.173828125</c:v>
                </c:pt>
                <c:pt idx="99">
                  <c:v>137.201171875</c:v>
                </c:pt>
                <c:pt idx="100">
                  <c:v>137.203125</c:v>
                </c:pt>
                <c:pt idx="101">
                  <c:v>137.203125</c:v>
                </c:pt>
                <c:pt idx="102">
                  <c:v>137.20703125</c:v>
                </c:pt>
                <c:pt idx="103">
                  <c:v>137.20703125</c:v>
                </c:pt>
                <c:pt idx="104">
                  <c:v>137.23046875</c:v>
                </c:pt>
                <c:pt idx="105">
                  <c:v>137.23046875</c:v>
                </c:pt>
                <c:pt idx="106">
                  <c:v>137.2578125</c:v>
                </c:pt>
                <c:pt idx="107">
                  <c:v>137.2578125</c:v>
                </c:pt>
                <c:pt idx="108">
                  <c:v>137.390625</c:v>
                </c:pt>
                <c:pt idx="109">
                  <c:v>137.701171875</c:v>
                </c:pt>
                <c:pt idx="110">
                  <c:v>137.787109375</c:v>
                </c:pt>
                <c:pt idx="111">
                  <c:v>137.861328125</c:v>
                </c:pt>
                <c:pt idx="112">
                  <c:v>137.794921875</c:v>
                </c:pt>
                <c:pt idx="113">
                  <c:v>137.794921875</c:v>
                </c:pt>
                <c:pt idx="114">
                  <c:v>137.830078125</c:v>
                </c:pt>
                <c:pt idx="115">
                  <c:v>137.814453125</c:v>
                </c:pt>
                <c:pt idx="116">
                  <c:v>137.818359375</c:v>
                </c:pt>
                <c:pt idx="117">
                  <c:v>137.818359375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32501456"/>
        <c:axId val="-1832509616"/>
      </c:lineChart>
      <c:catAx>
        <c:axId val="-183250145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832509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832509616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83250145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E16"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30"/>
  <sheetViews>
    <sheetView tabSelected="1" workbookViewId="0">
      <selection activeCell="H26" sqref="H26:H27"/>
    </sheetView>
  </sheetViews>
  <sheetFormatPr defaultColWidth="9.109375" defaultRowHeight="13.2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7" x14ac:dyDescent="0.25">
      <c r="A2" s="2">
        <f>1349</f>
        <v>1349</v>
      </c>
      <c r="B2" s="2">
        <f>0</f>
        <v>0</v>
      </c>
      <c r="C2" s="2">
        <f>1443</f>
        <v>1443</v>
      </c>
      <c r="D2" s="2">
        <f>8615</f>
        <v>8615</v>
      </c>
      <c r="E2" s="2">
        <f>8.4130859375</f>
        <v>8.4130859375</v>
      </c>
      <c r="G2" s="2">
        <f>265</f>
        <v>265</v>
      </c>
    </row>
    <row r="3" spans="1:7" x14ac:dyDescent="0.25">
      <c r="A3" s="2">
        <f>1625</f>
        <v>1625</v>
      </c>
      <c r="B3" s="2">
        <f>28</f>
        <v>28</v>
      </c>
      <c r="C3" s="2">
        <f>1734</f>
        <v>1734</v>
      </c>
      <c r="D3" s="2">
        <f>87398</f>
        <v>87398</v>
      </c>
      <c r="E3" s="2">
        <f>85.349609375</f>
        <v>85.349609375</v>
      </c>
    </row>
    <row r="4" spans="1:7" x14ac:dyDescent="0.25">
      <c r="A4" s="2">
        <f>1884</f>
        <v>1884</v>
      </c>
      <c r="B4" s="2">
        <f>20</f>
        <v>20</v>
      </c>
      <c r="C4" s="2">
        <f>1945</f>
        <v>1945</v>
      </c>
      <c r="D4" s="2">
        <f>98477</f>
        <v>98477</v>
      </c>
      <c r="E4" s="2">
        <f>96.1689453125</f>
        <v>96.1689453125</v>
      </c>
      <c r="G4" s="2" t="s">
        <v>5</v>
      </c>
    </row>
    <row r="5" spans="1:7" x14ac:dyDescent="0.25">
      <c r="A5" s="2">
        <f>2161</f>
        <v>2161</v>
      </c>
      <c r="B5" s="2">
        <f>24</f>
        <v>24</v>
      </c>
      <c r="C5" s="2">
        <f>2163</f>
        <v>2163</v>
      </c>
      <c r="D5" s="2">
        <f>102413</f>
        <v>102413</v>
      </c>
      <c r="E5" s="2">
        <f>100.0126953125</f>
        <v>100.0126953125</v>
      </c>
      <c r="G5" s="2">
        <f>290</f>
        <v>290</v>
      </c>
    </row>
    <row r="6" spans="1:7" x14ac:dyDescent="0.25">
      <c r="A6" s="2">
        <f>2409</f>
        <v>2409</v>
      </c>
      <c r="B6" s="2">
        <f>25</f>
        <v>25</v>
      </c>
      <c r="C6" s="2">
        <f>2377</f>
        <v>2377</v>
      </c>
      <c r="D6" s="2">
        <f>105197</f>
        <v>105197</v>
      </c>
      <c r="E6" s="2">
        <f>102.7314453125</f>
        <v>102.7314453125</v>
      </c>
    </row>
    <row r="7" spans="1:7" x14ac:dyDescent="0.25">
      <c r="A7" s="2">
        <f>2663</f>
        <v>2663</v>
      </c>
      <c r="B7" s="2">
        <f>33</f>
        <v>33</v>
      </c>
      <c r="C7" s="2">
        <f>2639</f>
        <v>2639</v>
      </c>
      <c r="D7" s="2">
        <f>107044</f>
        <v>107044</v>
      </c>
      <c r="E7" s="2">
        <f>104.53515625</f>
        <v>104.53515625</v>
      </c>
    </row>
    <row r="8" spans="1:7" x14ac:dyDescent="0.25">
      <c r="A8" s="2">
        <f>2959</f>
        <v>2959</v>
      </c>
      <c r="B8" s="2">
        <f>25</f>
        <v>25</v>
      </c>
      <c r="C8" s="2">
        <f>2949</f>
        <v>2949</v>
      </c>
      <c r="D8" s="2">
        <f>114521</f>
        <v>114521</v>
      </c>
      <c r="E8" s="2">
        <f>111.8369140625</f>
        <v>111.8369140625</v>
      </c>
    </row>
    <row r="9" spans="1:7" x14ac:dyDescent="0.25">
      <c r="A9" s="2">
        <f>3240</f>
        <v>3240</v>
      </c>
      <c r="B9" s="2">
        <f>2</f>
        <v>2</v>
      </c>
      <c r="C9" s="2">
        <f>3196</f>
        <v>3196</v>
      </c>
      <c r="D9" s="2">
        <f>114960</f>
        <v>114960</v>
      </c>
      <c r="E9" s="2">
        <f>112.265625</f>
        <v>112.265625</v>
      </c>
    </row>
    <row r="10" spans="1:7" x14ac:dyDescent="0.25">
      <c r="A10" s="2">
        <f>3445</f>
        <v>3445</v>
      </c>
      <c r="B10" s="2">
        <f>17</f>
        <v>17</v>
      </c>
      <c r="C10" s="2">
        <f>3378</f>
        <v>3378</v>
      </c>
      <c r="D10" s="2">
        <f>115356</f>
        <v>115356</v>
      </c>
      <c r="E10" s="2">
        <f>112.65234375</f>
        <v>112.65234375</v>
      </c>
    </row>
    <row r="11" spans="1:7" x14ac:dyDescent="0.25">
      <c r="A11" s="2">
        <f>3713</f>
        <v>3713</v>
      </c>
      <c r="B11" s="2">
        <f>14</f>
        <v>14</v>
      </c>
      <c r="C11" s="2">
        <f>3578</f>
        <v>3578</v>
      </c>
      <c r="D11" s="2">
        <f>115660</f>
        <v>115660</v>
      </c>
      <c r="E11" s="2">
        <f>112.94921875</f>
        <v>112.94921875</v>
      </c>
    </row>
    <row r="12" spans="1:7" x14ac:dyDescent="0.25">
      <c r="A12" s="2">
        <f>3973</f>
        <v>3973</v>
      </c>
      <c r="B12" s="2">
        <f>7</f>
        <v>7</v>
      </c>
      <c r="C12" s="2">
        <f>3815</f>
        <v>3815</v>
      </c>
      <c r="D12" s="2">
        <f>116124</f>
        <v>116124</v>
      </c>
      <c r="E12" s="2">
        <f>113.40234375</f>
        <v>113.40234375</v>
      </c>
    </row>
    <row r="13" spans="1:7" x14ac:dyDescent="0.25">
      <c r="A13" s="2">
        <f>4253</f>
        <v>4253</v>
      </c>
      <c r="B13" s="2">
        <f>2</f>
        <v>2</v>
      </c>
      <c r="C13" s="2">
        <f>4007</f>
        <v>4007</v>
      </c>
      <c r="D13" s="2">
        <f>116228</f>
        <v>116228</v>
      </c>
      <c r="E13" s="2">
        <f>113.50390625</f>
        <v>113.50390625</v>
      </c>
    </row>
    <row r="14" spans="1:7" x14ac:dyDescent="0.25">
      <c r="A14" s="2">
        <f>4544</f>
        <v>4544</v>
      </c>
      <c r="B14" s="2">
        <f>7</f>
        <v>7</v>
      </c>
      <c r="C14" s="2">
        <f>4275</f>
        <v>4275</v>
      </c>
      <c r="D14" s="2">
        <f>116100</f>
        <v>116100</v>
      </c>
      <c r="E14" s="2">
        <f>113.37890625</f>
        <v>113.37890625</v>
      </c>
    </row>
    <row r="15" spans="1:7" x14ac:dyDescent="0.25">
      <c r="A15" s="2">
        <f>4811</f>
        <v>4811</v>
      </c>
      <c r="B15" s="2">
        <f>9</f>
        <v>9</v>
      </c>
      <c r="C15" s="2">
        <f>4531</f>
        <v>4531</v>
      </c>
      <c r="D15" s="2">
        <f>116108</f>
        <v>116108</v>
      </c>
      <c r="E15" s="2">
        <f>113.38671875</f>
        <v>113.38671875</v>
      </c>
    </row>
    <row r="16" spans="1:7" x14ac:dyDescent="0.25">
      <c r="A16" s="2">
        <f>5115</f>
        <v>5115</v>
      </c>
      <c r="B16" s="2">
        <f>12</f>
        <v>12</v>
      </c>
      <c r="C16" s="2">
        <f>4790</f>
        <v>4790</v>
      </c>
      <c r="D16" s="2">
        <f>116192</f>
        <v>116192</v>
      </c>
      <c r="E16" s="2">
        <f>113.46875</f>
        <v>113.46875</v>
      </c>
    </row>
    <row r="17" spans="1:10" x14ac:dyDescent="0.25">
      <c r="A17" s="2">
        <f>5414</f>
        <v>5414</v>
      </c>
      <c r="B17" s="2">
        <f>9</f>
        <v>9</v>
      </c>
      <c r="C17" s="2">
        <f>5067</f>
        <v>5067</v>
      </c>
      <c r="D17" s="2">
        <f>116668</f>
        <v>116668</v>
      </c>
      <c r="E17" s="2">
        <f>113.93359375</f>
        <v>113.93359375</v>
      </c>
    </row>
    <row r="18" spans="1:10" x14ac:dyDescent="0.25">
      <c r="A18" s="2">
        <f>5688</f>
        <v>5688</v>
      </c>
      <c r="B18" s="2">
        <f>18</f>
        <v>18</v>
      </c>
      <c r="C18" s="2">
        <f>5346</f>
        <v>5346</v>
      </c>
      <c r="D18" s="2">
        <f>117704</f>
        <v>117704</v>
      </c>
      <c r="E18" s="2">
        <f>114.9453125</f>
        <v>114.9453125</v>
      </c>
    </row>
    <row r="19" spans="1:10" x14ac:dyDescent="0.25">
      <c r="A19" s="2">
        <f>5964</f>
        <v>5964</v>
      </c>
      <c r="B19" s="2">
        <f>11</f>
        <v>11</v>
      </c>
      <c r="C19" s="2">
        <f>5592</f>
        <v>5592</v>
      </c>
      <c r="D19" s="2">
        <f>116700</f>
        <v>116700</v>
      </c>
      <c r="E19" s="2">
        <f>113.96484375</f>
        <v>113.96484375</v>
      </c>
      <c r="H19" s="2" t="s">
        <v>6</v>
      </c>
      <c r="I19" s="2" t="s">
        <v>7</v>
      </c>
      <c r="J19" s="2" t="s">
        <v>8</v>
      </c>
    </row>
    <row r="20" spans="1:10" x14ac:dyDescent="0.25">
      <c r="A20" s="2">
        <f>6272</f>
        <v>6272</v>
      </c>
      <c r="B20" s="2">
        <f>3</f>
        <v>3</v>
      </c>
      <c r="C20" s="2">
        <f>5868</f>
        <v>5868</v>
      </c>
      <c r="D20" s="2">
        <f>116732</f>
        <v>116732</v>
      </c>
      <c r="E20" s="2">
        <f>113.99609375</f>
        <v>113.99609375</v>
      </c>
      <c r="H20" s="2">
        <f>AVERAGE(E8:E24)</f>
        <v>113.82197840073529</v>
      </c>
      <c r="I20" s="2">
        <f>MAX(E2:E119)</f>
        <v>149.1650390625</v>
      </c>
      <c r="J20" s="2">
        <v>137</v>
      </c>
    </row>
    <row r="21" spans="1:10" x14ac:dyDescent="0.25">
      <c r="A21" s="2">
        <f>6538</f>
        <v>6538</v>
      </c>
      <c r="B21" s="2">
        <f>12</f>
        <v>12</v>
      </c>
      <c r="C21" s="2">
        <f>6113</f>
        <v>6113</v>
      </c>
      <c r="D21" s="2">
        <f>116739</f>
        <v>116739</v>
      </c>
      <c r="E21" s="2">
        <f>114.0029296875</f>
        <v>114.0029296875</v>
      </c>
    </row>
    <row r="22" spans="1:10" x14ac:dyDescent="0.25">
      <c r="A22" s="2">
        <f>6830</f>
        <v>6830</v>
      </c>
      <c r="B22" s="2">
        <f>27</f>
        <v>27</v>
      </c>
      <c r="C22" s="2">
        <f>6410</f>
        <v>6410</v>
      </c>
      <c r="D22" s="2">
        <f>117029</f>
        <v>117029</v>
      </c>
      <c r="E22" s="2">
        <f>114.2861328125</f>
        <v>114.2861328125</v>
      </c>
    </row>
    <row r="23" spans="1:10" x14ac:dyDescent="0.25">
      <c r="A23" s="2">
        <f>7052</f>
        <v>7052</v>
      </c>
      <c r="B23" s="2">
        <f>42</f>
        <v>42</v>
      </c>
      <c r="C23" s="2">
        <f>6717</f>
        <v>6717</v>
      </c>
      <c r="D23" s="2">
        <f>118374</f>
        <v>118374</v>
      </c>
      <c r="E23" s="2">
        <f>115.599609375</f>
        <v>115.599609375</v>
      </c>
    </row>
    <row r="24" spans="1:10" x14ac:dyDescent="0.25">
      <c r="A24" s="2">
        <f>7283</f>
        <v>7283</v>
      </c>
      <c r="B24" s="2">
        <f>3</f>
        <v>3</v>
      </c>
      <c r="C24" s="2">
        <f>6962</f>
        <v>6962</v>
      </c>
      <c r="D24" s="2">
        <f>120218</f>
        <v>120218</v>
      </c>
      <c r="E24" s="2">
        <f>117.400390625</f>
        <v>117.400390625</v>
      </c>
    </row>
    <row r="25" spans="1:10" x14ac:dyDescent="0.25">
      <c r="A25" s="2">
        <f>7553</f>
        <v>7553</v>
      </c>
      <c r="B25" s="2">
        <f>32</f>
        <v>32</v>
      </c>
      <c r="C25" s="2">
        <f>7280</f>
        <v>7280</v>
      </c>
      <c r="D25" s="2">
        <f>140817</f>
        <v>140817</v>
      </c>
      <c r="E25" s="2">
        <f>137.5166015625</f>
        <v>137.5166015625</v>
      </c>
    </row>
    <row r="26" spans="1:10" x14ac:dyDescent="0.25">
      <c r="A26" s="2">
        <f>7816</f>
        <v>7816</v>
      </c>
      <c r="B26" s="2">
        <f>9</f>
        <v>9</v>
      </c>
      <c r="C26" s="2">
        <f>7593</f>
        <v>7593</v>
      </c>
      <c r="D26" s="2">
        <f>130451</f>
        <v>130451</v>
      </c>
      <c r="E26" s="2">
        <f>127.3935546875</f>
        <v>127.3935546875</v>
      </c>
      <c r="H26" s="1" t="s">
        <v>9</v>
      </c>
    </row>
    <row r="27" spans="1:10" x14ac:dyDescent="0.25">
      <c r="A27" s="2">
        <f>8076</f>
        <v>8076</v>
      </c>
      <c r="B27" s="2">
        <f>12</f>
        <v>12</v>
      </c>
      <c r="C27" s="2">
        <f>7874</f>
        <v>7874</v>
      </c>
      <c r="D27" s="2">
        <f>131101</f>
        <v>131101</v>
      </c>
      <c r="E27" s="2">
        <f>128.0283203125</f>
        <v>128.0283203125</v>
      </c>
      <c r="H27" s="1">
        <f>AVERAGE(B2:B16)</f>
        <v>15</v>
      </c>
    </row>
    <row r="28" spans="1:10" x14ac:dyDescent="0.25">
      <c r="A28" s="2">
        <f>8325</f>
        <v>8325</v>
      </c>
      <c r="B28" s="2">
        <f>10</f>
        <v>10</v>
      </c>
      <c r="C28" s="2">
        <f>8194</f>
        <v>8194</v>
      </c>
      <c r="D28" s="2">
        <f>131789</f>
        <v>131789</v>
      </c>
      <c r="E28" s="2">
        <f>128.7001953125</f>
        <v>128.7001953125</v>
      </c>
    </row>
    <row r="29" spans="1:10" x14ac:dyDescent="0.25">
      <c r="A29" s="2">
        <f>8591</f>
        <v>8591</v>
      </c>
      <c r="B29" s="2">
        <f>7</f>
        <v>7</v>
      </c>
      <c r="C29" s="2">
        <f>8501</f>
        <v>8501</v>
      </c>
      <c r="D29" s="2">
        <f>133197</f>
        <v>133197</v>
      </c>
      <c r="E29" s="2">
        <f>130.0751953125</f>
        <v>130.0751953125</v>
      </c>
    </row>
    <row r="30" spans="1:10" x14ac:dyDescent="0.25">
      <c r="A30" s="2">
        <f>8817</f>
        <v>8817</v>
      </c>
      <c r="B30" s="2">
        <f>9</f>
        <v>9</v>
      </c>
      <c r="C30" s="2">
        <f>8803</f>
        <v>8803</v>
      </c>
      <c r="D30" s="2">
        <f>135117</f>
        <v>135117</v>
      </c>
      <c r="E30" s="2">
        <f>131.9501953125</f>
        <v>131.9501953125</v>
      </c>
    </row>
    <row r="31" spans="1:10" x14ac:dyDescent="0.25">
      <c r="A31" s="2">
        <f>9069</f>
        <v>9069</v>
      </c>
      <c r="B31" s="2">
        <f>12</f>
        <v>12</v>
      </c>
      <c r="C31" s="2">
        <f>9075</f>
        <v>9075</v>
      </c>
      <c r="D31" s="2">
        <f>135417</f>
        <v>135417</v>
      </c>
      <c r="E31" s="2">
        <f>132.2431640625</f>
        <v>132.2431640625</v>
      </c>
    </row>
    <row r="32" spans="1:10" x14ac:dyDescent="0.25">
      <c r="A32" s="2">
        <f>9335</f>
        <v>9335</v>
      </c>
      <c r="B32" s="2">
        <f>32</f>
        <v>32</v>
      </c>
      <c r="C32" s="2">
        <f>9383</f>
        <v>9383</v>
      </c>
      <c r="D32" s="2">
        <f>135655</f>
        <v>135655</v>
      </c>
      <c r="E32" s="2">
        <f>132.4755859375</f>
        <v>132.4755859375</v>
      </c>
    </row>
    <row r="33" spans="1:5" x14ac:dyDescent="0.25">
      <c r="A33" s="2">
        <f>9644</f>
        <v>9644</v>
      </c>
      <c r="B33" s="2">
        <f>38</f>
        <v>38</v>
      </c>
      <c r="C33" s="2">
        <f>9677</f>
        <v>9677</v>
      </c>
      <c r="D33" s="2">
        <f>137369</f>
        <v>137369</v>
      </c>
      <c r="E33" s="2">
        <f>134.1494140625</f>
        <v>134.1494140625</v>
      </c>
    </row>
    <row r="34" spans="1:5" x14ac:dyDescent="0.25">
      <c r="A34" s="2">
        <f>9912</f>
        <v>9912</v>
      </c>
      <c r="B34" s="2">
        <f>0</f>
        <v>0</v>
      </c>
      <c r="C34" s="2">
        <f>9929</f>
        <v>9929</v>
      </c>
      <c r="D34" s="2">
        <f>136907</f>
        <v>136907</v>
      </c>
      <c r="E34" s="2">
        <f>133.6982421875</f>
        <v>133.6982421875</v>
      </c>
    </row>
    <row r="35" spans="1:5" x14ac:dyDescent="0.25">
      <c r="A35" s="2">
        <f>10199</f>
        <v>10199</v>
      </c>
      <c r="B35" s="2">
        <f>3</f>
        <v>3</v>
      </c>
      <c r="C35" s="2">
        <f>10221</f>
        <v>10221</v>
      </c>
      <c r="D35" s="2">
        <f>136907</f>
        <v>136907</v>
      </c>
      <c r="E35" s="2">
        <f>133.6982421875</f>
        <v>133.6982421875</v>
      </c>
    </row>
    <row r="36" spans="1:5" x14ac:dyDescent="0.25">
      <c r="A36" s="2">
        <f>10451</f>
        <v>10451</v>
      </c>
      <c r="B36" s="2">
        <f>6</f>
        <v>6</v>
      </c>
      <c r="C36" s="2">
        <f>10509</f>
        <v>10509</v>
      </c>
      <c r="D36" s="2">
        <f>136923</f>
        <v>136923</v>
      </c>
      <c r="E36" s="2">
        <f>133.7138671875</f>
        <v>133.7138671875</v>
      </c>
    </row>
    <row r="37" spans="1:5" x14ac:dyDescent="0.25">
      <c r="A37" s="2">
        <f>10713</f>
        <v>10713</v>
      </c>
      <c r="B37" s="2">
        <f>3</f>
        <v>3</v>
      </c>
      <c r="C37" s="2">
        <f>10790</f>
        <v>10790</v>
      </c>
      <c r="D37" s="2">
        <f>136935</f>
        <v>136935</v>
      </c>
      <c r="E37" s="2">
        <f>133.7255859375</f>
        <v>133.7255859375</v>
      </c>
    </row>
    <row r="38" spans="1:5" x14ac:dyDescent="0.25">
      <c r="A38" s="2">
        <f>10979</f>
        <v>10979</v>
      </c>
      <c r="B38" s="2">
        <f>3</f>
        <v>3</v>
      </c>
      <c r="C38" s="2">
        <f>11069</f>
        <v>11069</v>
      </c>
      <c r="D38" s="2">
        <f>136935</f>
        <v>136935</v>
      </c>
      <c r="E38" s="2">
        <f>133.7255859375</f>
        <v>133.7255859375</v>
      </c>
    </row>
    <row r="39" spans="1:5" x14ac:dyDescent="0.25">
      <c r="A39" s="2">
        <f>11277</f>
        <v>11277</v>
      </c>
      <c r="B39" s="2">
        <f>2</f>
        <v>2</v>
      </c>
      <c r="C39" s="2">
        <f>11344</f>
        <v>11344</v>
      </c>
      <c r="D39" s="2">
        <f>136927</f>
        <v>136927</v>
      </c>
      <c r="E39" s="2">
        <f>133.7177734375</f>
        <v>133.7177734375</v>
      </c>
    </row>
    <row r="40" spans="1:5" x14ac:dyDescent="0.25">
      <c r="A40" s="2">
        <f>11557</f>
        <v>11557</v>
      </c>
      <c r="B40" s="2">
        <f>6</f>
        <v>6</v>
      </c>
      <c r="C40" s="2">
        <f>11603</f>
        <v>11603</v>
      </c>
      <c r="D40" s="2">
        <f>136927</f>
        <v>136927</v>
      </c>
      <c r="E40" s="2">
        <f>133.7177734375</f>
        <v>133.7177734375</v>
      </c>
    </row>
    <row r="41" spans="1:5" x14ac:dyDescent="0.25">
      <c r="A41" s="2">
        <f>11824</f>
        <v>11824</v>
      </c>
      <c r="B41" s="2">
        <f>0</f>
        <v>0</v>
      </c>
      <c r="C41" s="2">
        <f>11861</f>
        <v>11861</v>
      </c>
      <c r="D41" s="2">
        <f>136919</f>
        <v>136919</v>
      </c>
      <c r="E41" s="2">
        <f>133.7099609375</f>
        <v>133.7099609375</v>
      </c>
    </row>
    <row r="42" spans="1:5" x14ac:dyDescent="0.25">
      <c r="A42" s="2">
        <f>12082</f>
        <v>12082</v>
      </c>
      <c r="B42" s="2">
        <f>0</f>
        <v>0</v>
      </c>
      <c r="C42" s="2">
        <f>12136</f>
        <v>12136</v>
      </c>
      <c r="D42" s="2">
        <f>136835</f>
        <v>136835</v>
      </c>
      <c r="E42" s="2">
        <f>133.6279296875</f>
        <v>133.6279296875</v>
      </c>
    </row>
    <row r="43" spans="1:5" x14ac:dyDescent="0.25">
      <c r="A43" s="2">
        <f>12387</f>
        <v>12387</v>
      </c>
      <c r="B43" s="2">
        <f>8</f>
        <v>8</v>
      </c>
      <c r="C43" s="2">
        <f>12443</f>
        <v>12443</v>
      </c>
      <c r="D43" s="2">
        <f>136965</f>
        <v>136965</v>
      </c>
      <c r="E43" s="2">
        <f>133.7548828125</f>
        <v>133.7548828125</v>
      </c>
    </row>
    <row r="44" spans="1:5" x14ac:dyDescent="0.25">
      <c r="A44" s="2">
        <f>12668</f>
        <v>12668</v>
      </c>
      <c r="B44" s="2">
        <f>12</f>
        <v>12</v>
      </c>
      <c r="C44" s="2">
        <f>12755</f>
        <v>12755</v>
      </c>
      <c r="D44" s="2">
        <f>137135</f>
        <v>137135</v>
      </c>
      <c r="E44" s="2">
        <f>133.9208984375</f>
        <v>133.9208984375</v>
      </c>
    </row>
    <row r="45" spans="1:5" x14ac:dyDescent="0.25">
      <c r="A45" s="2">
        <f>12908</f>
        <v>12908</v>
      </c>
      <c r="B45" s="2">
        <f>12</f>
        <v>12</v>
      </c>
      <c r="C45" s="2">
        <f>13028</f>
        <v>13028</v>
      </c>
      <c r="D45" s="2">
        <f>137061</f>
        <v>137061</v>
      </c>
      <c r="E45" s="2">
        <f>133.8486328125</f>
        <v>133.8486328125</v>
      </c>
    </row>
    <row r="46" spans="1:5" x14ac:dyDescent="0.25">
      <c r="A46" s="2">
        <f>13193</f>
        <v>13193</v>
      </c>
      <c r="B46" s="2">
        <f>9</f>
        <v>9</v>
      </c>
      <c r="C46" s="2">
        <f>13333</f>
        <v>13333</v>
      </c>
      <c r="D46" s="2">
        <f>137185</f>
        <v>137185</v>
      </c>
      <c r="E46" s="2">
        <f>133.9697265625</f>
        <v>133.9697265625</v>
      </c>
    </row>
    <row r="47" spans="1:5" x14ac:dyDescent="0.25">
      <c r="A47" s="2">
        <f>13470</f>
        <v>13470</v>
      </c>
      <c r="B47" s="2">
        <f>3</f>
        <v>3</v>
      </c>
      <c r="C47" s="2">
        <f>13635</f>
        <v>13635</v>
      </c>
      <c r="D47" s="2">
        <f>137097</f>
        <v>137097</v>
      </c>
      <c r="E47" s="2">
        <f>133.8837890625</f>
        <v>133.8837890625</v>
      </c>
    </row>
    <row r="48" spans="1:5" x14ac:dyDescent="0.25">
      <c r="A48" s="2">
        <f>13768</f>
        <v>13768</v>
      </c>
      <c r="B48" s="2">
        <f>2</f>
        <v>2</v>
      </c>
      <c r="C48" s="2">
        <f>13899</f>
        <v>13899</v>
      </c>
      <c r="D48" s="2">
        <f>136997</f>
        <v>136997</v>
      </c>
      <c r="E48" s="2">
        <f>133.7861328125</f>
        <v>133.7861328125</v>
      </c>
    </row>
    <row r="49" spans="1:5" x14ac:dyDescent="0.25">
      <c r="A49" s="2">
        <f>14046</f>
        <v>14046</v>
      </c>
      <c r="B49" s="2">
        <f>3</f>
        <v>3</v>
      </c>
      <c r="C49" s="2">
        <f>14209</f>
        <v>14209</v>
      </c>
      <c r="D49" s="2">
        <f>136997</f>
        <v>136997</v>
      </c>
      <c r="E49" s="2">
        <f>133.7861328125</f>
        <v>133.7861328125</v>
      </c>
    </row>
    <row r="50" spans="1:5" x14ac:dyDescent="0.25">
      <c r="A50" s="2">
        <f>14327</f>
        <v>14327</v>
      </c>
      <c r="B50" s="2">
        <f>0</f>
        <v>0</v>
      </c>
      <c r="C50" s="2">
        <f>14530</f>
        <v>14530</v>
      </c>
      <c r="D50" s="2">
        <f>137089</f>
        <v>137089</v>
      </c>
      <c r="E50" s="2">
        <f>133.8759765625</f>
        <v>133.8759765625</v>
      </c>
    </row>
    <row r="51" spans="1:5" x14ac:dyDescent="0.25">
      <c r="A51" s="2">
        <f>14596</f>
        <v>14596</v>
      </c>
      <c r="B51" s="2">
        <f>3</f>
        <v>3</v>
      </c>
      <c r="C51" s="2">
        <f>14836</f>
        <v>14836</v>
      </c>
      <c r="D51" s="2">
        <f>137145</f>
        <v>137145</v>
      </c>
      <c r="E51" s="2">
        <f>133.9306640625</f>
        <v>133.9306640625</v>
      </c>
    </row>
    <row r="52" spans="1:5" x14ac:dyDescent="0.25">
      <c r="A52" s="2">
        <f>14827</f>
        <v>14827</v>
      </c>
      <c r="B52" s="2">
        <f>3</f>
        <v>3</v>
      </c>
      <c r="C52" s="2">
        <f>15172</f>
        <v>15172</v>
      </c>
      <c r="D52" s="2">
        <f>152745</f>
        <v>152745</v>
      </c>
      <c r="E52" s="2">
        <f>149.1650390625</f>
        <v>149.1650390625</v>
      </c>
    </row>
    <row r="53" spans="1:5" x14ac:dyDescent="0.25">
      <c r="A53" s="2">
        <f>15113</f>
        <v>15113</v>
      </c>
      <c r="B53" s="2">
        <f>6</f>
        <v>6</v>
      </c>
      <c r="C53" s="2">
        <f>15442</f>
        <v>15442</v>
      </c>
      <c r="D53" s="2">
        <f>139759</f>
        <v>139759</v>
      </c>
      <c r="E53" s="2">
        <f>136.4833984375</f>
        <v>136.4833984375</v>
      </c>
    </row>
    <row r="54" spans="1:5" x14ac:dyDescent="0.25">
      <c r="A54" s="2">
        <f>15381</f>
        <v>15381</v>
      </c>
      <c r="B54" s="2">
        <f>3</f>
        <v>3</v>
      </c>
      <c r="C54" s="2">
        <f>15790</f>
        <v>15790</v>
      </c>
      <c r="D54" s="2">
        <f>139755</f>
        <v>139755</v>
      </c>
      <c r="E54" s="2">
        <f>136.4794921875</f>
        <v>136.4794921875</v>
      </c>
    </row>
    <row r="55" spans="1:5" x14ac:dyDescent="0.25">
      <c r="A55" s="2">
        <f>15679</f>
        <v>15679</v>
      </c>
      <c r="B55" s="2">
        <f>16</f>
        <v>16</v>
      </c>
      <c r="C55" s="2">
        <f>16091</f>
        <v>16091</v>
      </c>
      <c r="D55" s="2">
        <f>139415</f>
        <v>139415</v>
      </c>
      <c r="E55" s="2">
        <f>136.1474609375</f>
        <v>136.1474609375</v>
      </c>
    </row>
    <row r="56" spans="1:5" x14ac:dyDescent="0.25">
      <c r="A56" s="2">
        <f>15964</f>
        <v>15964</v>
      </c>
      <c r="B56" s="2">
        <f>8</f>
        <v>8</v>
      </c>
      <c r="C56" s="2">
        <f>16397</f>
        <v>16397</v>
      </c>
      <c r="D56" s="2">
        <f>139411</f>
        <v>139411</v>
      </c>
      <c r="E56" s="2">
        <f>136.1435546875</f>
        <v>136.1435546875</v>
      </c>
    </row>
    <row r="57" spans="1:5" x14ac:dyDescent="0.25">
      <c r="A57" s="2">
        <f>16199</f>
        <v>16199</v>
      </c>
      <c r="B57" s="2">
        <f>7</f>
        <v>7</v>
      </c>
      <c r="C57" s="2">
        <f>16694</f>
        <v>16694</v>
      </c>
      <c r="D57" s="2">
        <f>139423</f>
        <v>139423</v>
      </c>
      <c r="E57" s="2">
        <f>136.1552734375</f>
        <v>136.1552734375</v>
      </c>
    </row>
    <row r="58" spans="1:5" x14ac:dyDescent="0.25">
      <c r="A58" s="2">
        <f>16428</f>
        <v>16428</v>
      </c>
      <c r="B58" s="2">
        <f>8</f>
        <v>8</v>
      </c>
      <c r="C58" s="2">
        <f>16996</f>
        <v>16996</v>
      </c>
      <c r="D58" s="2">
        <f>139423</f>
        <v>139423</v>
      </c>
      <c r="E58" s="2">
        <f>136.1552734375</f>
        <v>136.1552734375</v>
      </c>
    </row>
    <row r="59" spans="1:5" x14ac:dyDescent="0.25">
      <c r="A59" s="2">
        <f>16649</f>
        <v>16649</v>
      </c>
      <c r="B59" s="2">
        <f>11</f>
        <v>11</v>
      </c>
      <c r="C59" s="2">
        <f>17298</f>
        <v>17298</v>
      </c>
      <c r="D59" s="2">
        <f>139423</f>
        <v>139423</v>
      </c>
      <c r="E59" s="2">
        <f>136.1552734375</f>
        <v>136.1552734375</v>
      </c>
    </row>
    <row r="60" spans="1:5" x14ac:dyDescent="0.25">
      <c r="A60" s="2">
        <f>16893</f>
        <v>16893</v>
      </c>
      <c r="B60" s="2">
        <f>12</f>
        <v>12</v>
      </c>
      <c r="C60" s="2">
        <f>17618</f>
        <v>17618</v>
      </c>
      <c r="D60" s="2">
        <f>139435</f>
        <v>139435</v>
      </c>
      <c r="E60" s="2">
        <f>136.1669921875</f>
        <v>136.1669921875</v>
      </c>
    </row>
    <row r="61" spans="1:5" x14ac:dyDescent="0.25">
      <c r="A61" s="2">
        <f>17150</f>
        <v>17150</v>
      </c>
      <c r="B61" s="2">
        <f>11</f>
        <v>11</v>
      </c>
      <c r="C61" s="2">
        <f>17935</f>
        <v>17935</v>
      </c>
      <c r="D61" s="2">
        <f>139431</f>
        <v>139431</v>
      </c>
      <c r="E61" s="2">
        <f>136.1630859375</f>
        <v>136.1630859375</v>
      </c>
    </row>
    <row r="62" spans="1:5" x14ac:dyDescent="0.25">
      <c r="A62" s="2">
        <f>17416</f>
        <v>17416</v>
      </c>
      <c r="B62" s="2">
        <f>6</f>
        <v>6</v>
      </c>
      <c r="C62" s="2">
        <f>18211</f>
        <v>18211</v>
      </c>
      <c r="D62" s="2">
        <f>139575</f>
        <v>139575</v>
      </c>
      <c r="E62" s="2">
        <f>136.3037109375</f>
        <v>136.3037109375</v>
      </c>
    </row>
    <row r="63" spans="1:5" x14ac:dyDescent="0.25">
      <c r="A63" s="2">
        <f>17641</f>
        <v>17641</v>
      </c>
      <c r="B63" s="2">
        <f>6</f>
        <v>6</v>
      </c>
      <c r="C63" s="2">
        <f>18520</f>
        <v>18520</v>
      </c>
      <c r="D63" s="2">
        <f>139587</f>
        <v>139587</v>
      </c>
      <c r="E63" s="2">
        <f>136.3154296875</f>
        <v>136.3154296875</v>
      </c>
    </row>
    <row r="64" spans="1:5" x14ac:dyDescent="0.25">
      <c r="A64" s="2">
        <f>17911</f>
        <v>17911</v>
      </c>
      <c r="B64" s="2">
        <f>15</f>
        <v>15</v>
      </c>
      <c r="C64" s="2">
        <f>18817</f>
        <v>18817</v>
      </c>
      <c r="D64" s="2">
        <f>139587</f>
        <v>139587</v>
      </c>
      <c r="E64" s="2">
        <f>136.3154296875</f>
        <v>136.3154296875</v>
      </c>
    </row>
    <row r="65" spans="1:5" x14ac:dyDescent="0.25">
      <c r="A65" s="2">
        <f>18159</f>
        <v>18159</v>
      </c>
      <c r="B65" s="2">
        <f>9</f>
        <v>9</v>
      </c>
      <c r="C65" s="2">
        <f>19131</f>
        <v>19131</v>
      </c>
      <c r="D65" s="2">
        <f>139587</f>
        <v>139587</v>
      </c>
      <c r="E65" s="2">
        <f>136.3154296875</f>
        <v>136.3154296875</v>
      </c>
    </row>
    <row r="66" spans="1:5" x14ac:dyDescent="0.25">
      <c r="A66" s="2">
        <f>18449</f>
        <v>18449</v>
      </c>
      <c r="B66" s="2">
        <f>8</f>
        <v>8</v>
      </c>
      <c r="C66" s="2">
        <f>19452</f>
        <v>19452</v>
      </c>
      <c r="D66" s="2">
        <f>139591</f>
        <v>139591</v>
      </c>
      <c r="E66" s="2">
        <f>136.3193359375</f>
        <v>136.3193359375</v>
      </c>
    </row>
    <row r="67" spans="1:5" x14ac:dyDescent="0.25">
      <c r="A67" s="2">
        <f>18712</f>
        <v>18712</v>
      </c>
      <c r="B67" s="2">
        <f>11</f>
        <v>11</v>
      </c>
      <c r="C67" s="2">
        <f>19755</f>
        <v>19755</v>
      </c>
      <c r="D67" s="2">
        <f>139555</f>
        <v>139555</v>
      </c>
      <c r="E67" s="2">
        <f>136.2841796875</f>
        <v>136.2841796875</v>
      </c>
    </row>
    <row r="68" spans="1:5" x14ac:dyDescent="0.25">
      <c r="A68" s="2">
        <f>18975</f>
        <v>18975</v>
      </c>
      <c r="B68" s="2">
        <f>7</f>
        <v>7</v>
      </c>
      <c r="C68" s="2">
        <f>20025</f>
        <v>20025</v>
      </c>
      <c r="D68" s="2">
        <f>139555</f>
        <v>139555</v>
      </c>
      <c r="E68" s="2">
        <f>136.2841796875</f>
        <v>136.2841796875</v>
      </c>
    </row>
    <row r="69" spans="1:5" x14ac:dyDescent="0.25">
      <c r="A69" s="2">
        <f>19222</f>
        <v>19222</v>
      </c>
      <c r="B69" s="2">
        <f>7</f>
        <v>7</v>
      </c>
      <c r="C69" s="2">
        <f>20344</f>
        <v>20344</v>
      </c>
      <c r="D69" s="2">
        <f>141649</f>
        <v>141649</v>
      </c>
      <c r="E69" s="2">
        <f>138.3291015625</f>
        <v>138.3291015625</v>
      </c>
    </row>
    <row r="70" spans="1:5" x14ac:dyDescent="0.25">
      <c r="A70" s="2">
        <f>19456</f>
        <v>19456</v>
      </c>
      <c r="B70" s="2">
        <f>10</f>
        <v>10</v>
      </c>
      <c r="C70" s="2">
        <f>20670</f>
        <v>20670</v>
      </c>
      <c r="D70" s="2">
        <f>140347</f>
        <v>140347</v>
      </c>
      <c r="E70" s="2">
        <f>137.0576171875</f>
        <v>137.0576171875</v>
      </c>
    </row>
    <row r="71" spans="1:5" x14ac:dyDescent="0.25">
      <c r="A71" s="2">
        <f>19727</f>
        <v>19727</v>
      </c>
      <c r="B71" s="2">
        <f>9</f>
        <v>9</v>
      </c>
      <c r="C71" s="2">
        <f>20989</f>
        <v>20989</v>
      </c>
      <c r="D71" s="2">
        <f>139878</f>
        <v>139878</v>
      </c>
      <c r="E71" s="2">
        <f>136.599609375</f>
        <v>136.599609375</v>
      </c>
    </row>
    <row r="72" spans="1:5" x14ac:dyDescent="0.25">
      <c r="A72" s="2">
        <f>19957</f>
        <v>19957</v>
      </c>
      <c r="B72" s="2">
        <f>7</f>
        <v>7</v>
      </c>
      <c r="C72" s="2">
        <f>21310</f>
        <v>21310</v>
      </c>
      <c r="D72" s="2">
        <f>140052</f>
        <v>140052</v>
      </c>
      <c r="E72" s="2">
        <f>136.76953125</f>
        <v>136.76953125</v>
      </c>
    </row>
    <row r="73" spans="1:5" x14ac:dyDescent="0.25">
      <c r="A73" s="2">
        <f>20222</f>
        <v>20222</v>
      </c>
      <c r="B73" s="2">
        <f>29</f>
        <v>29</v>
      </c>
      <c r="C73" s="2">
        <f>21618</f>
        <v>21618</v>
      </c>
      <c r="D73" s="2">
        <f>139956</f>
        <v>139956</v>
      </c>
      <c r="E73" s="2">
        <f>136.67578125</f>
        <v>136.67578125</v>
      </c>
    </row>
    <row r="74" spans="1:5" x14ac:dyDescent="0.25">
      <c r="A74" s="2">
        <f>20528</f>
        <v>20528</v>
      </c>
      <c r="B74" s="2">
        <f>36</f>
        <v>36</v>
      </c>
      <c r="C74" s="2">
        <f>21937</f>
        <v>21937</v>
      </c>
      <c r="D74" s="2">
        <f>139961</f>
        <v>139961</v>
      </c>
      <c r="E74" s="2">
        <f>136.6806640625</f>
        <v>136.6806640625</v>
      </c>
    </row>
    <row r="75" spans="1:5" x14ac:dyDescent="0.25">
      <c r="A75" s="2">
        <f>20790</f>
        <v>20790</v>
      </c>
      <c r="B75" s="2">
        <f>4</f>
        <v>4</v>
      </c>
      <c r="C75" s="2">
        <f>22390</f>
        <v>22390</v>
      </c>
      <c r="D75" s="2">
        <f>140191</f>
        <v>140191</v>
      </c>
      <c r="E75" s="2">
        <f>136.9052734375</f>
        <v>136.9052734375</v>
      </c>
    </row>
    <row r="76" spans="1:5" x14ac:dyDescent="0.25">
      <c r="A76" s="2">
        <f>21023</f>
        <v>21023</v>
      </c>
      <c r="B76" s="2">
        <f>3</f>
        <v>3</v>
      </c>
      <c r="C76" s="2">
        <f>22691</f>
        <v>22691</v>
      </c>
      <c r="D76" s="2">
        <f>140381</f>
        <v>140381</v>
      </c>
      <c r="E76" s="2">
        <f>137.0908203125</f>
        <v>137.0908203125</v>
      </c>
    </row>
    <row r="77" spans="1:5" x14ac:dyDescent="0.25">
      <c r="A77" s="2">
        <f>21231</f>
        <v>21231</v>
      </c>
      <c r="B77" s="2">
        <f>4</f>
        <v>4</v>
      </c>
      <c r="C77" s="2">
        <f>22957</f>
        <v>22957</v>
      </c>
      <c r="D77" s="2">
        <f>140407</f>
        <v>140407</v>
      </c>
      <c r="E77" s="2">
        <f>137.1162109375</f>
        <v>137.1162109375</v>
      </c>
    </row>
    <row r="78" spans="1:5" x14ac:dyDescent="0.25">
      <c r="A78" s="2">
        <f>21516</f>
        <v>21516</v>
      </c>
      <c r="B78" s="2">
        <f>3</f>
        <v>3</v>
      </c>
      <c r="C78" s="2">
        <f>23242</f>
        <v>23242</v>
      </c>
      <c r="D78" s="2">
        <f>140499</f>
        <v>140499</v>
      </c>
      <c r="E78" s="2">
        <f>137.2060546875</f>
        <v>137.2060546875</v>
      </c>
    </row>
    <row r="79" spans="1:5" x14ac:dyDescent="0.25">
      <c r="A79" s="2">
        <f>21777</f>
        <v>21777</v>
      </c>
      <c r="B79" s="2">
        <f>0</f>
        <v>0</v>
      </c>
      <c r="C79" s="2">
        <f>23505</f>
        <v>23505</v>
      </c>
      <c r="D79" s="2">
        <f>140499</f>
        <v>140499</v>
      </c>
      <c r="E79" s="2">
        <f>137.2060546875</f>
        <v>137.2060546875</v>
      </c>
    </row>
    <row r="80" spans="1:5" x14ac:dyDescent="0.25">
      <c r="A80" s="2">
        <f>22042</f>
        <v>22042</v>
      </c>
      <c r="B80" s="2">
        <f>22</f>
        <v>22</v>
      </c>
      <c r="C80" s="2">
        <f>23830</f>
        <v>23830</v>
      </c>
      <c r="D80" s="2">
        <f>140499</f>
        <v>140499</v>
      </c>
      <c r="E80" s="2">
        <f>137.2060546875</f>
        <v>137.2060546875</v>
      </c>
    </row>
    <row r="81" spans="1:5" x14ac:dyDescent="0.25">
      <c r="A81" s="2">
        <f>22291</f>
        <v>22291</v>
      </c>
      <c r="B81" s="2">
        <f>36</f>
        <v>36</v>
      </c>
      <c r="C81" s="2">
        <f>24133</f>
        <v>24133</v>
      </c>
      <c r="D81" s="2">
        <f>140498</f>
        <v>140498</v>
      </c>
      <c r="E81" s="2">
        <f>137.205078125</f>
        <v>137.205078125</v>
      </c>
    </row>
    <row r="82" spans="1:5" x14ac:dyDescent="0.25">
      <c r="A82" s="2">
        <f>22594</f>
        <v>22594</v>
      </c>
      <c r="B82" s="2">
        <f>26</f>
        <v>26</v>
      </c>
      <c r="C82" s="2">
        <f>24436</f>
        <v>24436</v>
      </c>
      <c r="D82" s="2">
        <f>140546</f>
        <v>140546</v>
      </c>
      <c r="E82" s="2">
        <f>137.251953125</f>
        <v>137.251953125</v>
      </c>
    </row>
    <row r="83" spans="1:5" x14ac:dyDescent="0.25">
      <c r="A83" s="2">
        <f>22877</f>
        <v>22877</v>
      </c>
      <c r="B83" s="2">
        <f>0</f>
        <v>0</v>
      </c>
      <c r="C83" s="2">
        <f>24725</f>
        <v>24725</v>
      </c>
      <c r="D83" s="2">
        <f>140534</f>
        <v>140534</v>
      </c>
      <c r="E83" s="2">
        <f>137.240234375</f>
        <v>137.240234375</v>
      </c>
    </row>
    <row r="84" spans="1:5" x14ac:dyDescent="0.25">
      <c r="A84" s="2">
        <f>23139</f>
        <v>23139</v>
      </c>
      <c r="B84" s="2">
        <f>0</f>
        <v>0</v>
      </c>
      <c r="C84" s="2">
        <f>25013</f>
        <v>25013</v>
      </c>
      <c r="D84" s="2">
        <f>140470</f>
        <v>140470</v>
      </c>
      <c r="E84" s="2">
        <f>137.177734375</f>
        <v>137.177734375</v>
      </c>
    </row>
    <row r="85" spans="1:5" x14ac:dyDescent="0.25">
      <c r="A85" s="2">
        <f>23412</f>
        <v>23412</v>
      </c>
      <c r="B85" s="2">
        <f>3</f>
        <v>3</v>
      </c>
      <c r="C85" s="2">
        <f>25307</f>
        <v>25307</v>
      </c>
      <c r="D85" s="2">
        <f>140530</f>
        <v>140530</v>
      </c>
      <c r="E85" s="2">
        <f>137.236328125</f>
        <v>137.236328125</v>
      </c>
    </row>
    <row r="86" spans="1:5" x14ac:dyDescent="0.25">
      <c r="A86" s="2">
        <f>23680</f>
        <v>23680</v>
      </c>
      <c r="B86" s="2">
        <f>2</f>
        <v>2</v>
      </c>
      <c r="C86" s="2">
        <f>25586</f>
        <v>25586</v>
      </c>
      <c r="D86" s="2">
        <f>140556</f>
        <v>140556</v>
      </c>
      <c r="E86" s="2">
        <f>137.26171875</f>
        <v>137.26171875</v>
      </c>
    </row>
    <row r="87" spans="1:5" x14ac:dyDescent="0.25">
      <c r="A87" s="2">
        <f>23932</f>
        <v>23932</v>
      </c>
      <c r="B87" s="2">
        <f>0</f>
        <v>0</v>
      </c>
      <c r="C87" s="2">
        <f>25891</f>
        <v>25891</v>
      </c>
      <c r="D87" s="2">
        <f>140458</f>
        <v>140458</v>
      </c>
      <c r="E87" s="2">
        <f>137.166015625</f>
        <v>137.166015625</v>
      </c>
    </row>
    <row r="88" spans="1:5" x14ac:dyDescent="0.25">
      <c r="A88" s="2">
        <f>24223</f>
        <v>24223</v>
      </c>
      <c r="B88" s="2">
        <f>5</f>
        <v>5</v>
      </c>
      <c r="C88" s="2">
        <f>26160</f>
        <v>26160</v>
      </c>
      <c r="D88" s="2">
        <f>140338</f>
        <v>140338</v>
      </c>
      <c r="E88" s="2">
        <f>137.048828125</f>
        <v>137.048828125</v>
      </c>
    </row>
    <row r="89" spans="1:5" x14ac:dyDescent="0.25">
      <c r="A89" s="2">
        <f>24456</f>
        <v>24456</v>
      </c>
      <c r="B89" s="2">
        <f>3</f>
        <v>3</v>
      </c>
      <c r="C89" s="2">
        <f>26468</f>
        <v>26468</v>
      </c>
      <c r="D89" s="2">
        <f>140342</f>
        <v>140342</v>
      </c>
      <c r="E89" s="2">
        <f>137.052734375</f>
        <v>137.052734375</v>
      </c>
    </row>
    <row r="90" spans="1:5" x14ac:dyDescent="0.25">
      <c r="A90" s="2">
        <f>24710</f>
        <v>24710</v>
      </c>
      <c r="B90" s="2">
        <f>2</f>
        <v>2</v>
      </c>
      <c r="C90" s="2">
        <f>26811</f>
        <v>26811</v>
      </c>
      <c r="D90" s="2">
        <f>140366</f>
        <v>140366</v>
      </c>
      <c r="E90" s="2">
        <f>137.076171875</f>
        <v>137.076171875</v>
      </c>
    </row>
    <row r="91" spans="1:5" x14ac:dyDescent="0.25">
      <c r="A91" s="2">
        <f>25001</f>
        <v>25001</v>
      </c>
      <c r="B91" s="2">
        <f>2</f>
        <v>2</v>
      </c>
      <c r="C91" s="2">
        <f>27140</f>
        <v>27140</v>
      </c>
      <c r="D91" s="2">
        <f>140370</f>
        <v>140370</v>
      </c>
      <c r="E91" s="2">
        <f>137.080078125</f>
        <v>137.080078125</v>
      </c>
    </row>
    <row r="92" spans="1:5" x14ac:dyDescent="0.25">
      <c r="A92" s="2">
        <f>25237</f>
        <v>25237</v>
      </c>
      <c r="B92" s="2">
        <f>0</f>
        <v>0</v>
      </c>
      <c r="C92" s="2">
        <f>27481</f>
        <v>27481</v>
      </c>
      <c r="D92" s="2">
        <f>140406</f>
        <v>140406</v>
      </c>
      <c r="E92" s="2">
        <f>137.115234375</f>
        <v>137.115234375</v>
      </c>
    </row>
    <row r="93" spans="1:5" x14ac:dyDescent="0.25">
      <c r="A93" s="2">
        <f>25589</f>
        <v>25589</v>
      </c>
      <c r="B93" s="2">
        <f>16</f>
        <v>16</v>
      </c>
      <c r="C93" s="2">
        <f>27791</f>
        <v>27791</v>
      </c>
      <c r="D93" s="2">
        <f>140414</f>
        <v>140414</v>
      </c>
      <c r="E93" s="2">
        <f>137.123046875</f>
        <v>137.123046875</v>
      </c>
    </row>
    <row r="94" spans="1:5" x14ac:dyDescent="0.25">
      <c r="A94" s="2">
        <f>25850</f>
        <v>25850</v>
      </c>
      <c r="B94" s="2">
        <f>19</f>
        <v>19</v>
      </c>
      <c r="C94" s="2">
        <f>28075</f>
        <v>28075</v>
      </c>
      <c r="D94" s="2">
        <f>140390</f>
        <v>140390</v>
      </c>
      <c r="E94" s="2">
        <f>137.099609375</f>
        <v>137.099609375</v>
      </c>
    </row>
    <row r="95" spans="1:5" x14ac:dyDescent="0.25">
      <c r="A95" s="2">
        <f>26118</f>
        <v>26118</v>
      </c>
      <c r="B95" s="2">
        <f>2</f>
        <v>2</v>
      </c>
      <c r="C95" s="2">
        <f>28371</f>
        <v>28371</v>
      </c>
      <c r="D95" s="2">
        <f>140406</f>
        <v>140406</v>
      </c>
      <c r="E95" s="2">
        <f>137.115234375</f>
        <v>137.115234375</v>
      </c>
    </row>
    <row r="96" spans="1:5" x14ac:dyDescent="0.25">
      <c r="A96" s="2">
        <f>26396</f>
        <v>26396</v>
      </c>
      <c r="B96" s="2">
        <f>0</f>
        <v>0</v>
      </c>
      <c r="C96" s="2">
        <f>28674</f>
        <v>28674</v>
      </c>
      <c r="D96" s="2">
        <f>140406</f>
        <v>140406</v>
      </c>
      <c r="E96" s="2">
        <f>137.115234375</f>
        <v>137.115234375</v>
      </c>
    </row>
    <row r="97" spans="1:5" x14ac:dyDescent="0.25">
      <c r="A97" s="2">
        <f>26680</f>
        <v>26680</v>
      </c>
      <c r="B97" s="2">
        <f>3</f>
        <v>3</v>
      </c>
      <c r="C97" s="2">
        <f>28948</f>
        <v>28948</v>
      </c>
      <c r="D97" s="2">
        <f>140406</f>
        <v>140406</v>
      </c>
      <c r="E97" s="2">
        <f>137.115234375</f>
        <v>137.115234375</v>
      </c>
    </row>
    <row r="98" spans="1:5" x14ac:dyDescent="0.25">
      <c r="A98" s="2">
        <f>26954</f>
        <v>26954</v>
      </c>
      <c r="B98" s="2">
        <f>3</f>
        <v>3</v>
      </c>
      <c r="C98" s="2">
        <f>29250</f>
        <v>29250</v>
      </c>
      <c r="D98" s="2">
        <f>140410</f>
        <v>140410</v>
      </c>
      <c r="E98" s="2">
        <f>137.119140625</f>
        <v>137.119140625</v>
      </c>
    </row>
    <row r="99" spans="1:5" x14ac:dyDescent="0.25">
      <c r="A99" s="2">
        <f>27219</f>
        <v>27219</v>
      </c>
      <c r="B99" s="2">
        <f>10</f>
        <v>10</v>
      </c>
      <c r="C99" s="2">
        <f>29582</f>
        <v>29582</v>
      </c>
      <c r="D99" s="2">
        <f>140410</f>
        <v>140410</v>
      </c>
      <c r="E99" s="2">
        <f>137.119140625</f>
        <v>137.119140625</v>
      </c>
    </row>
    <row r="100" spans="1:5" x14ac:dyDescent="0.25">
      <c r="A100" s="2">
        <f>27505</f>
        <v>27505</v>
      </c>
      <c r="B100" s="2">
        <f>17</f>
        <v>17</v>
      </c>
      <c r="C100" s="2">
        <f>29910</f>
        <v>29910</v>
      </c>
      <c r="D100" s="2">
        <f>140466</f>
        <v>140466</v>
      </c>
      <c r="E100" s="2">
        <f>137.173828125</f>
        <v>137.173828125</v>
      </c>
    </row>
    <row r="101" spans="1:5" x14ac:dyDescent="0.25">
      <c r="A101" s="2">
        <f>27741</f>
        <v>27741</v>
      </c>
      <c r="B101" s="2">
        <f>10</f>
        <v>10</v>
      </c>
      <c r="C101" s="2">
        <f>30241</f>
        <v>30241</v>
      </c>
      <c r="D101" s="2">
        <f>140494</f>
        <v>140494</v>
      </c>
      <c r="E101" s="2">
        <f>137.201171875</f>
        <v>137.201171875</v>
      </c>
    </row>
    <row r="102" spans="1:5" x14ac:dyDescent="0.25">
      <c r="A102" s="2">
        <f>28040</f>
        <v>28040</v>
      </c>
      <c r="B102" s="2">
        <f>8</f>
        <v>8</v>
      </c>
      <c r="C102" s="2">
        <f>30554</f>
        <v>30554</v>
      </c>
      <c r="D102" s="2">
        <f>140496</f>
        <v>140496</v>
      </c>
      <c r="E102" s="2">
        <f>137.203125</f>
        <v>137.203125</v>
      </c>
    </row>
    <row r="103" spans="1:5" x14ac:dyDescent="0.25">
      <c r="A103" s="2">
        <f>28296</f>
        <v>28296</v>
      </c>
      <c r="B103" s="2">
        <f>3</f>
        <v>3</v>
      </c>
      <c r="C103" s="2">
        <f>30835</f>
        <v>30835</v>
      </c>
      <c r="D103" s="2">
        <f>140496</f>
        <v>140496</v>
      </c>
      <c r="E103" s="2">
        <f>137.203125</f>
        <v>137.203125</v>
      </c>
    </row>
    <row r="104" spans="1:5" x14ac:dyDescent="0.25">
      <c r="A104" s="2">
        <f>28575</f>
        <v>28575</v>
      </c>
      <c r="B104" s="2">
        <f>3</f>
        <v>3</v>
      </c>
      <c r="C104" s="2">
        <f>31182</f>
        <v>31182</v>
      </c>
      <c r="D104" s="2">
        <f>140500</f>
        <v>140500</v>
      </c>
      <c r="E104" s="2">
        <f>137.20703125</f>
        <v>137.20703125</v>
      </c>
    </row>
    <row r="105" spans="1:5" x14ac:dyDescent="0.25">
      <c r="A105" s="2">
        <f>28854</f>
        <v>28854</v>
      </c>
      <c r="B105" s="2">
        <f>0</f>
        <v>0</v>
      </c>
      <c r="C105" s="2">
        <f>31462</f>
        <v>31462</v>
      </c>
      <c r="D105" s="2">
        <f>140500</f>
        <v>140500</v>
      </c>
      <c r="E105" s="2">
        <f>137.20703125</f>
        <v>137.20703125</v>
      </c>
    </row>
    <row r="106" spans="1:5" x14ac:dyDescent="0.25">
      <c r="A106" s="2">
        <f>29127</f>
        <v>29127</v>
      </c>
      <c r="B106" s="2">
        <f>3</f>
        <v>3</v>
      </c>
      <c r="C106" s="2">
        <f>31744</f>
        <v>31744</v>
      </c>
      <c r="D106" s="2">
        <f>140524</f>
        <v>140524</v>
      </c>
      <c r="E106" s="2">
        <f>137.23046875</f>
        <v>137.23046875</v>
      </c>
    </row>
    <row r="107" spans="1:5" x14ac:dyDescent="0.25">
      <c r="A107" s="2">
        <f>29406</f>
        <v>29406</v>
      </c>
      <c r="B107" s="2">
        <f>3</f>
        <v>3</v>
      </c>
      <c r="C107" s="2">
        <f>31978</f>
        <v>31978</v>
      </c>
      <c r="D107" s="2">
        <f>140524</f>
        <v>140524</v>
      </c>
      <c r="E107" s="2">
        <f>137.23046875</f>
        <v>137.23046875</v>
      </c>
    </row>
    <row r="108" spans="1:5" x14ac:dyDescent="0.25">
      <c r="A108" s="2">
        <f>29711</f>
        <v>29711</v>
      </c>
      <c r="B108" s="2">
        <f>8</f>
        <v>8</v>
      </c>
      <c r="C108" s="2">
        <f>32251</f>
        <v>32251</v>
      </c>
      <c r="D108" s="2">
        <f>140552</f>
        <v>140552</v>
      </c>
      <c r="E108" s="2">
        <f>137.2578125</f>
        <v>137.2578125</v>
      </c>
    </row>
    <row r="109" spans="1:5" x14ac:dyDescent="0.25">
      <c r="A109" s="2">
        <f>30013</f>
        <v>30013</v>
      </c>
      <c r="B109" s="2">
        <f>24</f>
        <v>24</v>
      </c>
      <c r="C109" s="2">
        <f>32552</f>
        <v>32552</v>
      </c>
      <c r="D109" s="2">
        <f>140552</f>
        <v>140552</v>
      </c>
      <c r="E109" s="2">
        <f>137.2578125</f>
        <v>137.2578125</v>
      </c>
    </row>
    <row r="110" spans="1:5" x14ac:dyDescent="0.25">
      <c r="A110" s="2">
        <f>30273</f>
        <v>30273</v>
      </c>
      <c r="B110" s="2">
        <f>6</f>
        <v>6</v>
      </c>
      <c r="C110" s="2">
        <f>32884</f>
        <v>32884</v>
      </c>
      <c r="D110" s="2">
        <f>140688</f>
        <v>140688</v>
      </c>
      <c r="E110" s="2">
        <f>137.390625</f>
        <v>137.390625</v>
      </c>
    </row>
    <row r="111" spans="1:5" x14ac:dyDescent="0.25">
      <c r="A111" s="2">
        <f>30514</f>
        <v>30514</v>
      </c>
      <c r="B111" s="2">
        <f>6</f>
        <v>6</v>
      </c>
      <c r="C111" s="2">
        <f>33285</f>
        <v>33285</v>
      </c>
      <c r="D111" s="2">
        <f>141006</f>
        <v>141006</v>
      </c>
      <c r="E111" s="2">
        <f>137.701171875</f>
        <v>137.701171875</v>
      </c>
    </row>
    <row r="112" spans="1:5" x14ac:dyDescent="0.25">
      <c r="A112" s="2">
        <f>30806</f>
        <v>30806</v>
      </c>
      <c r="B112" s="2">
        <f>2</f>
        <v>2</v>
      </c>
      <c r="C112" s="2">
        <f>33604</f>
        <v>33604</v>
      </c>
      <c r="D112" s="2">
        <f>141094</f>
        <v>141094</v>
      </c>
      <c r="E112" s="2">
        <f>137.787109375</f>
        <v>137.787109375</v>
      </c>
    </row>
    <row r="113" spans="1:5" x14ac:dyDescent="0.25">
      <c r="A113" s="2">
        <f>31076</f>
        <v>31076</v>
      </c>
      <c r="B113" s="2">
        <f>4</f>
        <v>4</v>
      </c>
      <c r="C113" s="2">
        <f>33891</f>
        <v>33891</v>
      </c>
      <c r="D113" s="2">
        <f>141170</f>
        <v>141170</v>
      </c>
      <c r="E113" s="2">
        <f>137.861328125</f>
        <v>137.861328125</v>
      </c>
    </row>
    <row r="114" spans="1:5" x14ac:dyDescent="0.25">
      <c r="A114" s="2">
        <f>31369</f>
        <v>31369</v>
      </c>
      <c r="B114" s="2">
        <f>2</f>
        <v>2</v>
      </c>
      <c r="C114" s="2">
        <f>34214</f>
        <v>34214</v>
      </c>
      <c r="D114" s="2">
        <f>141102</f>
        <v>141102</v>
      </c>
      <c r="E114" s="2">
        <f>137.794921875</f>
        <v>137.794921875</v>
      </c>
    </row>
    <row r="115" spans="1:5" x14ac:dyDescent="0.25">
      <c r="A115" s="2">
        <f>31657</f>
        <v>31657</v>
      </c>
      <c r="B115" s="2">
        <f>8</f>
        <v>8</v>
      </c>
      <c r="C115" s="2">
        <f>34524</f>
        <v>34524</v>
      </c>
      <c r="D115" s="2">
        <f>141102</f>
        <v>141102</v>
      </c>
      <c r="E115" s="2">
        <f>137.794921875</f>
        <v>137.794921875</v>
      </c>
    </row>
    <row r="116" spans="1:5" x14ac:dyDescent="0.25">
      <c r="A116" s="2">
        <f>31934</f>
        <v>31934</v>
      </c>
      <c r="B116" s="2">
        <f>0</f>
        <v>0</v>
      </c>
      <c r="C116" s="2">
        <f>34859</f>
        <v>34859</v>
      </c>
      <c r="D116" s="2">
        <f>141138</f>
        <v>141138</v>
      </c>
      <c r="E116" s="2">
        <f>137.830078125</f>
        <v>137.830078125</v>
      </c>
    </row>
    <row r="117" spans="1:5" x14ac:dyDescent="0.25">
      <c r="A117" s="2">
        <f>32190</f>
        <v>32190</v>
      </c>
      <c r="B117" s="2">
        <f>3</f>
        <v>3</v>
      </c>
      <c r="C117" s="2">
        <f>35180</f>
        <v>35180</v>
      </c>
      <c r="D117" s="2">
        <f>141122</f>
        <v>141122</v>
      </c>
      <c r="E117" s="2">
        <f>137.814453125</f>
        <v>137.814453125</v>
      </c>
    </row>
    <row r="118" spans="1:5" x14ac:dyDescent="0.25">
      <c r="A118" s="2">
        <f>32448</f>
        <v>32448</v>
      </c>
      <c r="B118" s="2">
        <f>3</f>
        <v>3</v>
      </c>
      <c r="C118" s="2">
        <f>35473</f>
        <v>35473</v>
      </c>
      <c r="D118" s="2">
        <f>141126</f>
        <v>141126</v>
      </c>
      <c r="E118" s="2">
        <f>137.818359375</f>
        <v>137.818359375</v>
      </c>
    </row>
    <row r="119" spans="1:5" x14ac:dyDescent="0.25">
      <c r="A119" s="2">
        <f>32725</f>
        <v>32725</v>
      </c>
      <c r="B119" s="2">
        <f>3</f>
        <v>3</v>
      </c>
      <c r="C119" s="2">
        <f>35715</f>
        <v>35715</v>
      </c>
      <c r="D119" s="2">
        <f>141126</f>
        <v>141126</v>
      </c>
      <c r="E119" s="2">
        <f>137.818359375</f>
        <v>137.818359375</v>
      </c>
    </row>
    <row r="120" spans="1:5" x14ac:dyDescent="0.25">
      <c r="A120" s="2">
        <f>33010</f>
        <v>33010</v>
      </c>
      <c r="B120" s="2">
        <f>34</f>
        <v>34</v>
      </c>
    </row>
    <row r="121" spans="1:5" x14ac:dyDescent="0.25">
      <c r="A121" s="2">
        <f>33312</f>
        <v>33312</v>
      </c>
      <c r="B121" s="2">
        <f>18</f>
        <v>18</v>
      </c>
    </row>
    <row r="122" spans="1:5" x14ac:dyDescent="0.25">
      <c r="A122" s="2">
        <f>33573</f>
        <v>33573</v>
      </c>
      <c r="B122" s="2">
        <f>3</f>
        <v>3</v>
      </c>
    </row>
    <row r="123" spans="1:5" x14ac:dyDescent="0.25">
      <c r="A123" s="2">
        <f>33835</f>
        <v>33835</v>
      </c>
      <c r="B123" s="2">
        <f>6</f>
        <v>6</v>
      </c>
    </row>
    <row r="124" spans="1:5" x14ac:dyDescent="0.25">
      <c r="A124" s="2">
        <f>34083</f>
        <v>34083</v>
      </c>
      <c r="B124" s="2">
        <f>3</f>
        <v>3</v>
      </c>
    </row>
    <row r="125" spans="1:5" x14ac:dyDescent="0.25">
      <c r="A125" s="2">
        <f>34320</f>
        <v>34320</v>
      </c>
      <c r="B125" s="2">
        <f>3</f>
        <v>3</v>
      </c>
    </row>
    <row r="126" spans="1:5" x14ac:dyDescent="0.25">
      <c r="A126" s="2">
        <f>34623</f>
        <v>34623</v>
      </c>
      <c r="B126" s="2">
        <f>12</f>
        <v>12</v>
      </c>
    </row>
    <row r="127" spans="1:5" x14ac:dyDescent="0.25">
      <c r="A127" s="2">
        <f>34876</f>
        <v>34876</v>
      </c>
      <c r="B127" s="2">
        <f>6</f>
        <v>6</v>
      </c>
    </row>
    <row r="128" spans="1:5" x14ac:dyDescent="0.25">
      <c r="A128" s="2">
        <f>35121</f>
        <v>35121</v>
      </c>
      <c r="B128" s="2">
        <f>7</f>
        <v>7</v>
      </c>
    </row>
    <row r="129" spans="1:2" x14ac:dyDescent="0.25">
      <c r="A129" s="2">
        <f>35380</f>
        <v>35380</v>
      </c>
      <c r="B129" s="2">
        <f>3</f>
        <v>3</v>
      </c>
    </row>
    <row r="130" spans="1:2" x14ac:dyDescent="0.25">
      <c r="A130" s="2">
        <f>35607</f>
        <v>35607</v>
      </c>
      <c r="B130" s="2">
        <f>0</f>
        <v>0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2016-01-08T15:46:42Z</cp:lastPrinted>
  <dcterms:created xsi:type="dcterms:W3CDTF">2016-01-08T15:46:42Z</dcterms:created>
  <dcterms:modified xsi:type="dcterms:W3CDTF">2016-01-08T20:35:31Z</dcterms:modified>
</cp:coreProperties>
</file>