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7" i="2" l="1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I20" i="2"/>
  <c r="H20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<sst xmlns="http://schemas.openxmlformats.org/spreadsheetml/2006/main" count="10" uniqueCount="10">
  <si>
    <t>CPU Timestamps</t>
  </si>
  <si>
    <t>CPU VALUES (%)</t>
  </si>
  <si>
    <t>MEM Timestamps</t>
  </si>
  <si>
    <t>MEM VALUES (KB)</t>
  </si>
  <si>
    <t>AVERAGE TIME BETWEEN CPU TIMESTAMPS (ms) (132x)</t>
  </si>
  <si>
    <t>AVERAGE TIME BETWEEN MEM TIMESTAMPS (ms) (122x)</t>
  </si>
  <si>
    <t>begin average</t>
  </si>
  <si>
    <t>max</t>
  </si>
  <si>
    <t>end average</t>
  </si>
  <si>
    <t>cpu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</si>
</sst>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Sheet1!$A$2:$A$133</c:f>
              <c:numCache>
                <c:formatCode>General</c:formatCode>
                <c:ptCount val="132"/>
                <c:pt idx="0">
                  <c:v>1439</c:v>
                </c:pt>
                <c:pt idx="1">
                  <c:v>1728</c:v>
                </c:pt>
                <c:pt idx="2">
                  <c:v>1967</c:v>
                </c:pt>
                <c:pt idx="3">
                  <c:v>2203</c:v>
                </c:pt>
                <c:pt idx="4">
                  <c:v>2459</c:v>
                </c:pt>
                <c:pt idx="5">
                  <c:v>2706</c:v>
                </c:pt>
                <c:pt idx="6">
                  <c:v>2982</c:v>
                </c:pt>
                <c:pt idx="7">
                  <c:v>3252</c:v>
                </c:pt>
                <c:pt idx="8">
                  <c:v>3489</c:v>
                </c:pt>
                <c:pt idx="9">
                  <c:v>3737</c:v>
                </c:pt>
                <c:pt idx="10">
                  <c:v>4009</c:v>
                </c:pt>
                <c:pt idx="11">
                  <c:v>4281</c:v>
                </c:pt>
                <c:pt idx="12">
                  <c:v>4546</c:v>
                </c:pt>
                <c:pt idx="13">
                  <c:v>4859</c:v>
                </c:pt>
                <c:pt idx="14">
                  <c:v>5105</c:v>
                </c:pt>
                <c:pt idx="15">
                  <c:v>5389</c:v>
                </c:pt>
                <c:pt idx="16">
                  <c:v>5625</c:v>
                </c:pt>
                <c:pt idx="17">
                  <c:v>5852</c:v>
                </c:pt>
                <c:pt idx="18">
                  <c:v>6197</c:v>
                </c:pt>
                <c:pt idx="19">
                  <c:v>6498</c:v>
                </c:pt>
                <c:pt idx="20">
                  <c:v>6754</c:v>
                </c:pt>
                <c:pt idx="21">
                  <c:v>6999</c:v>
                </c:pt>
                <c:pt idx="22">
                  <c:v>7213</c:v>
                </c:pt>
                <c:pt idx="23">
                  <c:v>7475</c:v>
                </c:pt>
                <c:pt idx="24">
                  <c:v>7729</c:v>
                </c:pt>
                <c:pt idx="25">
                  <c:v>7918</c:v>
                </c:pt>
                <c:pt idx="26">
                  <c:v>8201</c:v>
                </c:pt>
                <c:pt idx="27">
                  <c:v>8472</c:v>
                </c:pt>
                <c:pt idx="28">
                  <c:v>8750</c:v>
                </c:pt>
                <c:pt idx="29">
                  <c:v>9035</c:v>
                </c:pt>
                <c:pt idx="30">
                  <c:v>9311</c:v>
                </c:pt>
                <c:pt idx="31">
                  <c:v>9638</c:v>
                </c:pt>
                <c:pt idx="32">
                  <c:v>9910</c:v>
                </c:pt>
                <c:pt idx="33">
                  <c:v>10159</c:v>
                </c:pt>
                <c:pt idx="34">
                  <c:v>10432</c:v>
                </c:pt>
                <c:pt idx="35">
                  <c:v>10665</c:v>
                </c:pt>
                <c:pt idx="36">
                  <c:v>10912</c:v>
                </c:pt>
                <c:pt idx="37">
                  <c:v>11178</c:v>
                </c:pt>
                <c:pt idx="38">
                  <c:v>11461</c:v>
                </c:pt>
                <c:pt idx="39">
                  <c:v>11689</c:v>
                </c:pt>
                <c:pt idx="40">
                  <c:v>11965</c:v>
                </c:pt>
                <c:pt idx="41">
                  <c:v>12244</c:v>
                </c:pt>
                <c:pt idx="42">
                  <c:v>12561</c:v>
                </c:pt>
                <c:pt idx="43">
                  <c:v>12861</c:v>
                </c:pt>
                <c:pt idx="44">
                  <c:v>13138</c:v>
                </c:pt>
                <c:pt idx="45">
                  <c:v>13448</c:v>
                </c:pt>
                <c:pt idx="46">
                  <c:v>13686</c:v>
                </c:pt>
                <c:pt idx="47">
                  <c:v>13967</c:v>
                </c:pt>
                <c:pt idx="48">
                  <c:v>14227</c:v>
                </c:pt>
                <c:pt idx="49">
                  <c:v>14520</c:v>
                </c:pt>
                <c:pt idx="50">
                  <c:v>14806</c:v>
                </c:pt>
                <c:pt idx="51">
                  <c:v>15087</c:v>
                </c:pt>
                <c:pt idx="52">
                  <c:v>15346</c:v>
                </c:pt>
                <c:pt idx="53">
                  <c:v>15651</c:v>
                </c:pt>
                <c:pt idx="54">
                  <c:v>15882</c:v>
                </c:pt>
                <c:pt idx="55">
                  <c:v>16144</c:v>
                </c:pt>
                <c:pt idx="56">
                  <c:v>16400</c:v>
                </c:pt>
                <c:pt idx="57">
                  <c:v>16621</c:v>
                </c:pt>
                <c:pt idx="58">
                  <c:v>16905</c:v>
                </c:pt>
                <c:pt idx="59">
                  <c:v>17206</c:v>
                </c:pt>
                <c:pt idx="60">
                  <c:v>17480</c:v>
                </c:pt>
                <c:pt idx="61">
                  <c:v>17752</c:v>
                </c:pt>
                <c:pt idx="62">
                  <c:v>18003</c:v>
                </c:pt>
                <c:pt idx="63">
                  <c:v>18312</c:v>
                </c:pt>
                <c:pt idx="64">
                  <c:v>18593</c:v>
                </c:pt>
                <c:pt idx="65">
                  <c:v>18864</c:v>
                </c:pt>
                <c:pt idx="66">
                  <c:v>19136</c:v>
                </c:pt>
                <c:pt idx="67">
                  <c:v>19386</c:v>
                </c:pt>
                <c:pt idx="68">
                  <c:v>19628</c:v>
                </c:pt>
                <c:pt idx="69">
                  <c:v>19921</c:v>
                </c:pt>
                <c:pt idx="70">
                  <c:v>20228</c:v>
                </c:pt>
                <c:pt idx="71">
                  <c:v>20516</c:v>
                </c:pt>
                <c:pt idx="72">
                  <c:v>20786</c:v>
                </c:pt>
                <c:pt idx="73">
                  <c:v>21043</c:v>
                </c:pt>
                <c:pt idx="74">
                  <c:v>21310</c:v>
                </c:pt>
                <c:pt idx="75">
                  <c:v>21602</c:v>
                </c:pt>
                <c:pt idx="76">
                  <c:v>21840</c:v>
                </c:pt>
                <c:pt idx="77">
                  <c:v>22094</c:v>
                </c:pt>
                <c:pt idx="78">
                  <c:v>22358</c:v>
                </c:pt>
                <c:pt idx="79">
                  <c:v>22660</c:v>
                </c:pt>
                <c:pt idx="80">
                  <c:v>22934</c:v>
                </c:pt>
                <c:pt idx="81">
                  <c:v>23219</c:v>
                </c:pt>
                <c:pt idx="82">
                  <c:v>23472</c:v>
                </c:pt>
                <c:pt idx="83">
                  <c:v>23776</c:v>
                </c:pt>
                <c:pt idx="84">
                  <c:v>24060</c:v>
                </c:pt>
                <c:pt idx="85">
                  <c:v>24362</c:v>
                </c:pt>
                <c:pt idx="86">
                  <c:v>24641</c:v>
                </c:pt>
                <c:pt idx="87">
                  <c:v>24912</c:v>
                </c:pt>
                <c:pt idx="88">
                  <c:v>25187</c:v>
                </c:pt>
                <c:pt idx="89">
                  <c:v>25472</c:v>
                </c:pt>
                <c:pt idx="90">
                  <c:v>25759</c:v>
                </c:pt>
                <c:pt idx="91">
                  <c:v>26023</c:v>
                </c:pt>
                <c:pt idx="92">
                  <c:v>26241</c:v>
                </c:pt>
                <c:pt idx="93">
                  <c:v>26466</c:v>
                </c:pt>
                <c:pt idx="94">
                  <c:v>26730</c:v>
                </c:pt>
                <c:pt idx="95">
                  <c:v>26984</c:v>
                </c:pt>
                <c:pt idx="96">
                  <c:v>27225</c:v>
                </c:pt>
                <c:pt idx="97">
                  <c:v>27524</c:v>
                </c:pt>
                <c:pt idx="98">
                  <c:v>27779</c:v>
                </c:pt>
                <c:pt idx="99">
                  <c:v>28010</c:v>
                </c:pt>
                <c:pt idx="100">
                  <c:v>28308</c:v>
                </c:pt>
                <c:pt idx="101">
                  <c:v>28587</c:v>
                </c:pt>
                <c:pt idx="102">
                  <c:v>28849</c:v>
                </c:pt>
                <c:pt idx="103">
                  <c:v>29116</c:v>
                </c:pt>
                <c:pt idx="104">
                  <c:v>29389</c:v>
                </c:pt>
                <c:pt idx="105">
                  <c:v>29644</c:v>
                </c:pt>
                <c:pt idx="106">
                  <c:v>29923</c:v>
                </c:pt>
                <c:pt idx="107">
                  <c:v>30215</c:v>
                </c:pt>
                <c:pt idx="108">
                  <c:v>30489</c:v>
                </c:pt>
                <c:pt idx="109">
                  <c:v>30760</c:v>
                </c:pt>
                <c:pt idx="110">
                  <c:v>31007</c:v>
                </c:pt>
                <c:pt idx="111">
                  <c:v>31252</c:v>
                </c:pt>
                <c:pt idx="112">
                  <c:v>31457</c:v>
                </c:pt>
                <c:pt idx="113">
                  <c:v>31752</c:v>
                </c:pt>
                <c:pt idx="114">
                  <c:v>32014</c:v>
                </c:pt>
                <c:pt idx="115">
                  <c:v>32275</c:v>
                </c:pt>
                <c:pt idx="116">
                  <c:v>32552</c:v>
                </c:pt>
                <c:pt idx="117">
                  <c:v>32870</c:v>
                </c:pt>
                <c:pt idx="118">
                  <c:v>33185</c:v>
                </c:pt>
                <c:pt idx="119">
                  <c:v>33499</c:v>
                </c:pt>
                <c:pt idx="120">
                  <c:v>33785</c:v>
                </c:pt>
                <c:pt idx="121">
                  <c:v>34023</c:v>
                </c:pt>
                <c:pt idx="122">
                  <c:v>34292</c:v>
                </c:pt>
                <c:pt idx="123">
                  <c:v>34538</c:v>
                </c:pt>
                <c:pt idx="124">
                  <c:v>34834</c:v>
                </c:pt>
                <c:pt idx="125">
                  <c:v>35090</c:v>
                </c:pt>
                <c:pt idx="126">
                  <c:v>35320</c:v>
                </c:pt>
                <c:pt idx="127">
                  <c:v>35593</c:v>
                </c:pt>
                <c:pt idx="128">
                  <c:v>35872</c:v>
                </c:pt>
                <c:pt idx="129">
                  <c:v>36170</c:v>
                </c:pt>
                <c:pt idx="130">
                  <c:v>36482</c:v>
                </c:pt>
                <c:pt idx="131">
                  <c:v>36768</c:v>
                </c:pt>
              </c:numCache>
            </c:numRef>
          </c:cat>
          <c:val>
            <c:numRef>
              <c:f>Sheet1!$B$2:$B$133</c:f>
              <c:numCache>
                <c:formatCode>General</c:formatCode>
                <c:ptCount val="132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44</c:v>
                </c:pt>
                <c:pt idx="4">
                  <c:v>26</c:v>
                </c:pt>
                <c:pt idx="5">
                  <c:v>28</c:v>
                </c:pt>
                <c:pt idx="6">
                  <c:v>20</c:v>
                </c:pt>
                <c:pt idx="7">
                  <c:v>23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9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  <c:pt idx="20">
                  <c:v>44</c:v>
                </c:pt>
                <c:pt idx="21">
                  <c:v>23</c:v>
                </c:pt>
                <c:pt idx="22">
                  <c:v>52</c:v>
                </c:pt>
                <c:pt idx="23">
                  <c:v>15</c:v>
                </c:pt>
                <c:pt idx="24">
                  <c:v>29</c:v>
                </c:pt>
                <c:pt idx="25">
                  <c:v>11</c:v>
                </c:pt>
                <c:pt idx="26">
                  <c:v>6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29</c:v>
                </c:pt>
                <c:pt idx="33">
                  <c:v>42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16</c:v>
                </c:pt>
                <c:pt idx="45">
                  <c:v>10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7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27</c:v>
                </c:pt>
                <c:pt idx="54">
                  <c:v>0</c:v>
                </c:pt>
                <c:pt idx="55">
                  <c:v>5</c:v>
                </c:pt>
                <c:pt idx="56">
                  <c:v>6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44</c:v>
                </c:pt>
                <c:pt idx="64">
                  <c:v>33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0</c:v>
                </c:pt>
                <c:pt idx="72">
                  <c:v>6</c:v>
                </c:pt>
                <c:pt idx="73">
                  <c:v>3</c:v>
                </c:pt>
                <c:pt idx="74">
                  <c:v>46</c:v>
                </c:pt>
                <c:pt idx="75">
                  <c:v>34</c:v>
                </c:pt>
                <c:pt idx="76">
                  <c:v>6</c:v>
                </c:pt>
                <c:pt idx="77">
                  <c:v>14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31</c:v>
                </c:pt>
                <c:pt idx="86">
                  <c:v>13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9</c:v>
                </c:pt>
                <c:pt idx="97">
                  <c:v>13</c:v>
                </c:pt>
                <c:pt idx="98">
                  <c:v>12</c:v>
                </c:pt>
                <c:pt idx="99">
                  <c:v>17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6</c:v>
                </c:pt>
                <c:pt idx="107">
                  <c:v>18</c:v>
                </c:pt>
                <c:pt idx="108">
                  <c:v>24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21</c:v>
                </c:pt>
                <c:pt idx="120">
                  <c:v>19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2</c:v>
                </c:pt>
                <c:pt idx="130">
                  <c:v>6</c:v>
                </c:pt>
                <c:pt idx="13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505808"/>
        <c:axId val="-1832504720"/>
      </c:lineChart>
      <c:catAx>
        <c:axId val="-18325058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3250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325047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325058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Sheet1!$C$2:$C$123</c:f>
              <c:numCache>
                <c:formatCode>General</c:formatCode>
                <c:ptCount val="122"/>
                <c:pt idx="0">
                  <c:v>1466</c:v>
                </c:pt>
                <c:pt idx="1">
                  <c:v>1666</c:v>
                </c:pt>
                <c:pt idx="2">
                  <c:v>1932</c:v>
                </c:pt>
                <c:pt idx="3">
                  <c:v>2190</c:v>
                </c:pt>
                <c:pt idx="4">
                  <c:v>2427</c:v>
                </c:pt>
                <c:pt idx="5">
                  <c:v>2657</c:v>
                </c:pt>
                <c:pt idx="6">
                  <c:v>2943</c:v>
                </c:pt>
                <c:pt idx="7">
                  <c:v>3227</c:v>
                </c:pt>
                <c:pt idx="8">
                  <c:v>3452</c:v>
                </c:pt>
                <c:pt idx="9">
                  <c:v>3692</c:v>
                </c:pt>
                <c:pt idx="10">
                  <c:v>3935</c:v>
                </c:pt>
                <c:pt idx="11">
                  <c:v>4204</c:v>
                </c:pt>
                <c:pt idx="12">
                  <c:v>4480</c:v>
                </c:pt>
                <c:pt idx="13">
                  <c:v>4754</c:v>
                </c:pt>
                <c:pt idx="14">
                  <c:v>5061</c:v>
                </c:pt>
                <c:pt idx="15">
                  <c:v>5324</c:v>
                </c:pt>
                <c:pt idx="16">
                  <c:v>5577</c:v>
                </c:pt>
                <c:pt idx="17">
                  <c:v>5874</c:v>
                </c:pt>
                <c:pt idx="18">
                  <c:v>6169</c:v>
                </c:pt>
                <c:pt idx="19">
                  <c:v>6454</c:v>
                </c:pt>
                <c:pt idx="20">
                  <c:v>6780</c:v>
                </c:pt>
                <c:pt idx="21">
                  <c:v>6988</c:v>
                </c:pt>
                <c:pt idx="22">
                  <c:v>7299</c:v>
                </c:pt>
                <c:pt idx="23">
                  <c:v>7649</c:v>
                </c:pt>
                <c:pt idx="24">
                  <c:v>7928</c:v>
                </c:pt>
                <c:pt idx="25">
                  <c:v>8255</c:v>
                </c:pt>
                <c:pt idx="26">
                  <c:v>8542</c:v>
                </c:pt>
                <c:pt idx="27">
                  <c:v>8823</c:v>
                </c:pt>
                <c:pt idx="28">
                  <c:v>9073</c:v>
                </c:pt>
                <c:pt idx="29">
                  <c:v>9346</c:v>
                </c:pt>
                <c:pt idx="30">
                  <c:v>9670</c:v>
                </c:pt>
                <c:pt idx="31">
                  <c:v>10055</c:v>
                </c:pt>
                <c:pt idx="32">
                  <c:v>10343</c:v>
                </c:pt>
                <c:pt idx="33">
                  <c:v>10642</c:v>
                </c:pt>
                <c:pt idx="34">
                  <c:v>10900</c:v>
                </c:pt>
                <c:pt idx="35">
                  <c:v>11178</c:v>
                </c:pt>
                <c:pt idx="36">
                  <c:v>11452</c:v>
                </c:pt>
                <c:pt idx="37">
                  <c:v>11732</c:v>
                </c:pt>
                <c:pt idx="38">
                  <c:v>12007</c:v>
                </c:pt>
                <c:pt idx="39">
                  <c:v>12304</c:v>
                </c:pt>
                <c:pt idx="40">
                  <c:v>12613</c:v>
                </c:pt>
                <c:pt idx="41">
                  <c:v>12891</c:v>
                </c:pt>
                <c:pt idx="42">
                  <c:v>13183</c:v>
                </c:pt>
                <c:pt idx="43">
                  <c:v>13477</c:v>
                </c:pt>
                <c:pt idx="44">
                  <c:v>13748</c:v>
                </c:pt>
                <c:pt idx="45">
                  <c:v>14033</c:v>
                </c:pt>
                <c:pt idx="46">
                  <c:v>14326</c:v>
                </c:pt>
                <c:pt idx="47">
                  <c:v>14590</c:v>
                </c:pt>
                <c:pt idx="48">
                  <c:v>14896</c:v>
                </c:pt>
                <c:pt idx="49">
                  <c:v>15135</c:v>
                </c:pt>
                <c:pt idx="50">
                  <c:v>15443</c:v>
                </c:pt>
                <c:pt idx="51">
                  <c:v>15715</c:v>
                </c:pt>
                <c:pt idx="52">
                  <c:v>16008</c:v>
                </c:pt>
                <c:pt idx="53">
                  <c:v>16313</c:v>
                </c:pt>
                <c:pt idx="54">
                  <c:v>16630</c:v>
                </c:pt>
                <c:pt idx="55">
                  <c:v>16957</c:v>
                </c:pt>
                <c:pt idx="56">
                  <c:v>17250</c:v>
                </c:pt>
                <c:pt idx="57">
                  <c:v>17534</c:v>
                </c:pt>
                <c:pt idx="58">
                  <c:v>17811</c:v>
                </c:pt>
                <c:pt idx="59">
                  <c:v>18103</c:v>
                </c:pt>
                <c:pt idx="60">
                  <c:v>18454</c:v>
                </c:pt>
                <c:pt idx="61">
                  <c:v>18794</c:v>
                </c:pt>
                <c:pt idx="62">
                  <c:v>19124</c:v>
                </c:pt>
                <c:pt idx="63">
                  <c:v>19420</c:v>
                </c:pt>
                <c:pt idx="64">
                  <c:v>19733</c:v>
                </c:pt>
                <c:pt idx="65">
                  <c:v>20049</c:v>
                </c:pt>
                <c:pt idx="66">
                  <c:v>20366</c:v>
                </c:pt>
                <c:pt idx="67">
                  <c:v>20679</c:v>
                </c:pt>
                <c:pt idx="68">
                  <c:v>20982</c:v>
                </c:pt>
                <c:pt idx="69">
                  <c:v>21320</c:v>
                </c:pt>
                <c:pt idx="70">
                  <c:v>21615</c:v>
                </c:pt>
                <c:pt idx="71">
                  <c:v>21888</c:v>
                </c:pt>
                <c:pt idx="72">
                  <c:v>22149</c:v>
                </c:pt>
                <c:pt idx="73">
                  <c:v>22437</c:v>
                </c:pt>
                <c:pt idx="74">
                  <c:v>22699</c:v>
                </c:pt>
                <c:pt idx="75">
                  <c:v>22996</c:v>
                </c:pt>
                <c:pt idx="76">
                  <c:v>23268</c:v>
                </c:pt>
                <c:pt idx="77">
                  <c:v>23555</c:v>
                </c:pt>
                <c:pt idx="78">
                  <c:v>23823</c:v>
                </c:pt>
                <c:pt idx="79">
                  <c:v>24081</c:v>
                </c:pt>
                <c:pt idx="80">
                  <c:v>24425</c:v>
                </c:pt>
                <c:pt idx="81">
                  <c:v>24696</c:v>
                </c:pt>
                <c:pt idx="82">
                  <c:v>25031</c:v>
                </c:pt>
                <c:pt idx="83">
                  <c:v>25337</c:v>
                </c:pt>
                <c:pt idx="84">
                  <c:v>25635</c:v>
                </c:pt>
                <c:pt idx="85">
                  <c:v>25972</c:v>
                </c:pt>
                <c:pt idx="86">
                  <c:v>26260</c:v>
                </c:pt>
                <c:pt idx="87">
                  <c:v>26527</c:v>
                </c:pt>
                <c:pt idx="88">
                  <c:v>26814</c:v>
                </c:pt>
                <c:pt idx="89">
                  <c:v>27094</c:v>
                </c:pt>
                <c:pt idx="90">
                  <c:v>27438</c:v>
                </c:pt>
                <c:pt idx="91">
                  <c:v>27797</c:v>
                </c:pt>
                <c:pt idx="92">
                  <c:v>28101</c:v>
                </c:pt>
                <c:pt idx="93">
                  <c:v>28356</c:v>
                </c:pt>
                <c:pt idx="94">
                  <c:v>28645</c:v>
                </c:pt>
                <c:pt idx="95">
                  <c:v>28920</c:v>
                </c:pt>
                <c:pt idx="96">
                  <c:v>29185</c:v>
                </c:pt>
                <c:pt idx="97">
                  <c:v>29435</c:v>
                </c:pt>
                <c:pt idx="98">
                  <c:v>29728</c:v>
                </c:pt>
                <c:pt idx="99">
                  <c:v>30004</c:v>
                </c:pt>
                <c:pt idx="100">
                  <c:v>30291</c:v>
                </c:pt>
                <c:pt idx="101">
                  <c:v>30604</c:v>
                </c:pt>
                <c:pt idx="102">
                  <c:v>30918</c:v>
                </c:pt>
                <c:pt idx="103">
                  <c:v>31223</c:v>
                </c:pt>
                <c:pt idx="104">
                  <c:v>31504</c:v>
                </c:pt>
                <c:pt idx="105">
                  <c:v>31781</c:v>
                </c:pt>
                <c:pt idx="106">
                  <c:v>32039</c:v>
                </c:pt>
                <c:pt idx="107">
                  <c:v>32317</c:v>
                </c:pt>
                <c:pt idx="108">
                  <c:v>32663</c:v>
                </c:pt>
                <c:pt idx="109">
                  <c:v>33011</c:v>
                </c:pt>
                <c:pt idx="110">
                  <c:v>33348</c:v>
                </c:pt>
                <c:pt idx="111">
                  <c:v>33742</c:v>
                </c:pt>
                <c:pt idx="112">
                  <c:v>34055</c:v>
                </c:pt>
                <c:pt idx="113">
                  <c:v>34372</c:v>
                </c:pt>
                <c:pt idx="114">
                  <c:v>34627</c:v>
                </c:pt>
                <c:pt idx="115">
                  <c:v>34886</c:v>
                </c:pt>
                <c:pt idx="116">
                  <c:v>35132</c:v>
                </c:pt>
                <c:pt idx="117">
                  <c:v>35404</c:v>
                </c:pt>
                <c:pt idx="118">
                  <c:v>35667</c:v>
                </c:pt>
                <c:pt idx="119">
                  <c:v>35936</c:v>
                </c:pt>
                <c:pt idx="120">
                  <c:v>36254</c:v>
                </c:pt>
                <c:pt idx="121">
                  <c:v>36673</c:v>
                </c:pt>
              </c:numCache>
            </c:numRef>
          </c:cat>
          <c:val>
            <c:numRef>
              <c:f>Sheet1!$E$2:$E$123</c:f>
              <c:numCache>
                <c:formatCode>General</c:formatCode>
                <c:ptCount val="122"/>
                <c:pt idx="0">
                  <c:v>8.15625</c:v>
                </c:pt>
                <c:pt idx="1">
                  <c:v>13.9765625</c:v>
                </c:pt>
                <c:pt idx="2">
                  <c:v>91.0380859375</c:v>
                </c:pt>
                <c:pt idx="3">
                  <c:v>97.396484375</c:v>
                </c:pt>
                <c:pt idx="4">
                  <c:v>100.8193359375</c:v>
                </c:pt>
                <c:pt idx="5">
                  <c:v>103.181640625</c:v>
                </c:pt>
                <c:pt idx="6">
                  <c:v>105.6162109375</c:v>
                </c:pt>
                <c:pt idx="7">
                  <c:v>111.69921875</c:v>
                </c:pt>
                <c:pt idx="8">
                  <c:v>112.05859375</c:v>
                </c:pt>
                <c:pt idx="9">
                  <c:v>112.56640625</c:v>
                </c:pt>
                <c:pt idx="10">
                  <c:v>112.99609375</c:v>
                </c:pt>
                <c:pt idx="11">
                  <c:v>113.43359375</c:v>
                </c:pt>
                <c:pt idx="12">
                  <c:v>113.4453125</c:v>
                </c:pt>
                <c:pt idx="13">
                  <c:v>113.453125</c:v>
                </c:pt>
                <c:pt idx="14">
                  <c:v>114.328125</c:v>
                </c:pt>
                <c:pt idx="15">
                  <c:v>113.671875</c:v>
                </c:pt>
                <c:pt idx="16">
                  <c:v>113.70703125</c:v>
                </c:pt>
                <c:pt idx="17">
                  <c:v>113.86328125</c:v>
                </c:pt>
                <c:pt idx="18">
                  <c:v>113.859375</c:v>
                </c:pt>
                <c:pt idx="19">
                  <c:v>114.4189453125</c:v>
                </c:pt>
                <c:pt idx="20">
                  <c:v>115.5185546875</c:v>
                </c:pt>
                <c:pt idx="21">
                  <c:v>117.06640625</c:v>
                </c:pt>
                <c:pt idx="22">
                  <c:v>139.3818359375</c:v>
                </c:pt>
                <c:pt idx="23">
                  <c:v>128.033203125</c:v>
                </c:pt>
                <c:pt idx="24">
                  <c:v>127.876953125</c:v>
                </c:pt>
                <c:pt idx="25">
                  <c:v>128.044921875</c:v>
                </c:pt>
                <c:pt idx="26">
                  <c:v>129.822265625</c:v>
                </c:pt>
                <c:pt idx="27">
                  <c:v>130.646484375</c:v>
                </c:pt>
                <c:pt idx="28">
                  <c:v>131.638671875</c:v>
                </c:pt>
                <c:pt idx="29">
                  <c:v>131.498046875</c:v>
                </c:pt>
                <c:pt idx="30">
                  <c:v>131.529296875</c:v>
                </c:pt>
                <c:pt idx="31">
                  <c:v>132.4296875</c:v>
                </c:pt>
                <c:pt idx="32">
                  <c:v>134.091796875</c:v>
                </c:pt>
                <c:pt idx="33">
                  <c:v>133.462890625</c:v>
                </c:pt>
                <c:pt idx="34">
                  <c:v>133.470703125</c:v>
                </c:pt>
                <c:pt idx="35">
                  <c:v>133.521484375</c:v>
                </c:pt>
                <c:pt idx="36">
                  <c:v>133.525390625</c:v>
                </c:pt>
                <c:pt idx="37">
                  <c:v>133.525390625</c:v>
                </c:pt>
                <c:pt idx="38">
                  <c:v>133.447265625</c:v>
                </c:pt>
                <c:pt idx="39">
                  <c:v>133.384765625</c:v>
                </c:pt>
                <c:pt idx="40">
                  <c:v>133.111328125</c:v>
                </c:pt>
                <c:pt idx="41">
                  <c:v>133.1953125</c:v>
                </c:pt>
                <c:pt idx="42">
                  <c:v>133.396484375</c:v>
                </c:pt>
                <c:pt idx="43">
                  <c:v>133.478515625</c:v>
                </c:pt>
                <c:pt idx="44">
                  <c:v>133.53515625</c:v>
                </c:pt>
                <c:pt idx="45">
                  <c:v>133.54296875</c:v>
                </c:pt>
                <c:pt idx="46">
                  <c:v>133.546875</c:v>
                </c:pt>
                <c:pt idx="47">
                  <c:v>133.546875</c:v>
                </c:pt>
                <c:pt idx="48">
                  <c:v>133.609375</c:v>
                </c:pt>
                <c:pt idx="49">
                  <c:v>133.7109375</c:v>
                </c:pt>
                <c:pt idx="50">
                  <c:v>133.71484375</c:v>
                </c:pt>
                <c:pt idx="51">
                  <c:v>135.697265625</c:v>
                </c:pt>
                <c:pt idx="52">
                  <c:v>138.908203125</c:v>
                </c:pt>
                <c:pt idx="53">
                  <c:v>136.1484375</c:v>
                </c:pt>
                <c:pt idx="54">
                  <c:v>136.15234375</c:v>
                </c:pt>
                <c:pt idx="55">
                  <c:v>136.1328125</c:v>
                </c:pt>
                <c:pt idx="56">
                  <c:v>136.16796875</c:v>
                </c:pt>
                <c:pt idx="57">
                  <c:v>136.16796875</c:v>
                </c:pt>
                <c:pt idx="58">
                  <c:v>135.953125</c:v>
                </c:pt>
                <c:pt idx="59">
                  <c:v>136.02734375</c:v>
                </c:pt>
                <c:pt idx="60">
                  <c:v>139.732421875</c:v>
                </c:pt>
                <c:pt idx="61">
                  <c:v>216.53125</c:v>
                </c:pt>
                <c:pt idx="62">
                  <c:v>136.333984375</c:v>
                </c:pt>
                <c:pt idx="63">
                  <c:v>136.333984375</c:v>
                </c:pt>
                <c:pt idx="64">
                  <c:v>136.337890625</c:v>
                </c:pt>
                <c:pt idx="65">
                  <c:v>136.486328125</c:v>
                </c:pt>
                <c:pt idx="66">
                  <c:v>136.490234375</c:v>
                </c:pt>
                <c:pt idx="67">
                  <c:v>136.458984375</c:v>
                </c:pt>
                <c:pt idx="68">
                  <c:v>136.548828125</c:v>
                </c:pt>
                <c:pt idx="69">
                  <c:v>136.556640625</c:v>
                </c:pt>
                <c:pt idx="70">
                  <c:v>136.53515625</c:v>
                </c:pt>
                <c:pt idx="71">
                  <c:v>136.90234375</c:v>
                </c:pt>
                <c:pt idx="72">
                  <c:v>137.2265625</c:v>
                </c:pt>
                <c:pt idx="73">
                  <c:v>137</c:v>
                </c:pt>
                <c:pt idx="74">
                  <c:v>136.9609375</c:v>
                </c:pt>
                <c:pt idx="75">
                  <c:v>136.96484375</c:v>
                </c:pt>
                <c:pt idx="76">
                  <c:v>136.96484375</c:v>
                </c:pt>
                <c:pt idx="77">
                  <c:v>136.96875</c:v>
                </c:pt>
                <c:pt idx="78">
                  <c:v>136.96875</c:v>
                </c:pt>
                <c:pt idx="79">
                  <c:v>136.96875</c:v>
                </c:pt>
                <c:pt idx="80">
                  <c:v>137.07421875</c:v>
                </c:pt>
                <c:pt idx="81">
                  <c:v>137.00390625</c:v>
                </c:pt>
                <c:pt idx="82">
                  <c:v>136.912109375</c:v>
                </c:pt>
                <c:pt idx="83">
                  <c:v>137.009765625</c:v>
                </c:pt>
                <c:pt idx="84">
                  <c:v>136.970703125</c:v>
                </c:pt>
                <c:pt idx="85">
                  <c:v>136.966796875</c:v>
                </c:pt>
                <c:pt idx="86">
                  <c:v>136.966796875</c:v>
                </c:pt>
                <c:pt idx="87">
                  <c:v>136.966796875</c:v>
                </c:pt>
                <c:pt idx="88">
                  <c:v>136.935546875</c:v>
                </c:pt>
                <c:pt idx="89">
                  <c:v>136.947265625</c:v>
                </c:pt>
                <c:pt idx="90">
                  <c:v>137.111328125</c:v>
                </c:pt>
                <c:pt idx="91">
                  <c:v>136.98046875</c:v>
                </c:pt>
                <c:pt idx="92">
                  <c:v>136.984375</c:v>
                </c:pt>
                <c:pt idx="93">
                  <c:v>136.9609375</c:v>
                </c:pt>
                <c:pt idx="94">
                  <c:v>137.3203125</c:v>
                </c:pt>
                <c:pt idx="95">
                  <c:v>137.015625</c:v>
                </c:pt>
                <c:pt idx="96">
                  <c:v>137.01953125</c:v>
                </c:pt>
                <c:pt idx="97">
                  <c:v>137.01953125</c:v>
                </c:pt>
                <c:pt idx="98">
                  <c:v>137.01953125</c:v>
                </c:pt>
                <c:pt idx="99">
                  <c:v>137.03125</c:v>
                </c:pt>
                <c:pt idx="100">
                  <c:v>137.107421875</c:v>
                </c:pt>
                <c:pt idx="101">
                  <c:v>137.099609375</c:v>
                </c:pt>
                <c:pt idx="102">
                  <c:v>137.107421875</c:v>
                </c:pt>
                <c:pt idx="103">
                  <c:v>137.103515625</c:v>
                </c:pt>
                <c:pt idx="104">
                  <c:v>137.103515625</c:v>
                </c:pt>
                <c:pt idx="105">
                  <c:v>137.103515625</c:v>
                </c:pt>
                <c:pt idx="106">
                  <c:v>137.107421875</c:v>
                </c:pt>
                <c:pt idx="107">
                  <c:v>137.107421875</c:v>
                </c:pt>
                <c:pt idx="108">
                  <c:v>137.154296875</c:v>
                </c:pt>
                <c:pt idx="109">
                  <c:v>137.154296875</c:v>
                </c:pt>
                <c:pt idx="110">
                  <c:v>139.181640625</c:v>
                </c:pt>
                <c:pt idx="111">
                  <c:v>137.865234375</c:v>
                </c:pt>
                <c:pt idx="112">
                  <c:v>137.607421875</c:v>
                </c:pt>
                <c:pt idx="113">
                  <c:v>137.607421875</c:v>
                </c:pt>
                <c:pt idx="114">
                  <c:v>137.607421875</c:v>
                </c:pt>
                <c:pt idx="115">
                  <c:v>137.607421875</c:v>
                </c:pt>
                <c:pt idx="116">
                  <c:v>137.611328125</c:v>
                </c:pt>
                <c:pt idx="117">
                  <c:v>137.611328125</c:v>
                </c:pt>
                <c:pt idx="118">
                  <c:v>137.611328125</c:v>
                </c:pt>
                <c:pt idx="119">
                  <c:v>137.611328125</c:v>
                </c:pt>
                <c:pt idx="120">
                  <c:v>137.591796875</c:v>
                </c:pt>
                <c:pt idx="121">
                  <c:v>137.595703125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505264"/>
        <c:axId val="-1906016480"/>
      </c:lineChart>
      <c:catAx>
        <c:axId val="-18325052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0601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60164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325052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3"/>
  <sheetViews>
    <sheetView tabSelected="1" workbookViewId="0">
      <selection activeCell="H26" sqref="H26:H27"/>
    </sheetView>
  </sheetViews>
  <sheetFormatPr defaultColWidth="9.109375" defaultRowHeight="13.2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7" x14ac:dyDescent="0.25">
      <c r="A2" s="2">
        <f>1439</f>
        <v>1439</v>
      </c>
      <c r="B2" s="2">
        <f>16</f>
        <v>16</v>
      </c>
      <c r="C2" s="2">
        <f>1466</f>
        <v>1466</v>
      </c>
      <c r="D2" s="2">
        <f>8352</f>
        <v>8352</v>
      </c>
      <c r="E2" s="2">
        <f>8.15625</f>
        <v>8.15625</v>
      </c>
      <c r="G2" s="2">
        <f>267</f>
        <v>267</v>
      </c>
    </row>
    <row r="3" spans="1:7" x14ac:dyDescent="0.25">
      <c r="A3" s="2">
        <f>1728</f>
        <v>1728</v>
      </c>
      <c r="B3" s="2">
        <f>25</f>
        <v>25</v>
      </c>
      <c r="C3" s="2">
        <f>1666</f>
        <v>1666</v>
      </c>
      <c r="D3" s="2">
        <f>14312</f>
        <v>14312</v>
      </c>
      <c r="E3" s="2">
        <f>13.9765625</f>
        <v>13.9765625</v>
      </c>
    </row>
    <row r="4" spans="1:7" x14ac:dyDescent="0.25">
      <c r="A4" s="2">
        <f>1967</f>
        <v>1967</v>
      </c>
      <c r="B4" s="2">
        <f>23</f>
        <v>23</v>
      </c>
      <c r="C4" s="2">
        <f>1932</f>
        <v>1932</v>
      </c>
      <c r="D4" s="2">
        <f>93223</f>
        <v>93223</v>
      </c>
      <c r="E4" s="2">
        <f>91.0380859375</f>
        <v>91.0380859375</v>
      </c>
      <c r="G4" s="2" t="s">
        <v>5</v>
      </c>
    </row>
    <row r="5" spans="1:7" x14ac:dyDescent="0.25">
      <c r="A5" s="2">
        <f>2203</f>
        <v>2203</v>
      </c>
      <c r="B5" s="2">
        <f>44</f>
        <v>44</v>
      </c>
      <c r="C5" s="2">
        <f>2190</f>
        <v>2190</v>
      </c>
      <c r="D5" s="2">
        <f>99734</f>
        <v>99734</v>
      </c>
      <c r="E5" s="2">
        <f>97.396484375</f>
        <v>97.396484375</v>
      </c>
      <c r="G5" s="2">
        <f>288</f>
        <v>288</v>
      </c>
    </row>
    <row r="6" spans="1:7" x14ac:dyDescent="0.25">
      <c r="A6" s="2">
        <f>2459</f>
        <v>2459</v>
      </c>
      <c r="B6" s="2">
        <f>26</f>
        <v>26</v>
      </c>
      <c r="C6" s="2">
        <f>2427</f>
        <v>2427</v>
      </c>
      <c r="D6" s="2">
        <f>103239</f>
        <v>103239</v>
      </c>
      <c r="E6" s="2">
        <f>100.8193359375</f>
        <v>100.8193359375</v>
      </c>
    </row>
    <row r="7" spans="1:7" x14ac:dyDescent="0.25">
      <c r="A7" s="2">
        <f>2706</f>
        <v>2706</v>
      </c>
      <c r="B7" s="2">
        <f>28</f>
        <v>28</v>
      </c>
      <c r="C7" s="2">
        <f>2657</f>
        <v>2657</v>
      </c>
      <c r="D7" s="2">
        <f>105658</f>
        <v>105658</v>
      </c>
      <c r="E7" s="2">
        <f>103.181640625</f>
        <v>103.181640625</v>
      </c>
    </row>
    <row r="8" spans="1:7" x14ac:dyDescent="0.25">
      <c r="A8" s="2">
        <f>2982</f>
        <v>2982</v>
      </c>
      <c r="B8" s="2">
        <f>20</f>
        <v>20</v>
      </c>
      <c r="C8" s="2">
        <f>2943</f>
        <v>2943</v>
      </c>
      <c r="D8" s="2">
        <f>108151</f>
        <v>108151</v>
      </c>
      <c r="E8" s="2">
        <f>105.6162109375</f>
        <v>105.6162109375</v>
      </c>
    </row>
    <row r="9" spans="1:7" x14ac:dyDescent="0.25">
      <c r="A9" s="2">
        <f>3252</f>
        <v>3252</v>
      </c>
      <c r="B9" s="2">
        <f>23</f>
        <v>23</v>
      </c>
      <c r="C9" s="2">
        <f>3227</f>
        <v>3227</v>
      </c>
      <c r="D9" s="2">
        <f>114380</f>
        <v>114380</v>
      </c>
      <c r="E9" s="2">
        <f>111.69921875</f>
        <v>111.69921875</v>
      </c>
    </row>
    <row r="10" spans="1:7" x14ac:dyDescent="0.25">
      <c r="A10" s="2">
        <f>3489</f>
        <v>3489</v>
      </c>
      <c r="B10" s="2">
        <f>10</f>
        <v>10</v>
      </c>
      <c r="C10" s="2">
        <f>3452</f>
        <v>3452</v>
      </c>
      <c r="D10" s="2">
        <f>114748</f>
        <v>114748</v>
      </c>
      <c r="E10" s="2">
        <f>112.05859375</f>
        <v>112.05859375</v>
      </c>
    </row>
    <row r="11" spans="1:7" x14ac:dyDescent="0.25">
      <c r="A11" s="2">
        <f>3737</f>
        <v>3737</v>
      </c>
      <c r="B11" s="2">
        <f>12</f>
        <v>12</v>
      </c>
      <c r="C11" s="2">
        <f>3692</f>
        <v>3692</v>
      </c>
      <c r="D11" s="2">
        <f>115268</f>
        <v>115268</v>
      </c>
      <c r="E11" s="2">
        <f>112.56640625</f>
        <v>112.56640625</v>
      </c>
    </row>
    <row r="12" spans="1:7" x14ac:dyDescent="0.25">
      <c r="A12" s="2">
        <f>4009</f>
        <v>4009</v>
      </c>
      <c r="B12" s="2">
        <f>11</f>
        <v>11</v>
      </c>
      <c r="C12" s="2">
        <f>3935</f>
        <v>3935</v>
      </c>
      <c r="D12" s="2">
        <f>115708</f>
        <v>115708</v>
      </c>
      <c r="E12" s="2">
        <f>112.99609375</f>
        <v>112.99609375</v>
      </c>
    </row>
    <row r="13" spans="1:7" x14ac:dyDescent="0.25">
      <c r="A13" s="2">
        <f>4281</f>
        <v>4281</v>
      </c>
      <c r="B13" s="2">
        <f>13</f>
        <v>13</v>
      </c>
      <c r="C13" s="2">
        <f>4204</f>
        <v>4204</v>
      </c>
      <c r="D13" s="2">
        <f>116156</f>
        <v>116156</v>
      </c>
      <c r="E13" s="2">
        <f>113.43359375</f>
        <v>113.43359375</v>
      </c>
    </row>
    <row r="14" spans="1:7" x14ac:dyDescent="0.25">
      <c r="A14" s="2">
        <f>4546</f>
        <v>4546</v>
      </c>
      <c r="B14" s="2">
        <f>9</f>
        <v>9</v>
      </c>
      <c r="C14" s="2">
        <f>4480</f>
        <v>4480</v>
      </c>
      <c r="D14" s="2">
        <f>116168</f>
        <v>116168</v>
      </c>
      <c r="E14" s="2">
        <f>113.4453125</f>
        <v>113.4453125</v>
      </c>
    </row>
    <row r="15" spans="1:7" x14ac:dyDescent="0.25">
      <c r="A15" s="2">
        <f>4859</f>
        <v>4859</v>
      </c>
      <c r="B15" s="2">
        <f>20</f>
        <v>20</v>
      </c>
      <c r="C15" s="2">
        <f>4754</f>
        <v>4754</v>
      </c>
      <c r="D15" s="2">
        <f>116176</f>
        <v>116176</v>
      </c>
      <c r="E15" s="2">
        <f>113.453125</f>
        <v>113.453125</v>
      </c>
    </row>
    <row r="16" spans="1:7" x14ac:dyDescent="0.25">
      <c r="A16" s="2">
        <f>5105</f>
        <v>5105</v>
      </c>
      <c r="B16" s="2">
        <f>8</f>
        <v>8</v>
      </c>
      <c r="C16" s="2">
        <f>5061</f>
        <v>5061</v>
      </c>
      <c r="D16" s="2">
        <f>117072</f>
        <v>117072</v>
      </c>
      <c r="E16" s="2">
        <f>114.328125</f>
        <v>114.328125</v>
      </c>
    </row>
    <row r="17" spans="1:10" x14ac:dyDescent="0.25">
      <c r="A17" s="2">
        <f>5389</f>
        <v>5389</v>
      </c>
      <c r="B17" s="2">
        <f>8</f>
        <v>8</v>
      </c>
      <c r="C17" s="2">
        <f>5324</f>
        <v>5324</v>
      </c>
      <c r="D17" s="2">
        <f>116400</f>
        <v>116400</v>
      </c>
      <c r="E17" s="2">
        <f>113.671875</f>
        <v>113.671875</v>
      </c>
    </row>
    <row r="18" spans="1:10" x14ac:dyDescent="0.25">
      <c r="A18" s="2">
        <f>5625</f>
        <v>5625</v>
      </c>
      <c r="B18" s="2">
        <f>15</f>
        <v>15</v>
      </c>
      <c r="C18" s="2">
        <f>5577</f>
        <v>5577</v>
      </c>
      <c r="D18" s="2">
        <f>116436</f>
        <v>116436</v>
      </c>
      <c r="E18" s="2">
        <f>113.70703125</f>
        <v>113.70703125</v>
      </c>
    </row>
    <row r="19" spans="1:10" x14ac:dyDescent="0.25">
      <c r="A19" s="2">
        <f>5852</f>
        <v>5852</v>
      </c>
      <c r="B19" s="2">
        <f>7</f>
        <v>7</v>
      </c>
      <c r="C19" s="2">
        <f>5874</f>
        <v>5874</v>
      </c>
      <c r="D19" s="2">
        <f>116596</f>
        <v>116596</v>
      </c>
      <c r="E19" s="2">
        <f>113.86328125</f>
        <v>113.86328125</v>
      </c>
      <c r="H19" s="2" t="s">
        <v>6</v>
      </c>
      <c r="I19" s="2" t="s">
        <v>7</v>
      </c>
      <c r="J19" s="2" t="s">
        <v>8</v>
      </c>
    </row>
    <row r="20" spans="1:10" x14ac:dyDescent="0.25">
      <c r="A20" s="2">
        <f>6197</f>
        <v>6197</v>
      </c>
      <c r="B20" s="2">
        <f>9</f>
        <v>9</v>
      </c>
      <c r="C20" s="2">
        <f>6169</f>
        <v>6169</v>
      </c>
      <c r="D20" s="2">
        <f>116592</f>
        <v>116592</v>
      </c>
      <c r="E20" s="2">
        <f>113.859375</f>
        <v>113.859375</v>
      </c>
      <c r="H20" s="2">
        <f>AVERAGE(E9:E23)</f>
        <v>113.7390625</v>
      </c>
      <c r="I20" s="2">
        <f>MAX(E2:E123)</f>
        <v>216.53125</v>
      </c>
      <c r="J20" s="2">
        <v>137</v>
      </c>
    </row>
    <row r="21" spans="1:10" x14ac:dyDescent="0.25">
      <c r="A21" s="2">
        <f>6498</f>
        <v>6498</v>
      </c>
      <c r="B21" s="2">
        <f>11</f>
        <v>11</v>
      </c>
      <c r="C21" s="2">
        <f>6454</f>
        <v>6454</v>
      </c>
      <c r="D21" s="2">
        <f>117165</f>
        <v>117165</v>
      </c>
      <c r="E21" s="2">
        <f>114.4189453125</f>
        <v>114.4189453125</v>
      </c>
    </row>
    <row r="22" spans="1:10" x14ac:dyDescent="0.25">
      <c r="A22" s="2">
        <f>6754</f>
        <v>6754</v>
      </c>
      <c r="B22" s="2">
        <f>44</f>
        <v>44</v>
      </c>
      <c r="C22" s="2">
        <f>6780</f>
        <v>6780</v>
      </c>
      <c r="D22" s="2">
        <f>118291</f>
        <v>118291</v>
      </c>
      <c r="E22" s="2">
        <f>115.5185546875</f>
        <v>115.5185546875</v>
      </c>
    </row>
    <row r="23" spans="1:10" x14ac:dyDescent="0.25">
      <c r="A23" s="2">
        <f>6999</f>
        <v>6999</v>
      </c>
      <c r="B23" s="2">
        <f>23</f>
        <v>23</v>
      </c>
      <c r="C23" s="2">
        <f>6988</f>
        <v>6988</v>
      </c>
      <c r="D23" s="2">
        <f>119876</f>
        <v>119876</v>
      </c>
      <c r="E23" s="2">
        <f>117.06640625</f>
        <v>117.06640625</v>
      </c>
    </row>
    <row r="24" spans="1:10" x14ac:dyDescent="0.25">
      <c r="A24" s="2">
        <f>7213</f>
        <v>7213</v>
      </c>
      <c r="B24" s="2">
        <f>52</f>
        <v>52</v>
      </c>
      <c r="C24" s="2">
        <f>7299</f>
        <v>7299</v>
      </c>
      <c r="D24" s="2">
        <f>142727</f>
        <v>142727</v>
      </c>
      <c r="E24" s="2">
        <f>139.3818359375</f>
        <v>139.3818359375</v>
      </c>
    </row>
    <row r="25" spans="1:10" x14ac:dyDescent="0.25">
      <c r="A25" s="2">
        <f>7475</f>
        <v>7475</v>
      </c>
      <c r="B25" s="2">
        <f>15</f>
        <v>15</v>
      </c>
      <c r="C25" s="2">
        <f>7649</f>
        <v>7649</v>
      </c>
      <c r="D25" s="2">
        <f>131106</f>
        <v>131106</v>
      </c>
      <c r="E25" s="2">
        <f>128.033203125</f>
        <v>128.033203125</v>
      </c>
    </row>
    <row r="26" spans="1:10" x14ac:dyDescent="0.25">
      <c r="A26" s="2">
        <f>7729</f>
        <v>7729</v>
      </c>
      <c r="B26" s="2">
        <f>29</f>
        <v>29</v>
      </c>
      <c r="C26" s="2">
        <f>7928</f>
        <v>7928</v>
      </c>
      <c r="D26" s="2">
        <f>130946</f>
        <v>130946</v>
      </c>
      <c r="E26" s="2">
        <f>127.876953125</f>
        <v>127.876953125</v>
      </c>
      <c r="H26" s="1" t="s">
        <v>9</v>
      </c>
    </row>
    <row r="27" spans="1:10" x14ac:dyDescent="0.25">
      <c r="A27" s="2">
        <f>7918</f>
        <v>7918</v>
      </c>
      <c r="B27" s="2">
        <f>11</f>
        <v>11</v>
      </c>
      <c r="C27" s="2">
        <f>8255</f>
        <v>8255</v>
      </c>
      <c r="D27" s="2">
        <f>131118</f>
        <v>131118</v>
      </c>
      <c r="E27" s="2">
        <f>128.044921875</f>
        <v>128.044921875</v>
      </c>
      <c r="H27" s="1">
        <f>AVERAGE(B2:B16)</f>
        <v>19.2</v>
      </c>
    </row>
    <row r="28" spans="1:10" x14ac:dyDescent="0.25">
      <c r="A28" s="2">
        <f>8201</f>
        <v>8201</v>
      </c>
      <c r="B28" s="2">
        <f>6</f>
        <v>6</v>
      </c>
      <c r="C28" s="2">
        <f>8542</f>
        <v>8542</v>
      </c>
      <c r="D28" s="2">
        <f>132938</f>
        <v>132938</v>
      </c>
      <c r="E28" s="2">
        <f>129.822265625</f>
        <v>129.822265625</v>
      </c>
    </row>
    <row r="29" spans="1:10" x14ac:dyDescent="0.25">
      <c r="A29" s="2">
        <f>8472</f>
        <v>8472</v>
      </c>
      <c r="B29" s="2">
        <f>10</f>
        <v>10</v>
      </c>
      <c r="C29" s="2">
        <f>8823</f>
        <v>8823</v>
      </c>
      <c r="D29" s="2">
        <f>133782</f>
        <v>133782</v>
      </c>
      <c r="E29" s="2">
        <f>130.646484375</f>
        <v>130.646484375</v>
      </c>
    </row>
    <row r="30" spans="1:10" x14ac:dyDescent="0.25">
      <c r="A30" s="2">
        <f>8750</f>
        <v>8750</v>
      </c>
      <c r="B30" s="2">
        <f>10</f>
        <v>10</v>
      </c>
      <c r="C30" s="2">
        <f>9073</f>
        <v>9073</v>
      </c>
      <c r="D30" s="2">
        <f>134798</f>
        <v>134798</v>
      </c>
      <c r="E30" s="2">
        <f>131.638671875</f>
        <v>131.638671875</v>
      </c>
    </row>
    <row r="31" spans="1:10" x14ac:dyDescent="0.25">
      <c r="A31" s="2">
        <f>9035</f>
        <v>9035</v>
      </c>
      <c r="B31" s="2">
        <f>8</f>
        <v>8</v>
      </c>
      <c r="C31" s="2">
        <f>9346</f>
        <v>9346</v>
      </c>
      <c r="D31" s="2">
        <f>134654</f>
        <v>134654</v>
      </c>
      <c r="E31" s="2">
        <f>131.498046875</f>
        <v>131.498046875</v>
      </c>
    </row>
    <row r="32" spans="1:10" x14ac:dyDescent="0.25">
      <c r="A32" s="2">
        <f>9311</f>
        <v>9311</v>
      </c>
      <c r="B32" s="2">
        <f>9</f>
        <v>9</v>
      </c>
      <c r="C32" s="2">
        <f>9670</f>
        <v>9670</v>
      </c>
      <c r="D32" s="2">
        <f>134686</f>
        <v>134686</v>
      </c>
      <c r="E32" s="2">
        <f>131.529296875</f>
        <v>131.529296875</v>
      </c>
    </row>
    <row r="33" spans="1:5" x14ac:dyDescent="0.25">
      <c r="A33" s="2">
        <f>9638</f>
        <v>9638</v>
      </c>
      <c r="B33" s="2">
        <f>11</f>
        <v>11</v>
      </c>
      <c r="C33" s="2">
        <f>10055</f>
        <v>10055</v>
      </c>
      <c r="D33" s="2">
        <f>135608</f>
        <v>135608</v>
      </c>
      <c r="E33" s="2">
        <f>132.4296875</f>
        <v>132.4296875</v>
      </c>
    </row>
    <row r="34" spans="1:5" x14ac:dyDescent="0.25">
      <c r="A34" s="2">
        <f>9910</f>
        <v>9910</v>
      </c>
      <c r="B34" s="2">
        <f>29</f>
        <v>29</v>
      </c>
      <c r="C34" s="2">
        <f>10343</f>
        <v>10343</v>
      </c>
      <c r="D34" s="2">
        <f>137310</f>
        <v>137310</v>
      </c>
      <c r="E34" s="2">
        <f>134.091796875</f>
        <v>134.091796875</v>
      </c>
    </row>
    <row r="35" spans="1:5" x14ac:dyDescent="0.25">
      <c r="A35" s="2">
        <f>10159</f>
        <v>10159</v>
      </c>
      <c r="B35" s="2">
        <f>42</f>
        <v>42</v>
      </c>
      <c r="C35" s="2">
        <f>10642</f>
        <v>10642</v>
      </c>
      <c r="D35" s="2">
        <f>136666</f>
        <v>136666</v>
      </c>
      <c r="E35" s="2">
        <f>133.462890625</f>
        <v>133.462890625</v>
      </c>
    </row>
    <row r="36" spans="1:5" x14ac:dyDescent="0.25">
      <c r="A36" s="2">
        <f>10432</f>
        <v>10432</v>
      </c>
      <c r="B36" s="2">
        <f>2</f>
        <v>2</v>
      </c>
      <c r="C36" s="2">
        <f>10900</f>
        <v>10900</v>
      </c>
      <c r="D36" s="2">
        <f>136674</f>
        <v>136674</v>
      </c>
      <c r="E36" s="2">
        <f>133.470703125</f>
        <v>133.470703125</v>
      </c>
    </row>
    <row r="37" spans="1:5" x14ac:dyDescent="0.25">
      <c r="A37" s="2">
        <f>10665</f>
        <v>10665</v>
      </c>
      <c r="B37" s="2">
        <f>0</f>
        <v>0</v>
      </c>
      <c r="C37" s="2">
        <f>11178</f>
        <v>11178</v>
      </c>
      <c r="D37" s="2">
        <f>136726</f>
        <v>136726</v>
      </c>
      <c r="E37" s="2">
        <f>133.521484375</f>
        <v>133.521484375</v>
      </c>
    </row>
    <row r="38" spans="1:5" x14ac:dyDescent="0.25">
      <c r="A38" s="2">
        <f>10912</f>
        <v>10912</v>
      </c>
      <c r="B38" s="2">
        <f>3</f>
        <v>3</v>
      </c>
      <c r="C38" s="2">
        <f>11452</f>
        <v>11452</v>
      </c>
      <c r="D38" s="2">
        <f>136730</f>
        <v>136730</v>
      </c>
      <c r="E38" s="2">
        <f>133.525390625</f>
        <v>133.525390625</v>
      </c>
    </row>
    <row r="39" spans="1:5" x14ac:dyDescent="0.25">
      <c r="A39" s="2">
        <f>11178</f>
        <v>11178</v>
      </c>
      <c r="B39" s="2">
        <f>2</f>
        <v>2</v>
      </c>
      <c r="C39" s="2">
        <f>11732</f>
        <v>11732</v>
      </c>
      <c r="D39" s="2">
        <f>136730</f>
        <v>136730</v>
      </c>
      <c r="E39" s="2">
        <f>133.525390625</f>
        <v>133.525390625</v>
      </c>
    </row>
    <row r="40" spans="1:5" x14ac:dyDescent="0.25">
      <c r="A40" s="2">
        <f>11461</f>
        <v>11461</v>
      </c>
      <c r="B40" s="2">
        <f>2</f>
        <v>2</v>
      </c>
      <c r="C40" s="2">
        <f>12007</f>
        <v>12007</v>
      </c>
      <c r="D40" s="2">
        <f>136650</f>
        <v>136650</v>
      </c>
      <c r="E40" s="2">
        <f>133.447265625</f>
        <v>133.447265625</v>
      </c>
    </row>
    <row r="41" spans="1:5" x14ac:dyDescent="0.25">
      <c r="A41" s="2">
        <f>11689</f>
        <v>11689</v>
      </c>
      <c r="B41" s="2">
        <f>8</f>
        <v>8</v>
      </c>
      <c r="C41" s="2">
        <f>12304</f>
        <v>12304</v>
      </c>
      <c r="D41" s="2">
        <f>136586</f>
        <v>136586</v>
      </c>
      <c r="E41" s="2">
        <f>133.384765625</f>
        <v>133.384765625</v>
      </c>
    </row>
    <row r="42" spans="1:5" x14ac:dyDescent="0.25">
      <c r="A42" s="2">
        <f>11965</f>
        <v>11965</v>
      </c>
      <c r="B42" s="2">
        <f>5</f>
        <v>5</v>
      </c>
      <c r="C42" s="2">
        <f>12613</f>
        <v>12613</v>
      </c>
      <c r="D42" s="2">
        <f>136306</f>
        <v>136306</v>
      </c>
      <c r="E42" s="2">
        <f>133.111328125</f>
        <v>133.111328125</v>
      </c>
    </row>
    <row r="43" spans="1:5" x14ac:dyDescent="0.25">
      <c r="A43" s="2">
        <f>12244</f>
        <v>12244</v>
      </c>
      <c r="B43" s="2">
        <f>6</f>
        <v>6</v>
      </c>
      <c r="C43" s="2">
        <f>12891</f>
        <v>12891</v>
      </c>
      <c r="D43" s="2">
        <f>136392</f>
        <v>136392</v>
      </c>
      <c r="E43" s="2">
        <f>133.1953125</f>
        <v>133.1953125</v>
      </c>
    </row>
    <row r="44" spans="1:5" x14ac:dyDescent="0.25">
      <c r="A44" s="2">
        <f>12561</f>
        <v>12561</v>
      </c>
      <c r="B44" s="2">
        <f>8</f>
        <v>8</v>
      </c>
      <c r="C44" s="2">
        <f>13183</f>
        <v>13183</v>
      </c>
      <c r="D44" s="2">
        <f>136598</f>
        <v>136598</v>
      </c>
      <c r="E44" s="2">
        <f>133.396484375</f>
        <v>133.396484375</v>
      </c>
    </row>
    <row r="45" spans="1:5" x14ac:dyDescent="0.25">
      <c r="A45" s="2">
        <f>12861</f>
        <v>12861</v>
      </c>
      <c r="B45" s="2">
        <f>8</f>
        <v>8</v>
      </c>
      <c r="C45" s="2">
        <f>13477</f>
        <v>13477</v>
      </c>
      <c r="D45" s="2">
        <f>136682</f>
        <v>136682</v>
      </c>
      <c r="E45" s="2">
        <f>133.478515625</f>
        <v>133.478515625</v>
      </c>
    </row>
    <row r="46" spans="1:5" x14ac:dyDescent="0.25">
      <c r="A46" s="2">
        <f>13138</f>
        <v>13138</v>
      </c>
      <c r="B46" s="2">
        <f>16</f>
        <v>16</v>
      </c>
      <c r="C46" s="2">
        <f>13748</f>
        <v>13748</v>
      </c>
      <c r="D46" s="2">
        <f>136740</f>
        <v>136740</v>
      </c>
      <c r="E46" s="2">
        <f>133.53515625</f>
        <v>133.53515625</v>
      </c>
    </row>
    <row r="47" spans="1:5" x14ac:dyDescent="0.25">
      <c r="A47" s="2">
        <f>13448</f>
        <v>13448</v>
      </c>
      <c r="B47" s="2">
        <f>10</f>
        <v>10</v>
      </c>
      <c r="C47" s="2">
        <f>14033</f>
        <v>14033</v>
      </c>
      <c r="D47" s="2">
        <f>136748</f>
        <v>136748</v>
      </c>
      <c r="E47" s="2">
        <f>133.54296875</f>
        <v>133.54296875</v>
      </c>
    </row>
    <row r="48" spans="1:5" x14ac:dyDescent="0.25">
      <c r="A48" s="2">
        <f>13686</f>
        <v>13686</v>
      </c>
      <c r="B48" s="2">
        <f>3</f>
        <v>3</v>
      </c>
      <c r="C48" s="2">
        <f>14326</f>
        <v>14326</v>
      </c>
      <c r="D48" s="2">
        <f>136752</f>
        <v>136752</v>
      </c>
      <c r="E48" s="2">
        <f>133.546875</f>
        <v>133.546875</v>
      </c>
    </row>
    <row r="49" spans="1:5" x14ac:dyDescent="0.25">
      <c r="A49" s="2">
        <f>13967</f>
        <v>13967</v>
      </c>
      <c r="B49" s="2">
        <f>2</f>
        <v>2</v>
      </c>
      <c r="C49" s="2">
        <f>14590</f>
        <v>14590</v>
      </c>
      <c r="D49" s="2">
        <f>136752</f>
        <v>136752</v>
      </c>
      <c r="E49" s="2">
        <f>133.546875</f>
        <v>133.546875</v>
      </c>
    </row>
    <row r="50" spans="1:5" x14ac:dyDescent="0.25">
      <c r="A50" s="2">
        <f>14227</f>
        <v>14227</v>
      </c>
      <c r="B50" s="2">
        <f>0</f>
        <v>0</v>
      </c>
      <c r="C50" s="2">
        <f>14896</f>
        <v>14896</v>
      </c>
      <c r="D50" s="2">
        <f>136816</f>
        <v>136816</v>
      </c>
      <c r="E50" s="2">
        <f>133.609375</f>
        <v>133.609375</v>
      </c>
    </row>
    <row r="51" spans="1:5" x14ac:dyDescent="0.25">
      <c r="A51" s="2">
        <f>14520</f>
        <v>14520</v>
      </c>
      <c r="B51" s="2">
        <f>7</f>
        <v>7</v>
      </c>
      <c r="C51" s="2">
        <f>15135</f>
        <v>15135</v>
      </c>
      <c r="D51" s="2">
        <f>136920</f>
        <v>136920</v>
      </c>
      <c r="E51" s="2">
        <f>133.7109375</f>
        <v>133.7109375</v>
      </c>
    </row>
    <row r="52" spans="1:5" x14ac:dyDescent="0.25">
      <c r="A52" s="2">
        <f>14806</f>
        <v>14806</v>
      </c>
      <c r="B52" s="2">
        <f>3</f>
        <v>3</v>
      </c>
      <c r="C52" s="2">
        <f>15443</f>
        <v>15443</v>
      </c>
      <c r="D52" s="2">
        <f>136924</f>
        <v>136924</v>
      </c>
      <c r="E52" s="2">
        <f>133.71484375</f>
        <v>133.71484375</v>
      </c>
    </row>
    <row r="53" spans="1:5" x14ac:dyDescent="0.25">
      <c r="A53" s="2">
        <f>15087</f>
        <v>15087</v>
      </c>
      <c r="B53" s="2">
        <f>3</f>
        <v>3</v>
      </c>
      <c r="C53" s="2">
        <f>15715</f>
        <v>15715</v>
      </c>
      <c r="D53" s="2">
        <f>138954</f>
        <v>138954</v>
      </c>
      <c r="E53" s="2">
        <f>135.697265625</f>
        <v>135.697265625</v>
      </c>
    </row>
    <row r="54" spans="1:5" x14ac:dyDescent="0.25">
      <c r="A54" s="2">
        <f>15346</f>
        <v>15346</v>
      </c>
      <c r="B54" s="2">
        <f>7</f>
        <v>7</v>
      </c>
      <c r="C54" s="2">
        <f>16008</f>
        <v>16008</v>
      </c>
      <c r="D54" s="2">
        <f>142242</f>
        <v>142242</v>
      </c>
      <c r="E54" s="2">
        <f>138.908203125</f>
        <v>138.908203125</v>
      </c>
    </row>
    <row r="55" spans="1:5" x14ac:dyDescent="0.25">
      <c r="A55" s="2">
        <f>15651</f>
        <v>15651</v>
      </c>
      <c r="B55" s="2">
        <f>27</f>
        <v>27</v>
      </c>
      <c r="C55" s="2">
        <f>16313</f>
        <v>16313</v>
      </c>
      <c r="D55" s="2">
        <f>139416</f>
        <v>139416</v>
      </c>
      <c r="E55" s="2">
        <f>136.1484375</f>
        <v>136.1484375</v>
      </c>
    </row>
    <row r="56" spans="1:5" x14ac:dyDescent="0.25">
      <c r="A56" s="2">
        <f>15882</f>
        <v>15882</v>
      </c>
      <c r="B56" s="2">
        <f>0</f>
        <v>0</v>
      </c>
      <c r="C56" s="2">
        <f>16630</f>
        <v>16630</v>
      </c>
      <c r="D56" s="2">
        <f>139420</f>
        <v>139420</v>
      </c>
      <c r="E56" s="2">
        <f>136.15234375</f>
        <v>136.15234375</v>
      </c>
    </row>
    <row r="57" spans="1:5" x14ac:dyDescent="0.25">
      <c r="A57" s="2">
        <f>16144</f>
        <v>16144</v>
      </c>
      <c r="B57" s="2">
        <f>5</f>
        <v>5</v>
      </c>
      <c r="C57" s="2">
        <f>16957</f>
        <v>16957</v>
      </c>
      <c r="D57" s="2">
        <f>139400</f>
        <v>139400</v>
      </c>
      <c r="E57" s="2">
        <f>136.1328125</f>
        <v>136.1328125</v>
      </c>
    </row>
    <row r="58" spans="1:5" x14ac:dyDescent="0.25">
      <c r="A58" s="2">
        <f>16400</f>
        <v>16400</v>
      </c>
      <c r="B58" s="2">
        <f>6</f>
        <v>6</v>
      </c>
      <c r="C58" s="2">
        <f>17250</f>
        <v>17250</v>
      </c>
      <c r="D58" s="2">
        <f>139436</f>
        <v>139436</v>
      </c>
      <c r="E58" s="2">
        <f>136.16796875</f>
        <v>136.16796875</v>
      </c>
    </row>
    <row r="59" spans="1:5" x14ac:dyDescent="0.25">
      <c r="A59" s="2">
        <f>16621</f>
        <v>16621</v>
      </c>
      <c r="B59" s="2">
        <f>9</f>
        <v>9</v>
      </c>
      <c r="C59" s="2">
        <f>17534</f>
        <v>17534</v>
      </c>
      <c r="D59" s="2">
        <f>139436</f>
        <v>139436</v>
      </c>
      <c r="E59" s="2">
        <f>136.16796875</f>
        <v>136.16796875</v>
      </c>
    </row>
    <row r="60" spans="1:5" x14ac:dyDescent="0.25">
      <c r="A60" s="2">
        <f>16905</f>
        <v>16905</v>
      </c>
      <c r="B60" s="2">
        <f>8</f>
        <v>8</v>
      </c>
      <c r="C60" s="2">
        <f>17811</f>
        <v>17811</v>
      </c>
      <c r="D60" s="2">
        <f>139216</f>
        <v>139216</v>
      </c>
      <c r="E60" s="2">
        <f>135.953125</f>
        <v>135.953125</v>
      </c>
    </row>
    <row r="61" spans="1:5" x14ac:dyDescent="0.25">
      <c r="A61" s="2">
        <f>17206</f>
        <v>17206</v>
      </c>
      <c r="B61" s="2">
        <f>9</f>
        <v>9</v>
      </c>
      <c r="C61" s="2">
        <f>18103</f>
        <v>18103</v>
      </c>
      <c r="D61" s="2">
        <f>139292</f>
        <v>139292</v>
      </c>
      <c r="E61" s="2">
        <f>136.02734375</f>
        <v>136.02734375</v>
      </c>
    </row>
    <row r="62" spans="1:5" x14ac:dyDescent="0.25">
      <c r="A62" s="2">
        <f>17480</f>
        <v>17480</v>
      </c>
      <c r="B62" s="2">
        <f>6</f>
        <v>6</v>
      </c>
      <c r="C62" s="2">
        <f>18454</f>
        <v>18454</v>
      </c>
      <c r="D62" s="2">
        <f>143086</f>
        <v>143086</v>
      </c>
      <c r="E62" s="2">
        <f>139.732421875</f>
        <v>139.732421875</v>
      </c>
    </row>
    <row r="63" spans="1:5" x14ac:dyDescent="0.25">
      <c r="A63" s="2">
        <f>17752</f>
        <v>17752</v>
      </c>
      <c r="B63" s="2">
        <f>8</f>
        <v>8</v>
      </c>
      <c r="C63" s="2">
        <f>18794</f>
        <v>18794</v>
      </c>
      <c r="D63" s="2">
        <f>221728</f>
        <v>221728</v>
      </c>
      <c r="E63" s="2">
        <f>216.53125</f>
        <v>216.53125</v>
      </c>
    </row>
    <row r="64" spans="1:5" x14ac:dyDescent="0.25">
      <c r="A64" s="2">
        <f>18003</f>
        <v>18003</v>
      </c>
      <c r="B64" s="2">
        <f>6</f>
        <v>6</v>
      </c>
      <c r="C64" s="2">
        <f>19124</f>
        <v>19124</v>
      </c>
      <c r="D64" s="2">
        <f>139606</f>
        <v>139606</v>
      </c>
      <c r="E64" s="2">
        <f>136.333984375</f>
        <v>136.333984375</v>
      </c>
    </row>
    <row r="65" spans="1:5" x14ac:dyDescent="0.25">
      <c r="A65" s="2">
        <f>18312</f>
        <v>18312</v>
      </c>
      <c r="B65" s="2">
        <f>44</f>
        <v>44</v>
      </c>
      <c r="C65" s="2">
        <f>19420</f>
        <v>19420</v>
      </c>
      <c r="D65" s="2">
        <f>139606</f>
        <v>139606</v>
      </c>
      <c r="E65" s="2">
        <f>136.333984375</f>
        <v>136.333984375</v>
      </c>
    </row>
    <row r="66" spans="1:5" x14ac:dyDescent="0.25">
      <c r="A66" s="2">
        <f>18593</f>
        <v>18593</v>
      </c>
      <c r="B66" s="2">
        <f>33</f>
        <v>33</v>
      </c>
      <c r="C66" s="2">
        <f>19733</f>
        <v>19733</v>
      </c>
      <c r="D66" s="2">
        <f>139610</f>
        <v>139610</v>
      </c>
      <c r="E66" s="2">
        <f>136.337890625</f>
        <v>136.337890625</v>
      </c>
    </row>
    <row r="67" spans="1:5" x14ac:dyDescent="0.25">
      <c r="A67" s="2">
        <f>18864</f>
        <v>18864</v>
      </c>
      <c r="B67" s="2">
        <f>2</f>
        <v>2</v>
      </c>
      <c r="C67" s="2">
        <f>20049</f>
        <v>20049</v>
      </c>
      <c r="D67" s="2">
        <f>139762</f>
        <v>139762</v>
      </c>
      <c r="E67" s="2">
        <f>136.486328125</f>
        <v>136.486328125</v>
      </c>
    </row>
    <row r="68" spans="1:5" x14ac:dyDescent="0.25">
      <c r="A68" s="2">
        <f>19136</f>
        <v>19136</v>
      </c>
      <c r="B68" s="2">
        <f>2</f>
        <v>2</v>
      </c>
      <c r="C68" s="2">
        <f>20366</f>
        <v>20366</v>
      </c>
      <c r="D68" s="2">
        <f>139766</f>
        <v>139766</v>
      </c>
      <c r="E68" s="2">
        <f>136.490234375</f>
        <v>136.490234375</v>
      </c>
    </row>
    <row r="69" spans="1:5" x14ac:dyDescent="0.25">
      <c r="A69" s="2">
        <f>19386</f>
        <v>19386</v>
      </c>
      <c r="B69" s="2">
        <f>2</f>
        <v>2</v>
      </c>
      <c r="C69" s="2">
        <f>20679</f>
        <v>20679</v>
      </c>
      <c r="D69" s="2">
        <f>139734</f>
        <v>139734</v>
      </c>
      <c r="E69" s="2">
        <f>136.458984375</f>
        <v>136.458984375</v>
      </c>
    </row>
    <row r="70" spans="1:5" x14ac:dyDescent="0.25">
      <c r="A70" s="2">
        <f>19628</f>
        <v>19628</v>
      </c>
      <c r="B70" s="2">
        <f>4</f>
        <v>4</v>
      </c>
      <c r="C70" s="2">
        <f>20982</f>
        <v>20982</v>
      </c>
      <c r="D70" s="2">
        <f>139826</f>
        <v>139826</v>
      </c>
      <c r="E70" s="2">
        <f>136.548828125</f>
        <v>136.548828125</v>
      </c>
    </row>
    <row r="71" spans="1:5" x14ac:dyDescent="0.25">
      <c r="A71" s="2">
        <f>19921</f>
        <v>19921</v>
      </c>
      <c r="B71" s="2">
        <f>2</f>
        <v>2</v>
      </c>
      <c r="C71" s="2">
        <f>21320</f>
        <v>21320</v>
      </c>
      <c r="D71" s="2">
        <f>139834</f>
        <v>139834</v>
      </c>
      <c r="E71" s="2">
        <f>136.556640625</f>
        <v>136.556640625</v>
      </c>
    </row>
    <row r="72" spans="1:5" x14ac:dyDescent="0.25">
      <c r="A72" s="2">
        <f>20228</f>
        <v>20228</v>
      </c>
      <c r="B72" s="2">
        <f>5</f>
        <v>5</v>
      </c>
      <c r="C72" s="2">
        <f>21615</f>
        <v>21615</v>
      </c>
      <c r="D72" s="2">
        <f>139812</f>
        <v>139812</v>
      </c>
      <c r="E72" s="2">
        <f>136.53515625</f>
        <v>136.53515625</v>
      </c>
    </row>
    <row r="73" spans="1:5" x14ac:dyDescent="0.25">
      <c r="A73" s="2">
        <f>20516</f>
        <v>20516</v>
      </c>
      <c r="B73" s="2">
        <f>0</f>
        <v>0</v>
      </c>
      <c r="C73" s="2">
        <f>21888</f>
        <v>21888</v>
      </c>
      <c r="D73" s="2">
        <f>140188</f>
        <v>140188</v>
      </c>
      <c r="E73" s="2">
        <f>136.90234375</f>
        <v>136.90234375</v>
      </c>
    </row>
    <row r="74" spans="1:5" x14ac:dyDescent="0.25">
      <c r="A74" s="2">
        <f>20786</f>
        <v>20786</v>
      </c>
      <c r="B74" s="2">
        <f>6</f>
        <v>6</v>
      </c>
      <c r="C74" s="2">
        <f>22149</f>
        <v>22149</v>
      </c>
      <c r="D74" s="2">
        <f>140520</f>
        <v>140520</v>
      </c>
      <c r="E74" s="2">
        <f>137.2265625</f>
        <v>137.2265625</v>
      </c>
    </row>
    <row r="75" spans="1:5" x14ac:dyDescent="0.25">
      <c r="A75" s="2">
        <f>21043</f>
        <v>21043</v>
      </c>
      <c r="B75" s="2">
        <f>3</f>
        <v>3</v>
      </c>
      <c r="C75" s="2">
        <f>22437</f>
        <v>22437</v>
      </c>
      <c r="D75" s="2">
        <f>140288</f>
        <v>140288</v>
      </c>
      <c r="E75" s="2">
        <f>137</f>
        <v>137</v>
      </c>
    </row>
    <row r="76" spans="1:5" x14ac:dyDescent="0.25">
      <c r="A76" s="2">
        <f>21310</f>
        <v>21310</v>
      </c>
      <c r="B76" s="2">
        <f>46</f>
        <v>46</v>
      </c>
      <c r="C76" s="2">
        <f>22699</f>
        <v>22699</v>
      </c>
      <c r="D76" s="2">
        <f>140248</f>
        <v>140248</v>
      </c>
      <c r="E76" s="2">
        <f>136.9609375</f>
        <v>136.9609375</v>
      </c>
    </row>
    <row r="77" spans="1:5" x14ac:dyDescent="0.25">
      <c r="A77" s="2">
        <f>21602</f>
        <v>21602</v>
      </c>
      <c r="B77" s="2">
        <f>34</f>
        <v>34</v>
      </c>
      <c r="C77" s="2">
        <f>22996</f>
        <v>22996</v>
      </c>
      <c r="D77" s="2">
        <f>140252</f>
        <v>140252</v>
      </c>
      <c r="E77" s="2">
        <f>136.96484375</f>
        <v>136.96484375</v>
      </c>
    </row>
    <row r="78" spans="1:5" x14ac:dyDescent="0.25">
      <c r="A78" s="2">
        <f>21840</f>
        <v>21840</v>
      </c>
      <c r="B78" s="2">
        <f>6</f>
        <v>6</v>
      </c>
      <c r="C78" s="2">
        <f>23268</f>
        <v>23268</v>
      </c>
      <c r="D78" s="2">
        <f>140252</f>
        <v>140252</v>
      </c>
      <c r="E78" s="2">
        <f>136.96484375</f>
        <v>136.96484375</v>
      </c>
    </row>
    <row r="79" spans="1:5" x14ac:dyDescent="0.25">
      <c r="A79" s="2">
        <f>22094</f>
        <v>22094</v>
      </c>
      <c r="B79" s="2">
        <f>14</f>
        <v>14</v>
      </c>
      <c r="C79" s="2">
        <f>23555</f>
        <v>23555</v>
      </c>
      <c r="D79" s="2">
        <f>140256</f>
        <v>140256</v>
      </c>
      <c r="E79" s="2">
        <f>136.96875</f>
        <v>136.96875</v>
      </c>
    </row>
    <row r="80" spans="1:5" x14ac:dyDescent="0.25">
      <c r="A80" s="2">
        <f>22358</f>
        <v>22358</v>
      </c>
      <c r="B80" s="2">
        <f>3</f>
        <v>3</v>
      </c>
      <c r="C80" s="2">
        <f>23823</f>
        <v>23823</v>
      </c>
      <c r="D80" s="2">
        <f>140256</f>
        <v>140256</v>
      </c>
      <c r="E80" s="2">
        <f>136.96875</f>
        <v>136.96875</v>
      </c>
    </row>
    <row r="81" spans="1:5" x14ac:dyDescent="0.25">
      <c r="A81" s="2">
        <f>22660</f>
        <v>22660</v>
      </c>
      <c r="B81" s="2">
        <f>2</f>
        <v>2</v>
      </c>
      <c r="C81" s="2">
        <f>24081</f>
        <v>24081</v>
      </c>
      <c r="D81" s="2">
        <f>140256</f>
        <v>140256</v>
      </c>
      <c r="E81" s="2">
        <f>136.96875</f>
        <v>136.96875</v>
      </c>
    </row>
    <row r="82" spans="1:5" x14ac:dyDescent="0.25">
      <c r="A82" s="2">
        <f>22934</f>
        <v>22934</v>
      </c>
      <c r="B82" s="2">
        <f>3</f>
        <v>3</v>
      </c>
      <c r="C82" s="2">
        <f>24425</f>
        <v>24425</v>
      </c>
      <c r="D82" s="2">
        <f>140364</f>
        <v>140364</v>
      </c>
      <c r="E82" s="2">
        <f>137.07421875</f>
        <v>137.07421875</v>
      </c>
    </row>
    <row r="83" spans="1:5" x14ac:dyDescent="0.25">
      <c r="A83" s="2">
        <f>23219</f>
        <v>23219</v>
      </c>
      <c r="B83" s="2">
        <f>3</f>
        <v>3</v>
      </c>
      <c r="C83" s="2">
        <f>24696</f>
        <v>24696</v>
      </c>
      <c r="D83" s="2">
        <f>140292</f>
        <v>140292</v>
      </c>
      <c r="E83" s="2">
        <f>137.00390625</f>
        <v>137.00390625</v>
      </c>
    </row>
    <row r="84" spans="1:5" x14ac:dyDescent="0.25">
      <c r="A84" s="2">
        <f>23472</f>
        <v>23472</v>
      </c>
      <c r="B84" s="2">
        <f>3</f>
        <v>3</v>
      </c>
      <c r="C84" s="2">
        <f>25031</f>
        <v>25031</v>
      </c>
      <c r="D84" s="2">
        <f>140198</f>
        <v>140198</v>
      </c>
      <c r="E84" s="2">
        <f>136.912109375</f>
        <v>136.912109375</v>
      </c>
    </row>
    <row r="85" spans="1:5" x14ac:dyDescent="0.25">
      <c r="A85" s="2">
        <f>23776</f>
        <v>23776</v>
      </c>
      <c r="B85" s="2">
        <f>5</f>
        <v>5</v>
      </c>
      <c r="C85" s="2">
        <f>25337</f>
        <v>25337</v>
      </c>
      <c r="D85" s="2">
        <f>140298</f>
        <v>140298</v>
      </c>
      <c r="E85" s="2">
        <f>137.009765625</f>
        <v>137.009765625</v>
      </c>
    </row>
    <row r="86" spans="1:5" x14ac:dyDescent="0.25">
      <c r="A86" s="2">
        <f>24060</f>
        <v>24060</v>
      </c>
      <c r="B86" s="2">
        <f>2</f>
        <v>2</v>
      </c>
      <c r="C86" s="2">
        <f>25635</f>
        <v>25635</v>
      </c>
      <c r="D86" s="2">
        <f>140258</f>
        <v>140258</v>
      </c>
      <c r="E86" s="2">
        <f>136.970703125</f>
        <v>136.970703125</v>
      </c>
    </row>
    <row r="87" spans="1:5" x14ac:dyDescent="0.25">
      <c r="A87" s="2">
        <f>24362</f>
        <v>24362</v>
      </c>
      <c r="B87" s="2">
        <f>31</f>
        <v>31</v>
      </c>
      <c r="C87" s="2">
        <f>25972</f>
        <v>25972</v>
      </c>
      <c r="D87" s="2">
        <f>140254</f>
        <v>140254</v>
      </c>
      <c r="E87" s="2">
        <f>136.966796875</f>
        <v>136.966796875</v>
      </c>
    </row>
    <row r="88" spans="1:5" x14ac:dyDescent="0.25">
      <c r="A88" s="2">
        <f>24641</f>
        <v>24641</v>
      </c>
      <c r="B88" s="2">
        <f>13</f>
        <v>13</v>
      </c>
      <c r="C88" s="2">
        <f>26260</f>
        <v>26260</v>
      </c>
      <c r="D88" s="2">
        <f>140254</f>
        <v>140254</v>
      </c>
      <c r="E88" s="2">
        <f>136.966796875</f>
        <v>136.966796875</v>
      </c>
    </row>
    <row r="89" spans="1:5" x14ac:dyDescent="0.25">
      <c r="A89" s="2">
        <f>24912</f>
        <v>24912</v>
      </c>
      <c r="B89" s="2">
        <f>3</f>
        <v>3</v>
      </c>
      <c r="C89" s="2">
        <f>26527</f>
        <v>26527</v>
      </c>
      <c r="D89" s="2">
        <f>140254</f>
        <v>140254</v>
      </c>
      <c r="E89" s="2">
        <f>136.966796875</f>
        <v>136.966796875</v>
      </c>
    </row>
    <row r="90" spans="1:5" x14ac:dyDescent="0.25">
      <c r="A90" s="2">
        <f>25187</f>
        <v>25187</v>
      </c>
      <c r="B90" s="2">
        <f>3</f>
        <v>3</v>
      </c>
      <c r="C90" s="2">
        <f>26814</f>
        <v>26814</v>
      </c>
      <c r="D90" s="2">
        <f>140222</f>
        <v>140222</v>
      </c>
      <c r="E90" s="2">
        <f>136.935546875</f>
        <v>136.935546875</v>
      </c>
    </row>
    <row r="91" spans="1:5" x14ac:dyDescent="0.25">
      <c r="A91" s="2">
        <f>25472</f>
        <v>25472</v>
      </c>
      <c r="B91" s="2">
        <f>3</f>
        <v>3</v>
      </c>
      <c r="C91" s="2">
        <f>27094</f>
        <v>27094</v>
      </c>
      <c r="D91" s="2">
        <f>140234</f>
        <v>140234</v>
      </c>
      <c r="E91" s="2">
        <f>136.947265625</f>
        <v>136.947265625</v>
      </c>
    </row>
    <row r="92" spans="1:5" x14ac:dyDescent="0.25">
      <c r="A92" s="2">
        <f>25759</f>
        <v>25759</v>
      </c>
      <c r="B92" s="2">
        <f>3</f>
        <v>3</v>
      </c>
      <c r="C92" s="2">
        <f>27438</f>
        <v>27438</v>
      </c>
      <c r="D92" s="2">
        <f>140402</f>
        <v>140402</v>
      </c>
      <c r="E92" s="2">
        <f>137.111328125</f>
        <v>137.111328125</v>
      </c>
    </row>
    <row r="93" spans="1:5" x14ac:dyDescent="0.25">
      <c r="A93" s="2">
        <f>26023</f>
        <v>26023</v>
      </c>
      <c r="B93" s="2">
        <f>3</f>
        <v>3</v>
      </c>
      <c r="C93" s="2">
        <f>27797</f>
        <v>27797</v>
      </c>
      <c r="D93" s="2">
        <f>140268</f>
        <v>140268</v>
      </c>
      <c r="E93" s="2">
        <f>136.98046875</f>
        <v>136.98046875</v>
      </c>
    </row>
    <row r="94" spans="1:5" x14ac:dyDescent="0.25">
      <c r="A94" s="2">
        <f>26241</f>
        <v>26241</v>
      </c>
      <c r="B94" s="2">
        <f>0</f>
        <v>0</v>
      </c>
      <c r="C94" s="2">
        <f>28101</f>
        <v>28101</v>
      </c>
      <c r="D94" s="2">
        <f>140272</f>
        <v>140272</v>
      </c>
      <c r="E94" s="2">
        <f>136.984375</f>
        <v>136.984375</v>
      </c>
    </row>
    <row r="95" spans="1:5" x14ac:dyDescent="0.25">
      <c r="A95" s="2">
        <f>26466</f>
        <v>26466</v>
      </c>
      <c r="B95" s="2">
        <f>0</f>
        <v>0</v>
      </c>
      <c r="C95" s="2">
        <f>28356</f>
        <v>28356</v>
      </c>
      <c r="D95" s="2">
        <f>140248</f>
        <v>140248</v>
      </c>
      <c r="E95" s="2">
        <f>136.9609375</f>
        <v>136.9609375</v>
      </c>
    </row>
    <row r="96" spans="1:5" x14ac:dyDescent="0.25">
      <c r="A96" s="2">
        <f>26730</f>
        <v>26730</v>
      </c>
      <c r="B96" s="2">
        <f>3</f>
        <v>3</v>
      </c>
      <c r="C96" s="2">
        <f>28645</f>
        <v>28645</v>
      </c>
      <c r="D96" s="2">
        <f>140616</f>
        <v>140616</v>
      </c>
      <c r="E96" s="2">
        <f>137.3203125</f>
        <v>137.3203125</v>
      </c>
    </row>
    <row r="97" spans="1:5" x14ac:dyDescent="0.25">
      <c r="A97" s="2">
        <f>26984</f>
        <v>26984</v>
      </c>
      <c r="B97" s="2">
        <f>3</f>
        <v>3</v>
      </c>
      <c r="C97" s="2">
        <f>28920</f>
        <v>28920</v>
      </c>
      <c r="D97" s="2">
        <f>140304</f>
        <v>140304</v>
      </c>
      <c r="E97" s="2">
        <f>137.015625</f>
        <v>137.015625</v>
      </c>
    </row>
    <row r="98" spans="1:5" x14ac:dyDescent="0.25">
      <c r="A98" s="2">
        <f>27225</f>
        <v>27225</v>
      </c>
      <c r="B98" s="2">
        <f>9</f>
        <v>9</v>
      </c>
      <c r="C98" s="2">
        <f>29185</f>
        <v>29185</v>
      </c>
      <c r="D98" s="2">
        <f>140308</f>
        <v>140308</v>
      </c>
      <c r="E98" s="2">
        <f>137.01953125</f>
        <v>137.01953125</v>
      </c>
    </row>
    <row r="99" spans="1:5" x14ac:dyDescent="0.25">
      <c r="A99" s="2">
        <f>27524</f>
        <v>27524</v>
      </c>
      <c r="B99" s="2">
        <f>13</f>
        <v>13</v>
      </c>
      <c r="C99" s="2">
        <f>29435</f>
        <v>29435</v>
      </c>
      <c r="D99" s="2">
        <f>140308</f>
        <v>140308</v>
      </c>
      <c r="E99" s="2">
        <f>137.01953125</f>
        <v>137.01953125</v>
      </c>
    </row>
    <row r="100" spans="1:5" x14ac:dyDescent="0.25">
      <c r="A100" s="2">
        <f>27779</f>
        <v>27779</v>
      </c>
      <c r="B100" s="2">
        <f>12</f>
        <v>12</v>
      </c>
      <c r="C100" s="2">
        <f>29728</f>
        <v>29728</v>
      </c>
      <c r="D100" s="2">
        <f>140308</f>
        <v>140308</v>
      </c>
      <c r="E100" s="2">
        <f>137.01953125</f>
        <v>137.01953125</v>
      </c>
    </row>
    <row r="101" spans="1:5" x14ac:dyDescent="0.25">
      <c r="A101" s="2">
        <f>28010</f>
        <v>28010</v>
      </c>
      <c r="B101" s="2">
        <f>17</f>
        <v>17</v>
      </c>
      <c r="C101" s="2">
        <f>30004</f>
        <v>30004</v>
      </c>
      <c r="D101" s="2">
        <f>140320</f>
        <v>140320</v>
      </c>
      <c r="E101" s="2">
        <f>137.03125</f>
        <v>137.03125</v>
      </c>
    </row>
    <row r="102" spans="1:5" x14ac:dyDescent="0.25">
      <c r="A102" s="2">
        <f>28308</f>
        <v>28308</v>
      </c>
      <c r="B102" s="2">
        <f>2</f>
        <v>2</v>
      </c>
      <c r="C102" s="2">
        <f>30291</f>
        <v>30291</v>
      </c>
      <c r="D102" s="2">
        <f>140398</f>
        <v>140398</v>
      </c>
      <c r="E102" s="2">
        <f>137.107421875</f>
        <v>137.107421875</v>
      </c>
    </row>
    <row r="103" spans="1:5" x14ac:dyDescent="0.25">
      <c r="A103" s="2">
        <f>28587</f>
        <v>28587</v>
      </c>
      <c r="B103" s="2">
        <f>3</f>
        <v>3</v>
      </c>
      <c r="C103" s="2">
        <f>30604</f>
        <v>30604</v>
      </c>
      <c r="D103" s="2">
        <f>140390</f>
        <v>140390</v>
      </c>
      <c r="E103" s="2">
        <f>137.099609375</f>
        <v>137.099609375</v>
      </c>
    </row>
    <row r="104" spans="1:5" x14ac:dyDescent="0.25">
      <c r="A104" s="2">
        <f>28849</f>
        <v>28849</v>
      </c>
      <c r="B104" s="2">
        <f>3</f>
        <v>3</v>
      </c>
      <c r="C104" s="2">
        <f>30918</f>
        <v>30918</v>
      </c>
      <c r="D104" s="2">
        <f>140398</f>
        <v>140398</v>
      </c>
      <c r="E104" s="2">
        <f>137.107421875</f>
        <v>137.107421875</v>
      </c>
    </row>
    <row r="105" spans="1:5" x14ac:dyDescent="0.25">
      <c r="A105" s="2">
        <f>29116</f>
        <v>29116</v>
      </c>
      <c r="B105" s="2">
        <f>3</f>
        <v>3</v>
      </c>
      <c r="C105" s="2">
        <f>31223</f>
        <v>31223</v>
      </c>
      <c r="D105" s="2">
        <f>140394</f>
        <v>140394</v>
      </c>
      <c r="E105" s="2">
        <f>137.103515625</f>
        <v>137.103515625</v>
      </c>
    </row>
    <row r="106" spans="1:5" x14ac:dyDescent="0.25">
      <c r="A106" s="2">
        <f>29389</f>
        <v>29389</v>
      </c>
      <c r="B106" s="2">
        <f>3</f>
        <v>3</v>
      </c>
      <c r="C106" s="2">
        <f>31504</f>
        <v>31504</v>
      </c>
      <c r="D106" s="2">
        <f>140394</f>
        <v>140394</v>
      </c>
      <c r="E106" s="2">
        <f>137.103515625</f>
        <v>137.103515625</v>
      </c>
    </row>
    <row r="107" spans="1:5" x14ac:dyDescent="0.25">
      <c r="A107" s="2">
        <f>29644</f>
        <v>29644</v>
      </c>
      <c r="B107" s="2">
        <f>3</f>
        <v>3</v>
      </c>
      <c r="C107" s="2">
        <f>31781</f>
        <v>31781</v>
      </c>
      <c r="D107" s="2">
        <f>140394</f>
        <v>140394</v>
      </c>
      <c r="E107" s="2">
        <f>137.103515625</f>
        <v>137.103515625</v>
      </c>
    </row>
    <row r="108" spans="1:5" x14ac:dyDescent="0.25">
      <c r="A108" s="2">
        <f>29923</f>
        <v>29923</v>
      </c>
      <c r="B108" s="2">
        <f>6</f>
        <v>6</v>
      </c>
      <c r="C108" s="2">
        <f>32039</f>
        <v>32039</v>
      </c>
      <c r="D108" s="2">
        <f>140398</f>
        <v>140398</v>
      </c>
      <c r="E108" s="2">
        <f>137.107421875</f>
        <v>137.107421875</v>
      </c>
    </row>
    <row r="109" spans="1:5" x14ac:dyDescent="0.25">
      <c r="A109" s="2">
        <f>30215</f>
        <v>30215</v>
      </c>
      <c r="B109" s="2">
        <f>18</f>
        <v>18</v>
      </c>
      <c r="C109" s="2">
        <f>32317</f>
        <v>32317</v>
      </c>
      <c r="D109" s="2">
        <f>140398</f>
        <v>140398</v>
      </c>
      <c r="E109" s="2">
        <f>137.107421875</f>
        <v>137.107421875</v>
      </c>
    </row>
    <row r="110" spans="1:5" x14ac:dyDescent="0.25">
      <c r="A110" s="2">
        <f>30489</f>
        <v>30489</v>
      </c>
      <c r="B110" s="2">
        <f>24</f>
        <v>24</v>
      </c>
      <c r="C110" s="2">
        <f>32663</f>
        <v>32663</v>
      </c>
      <c r="D110" s="2">
        <f>140446</f>
        <v>140446</v>
      </c>
      <c r="E110" s="2">
        <f>137.154296875</f>
        <v>137.154296875</v>
      </c>
    </row>
    <row r="111" spans="1:5" x14ac:dyDescent="0.25">
      <c r="A111" s="2">
        <f>30760</f>
        <v>30760</v>
      </c>
      <c r="B111" s="2">
        <f>3</f>
        <v>3</v>
      </c>
      <c r="C111" s="2">
        <f>33011</f>
        <v>33011</v>
      </c>
      <c r="D111" s="2">
        <f>140446</f>
        <v>140446</v>
      </c>
      <c r="E111" s="2">
        <f>137.154296875</f>
        <v>137.154296875</v>
      </c>
    </row>
    <row r="112" spans="1:5" x14ac:dyDescent="0.25">
      <c r="A112" s="2">
        <f>31007</f>
        <v>31007</v>
      </c>
      <c r="B112" s="2">
        <f>3</f>
        <v>3</v>
      </c>
      <c r="C112" s="2">
        <f>33348</f>
        <v>33348</v>
      </c>
      <c r="D112" s="2">
        <f>142522</f>
        <v>142522</v>
      </c>
      <c r="E112" s="2">
        <f>139.181640625</f>
        <v>139.181640625</v>
      </c>
    </row>
    <row r="113" spans="1:5" x14ac:dyDescent="0.25">
      <c r="A113" s="2">
        <f>31252</f>
        <v>31252</v>
      </c>
      <c r="B113" s="2">
        <f>2</f>
        <v>2</v>
      </c>
      <c r="C113" s="2">
        <f>33742</f>
        <v>33742</v>
      </c>
      <c r="D113" s="2">
        <f>141174</f>
        <v>141174</v>
      </c>
      <c r="E113" s="2">
        <f>137.865234375</f>
        <v>137.865234375</v>
      </c>
    </row>
    <row r="114" spans="1:5" x14ac:dyDescent="0.25">
      <c r="A114" s="2">
        <f>31457</f>
        <v>31457</v>
      </c>
      <c r="B114" s="2">
        <f>4</f>
        <v>4</v>
      </c>
      <c r="C114" s="2">
        <f>34055</f>
        <v>34055</v>
      </c>
      <c r="D114" s="2">
        <f>140910</f>
        <v>140910</v>
      </c>
      <c r="E114" s="2">
        <f>137.607421875</f>
        <v>137.607421875</v>
      </c>
    </row>
    <row r="115" spans="1:5" x14ac:dyDescent="0.25">
      <c r="A115" s="2">
        <f>31752</f>
        <v>31752</v>
      </c>
      <c r="B115" s="2">
        <f>2</f>
        <v>2</v>
      </c>
      <c r="C115" s="2">
        <f>34372</f>
        <v>34372</v>
      </c>
      <c r="D115" s="2">
        <f>140910</f>
        <v>140910</v>
      </c>
      <c r="E115" s="2">
        <f>137.607421875</f>
        <v>137.607421875</v>
      </c>
    </row>
    <row r="116" spans="1:5" x14ac:dyDescent="0.25">
      <c r="A116" s="2">
        <f>32014</f>
        <v>32014</v>
      </c>
      <c r="B116" s="2">
        <f>0</f>
        <v>0</v>
      </c>
      <c r="C116" s="2">
        <f>34627</f>
        <v>34627</v>
      </c>
      <c r="D116" s="2">
        <f>140910</f>
        <v>140910</v>
      </c>
      <c r="E116" s="2">
        <f>137.607421875</f>
        <v>137.607421875</v>
      </c>
    </row>
    <row r="117" spans="1:5" x14ac:dyDescent="0.25">
      <c r="A117" s="2">
        <f>32275</f>
        <v>32275</v>
      </c>
      <c r="B117" s="2">
        <f>0</f>
        <v>0</v>
      </c>
      <c r="C117" s="2">
        <f>34886</f>
        <v>34886</v>
      </c>
      <c r="D117" s="2">
        <f>140910</f>
        <v>140910</v>
      </c>
      <c r="E117" s="2">
        <f>137.607421875</f>
        <v>137.607421875</v>
      </c>
    </row>
    <row r="118" spans="1:5" x14ac:dyDescent="0.25">
      <c r="A118" s="2">
        <f>32552</f>
        <v>32552</v>
      </c>
      <c r="B118" s="2">
        <f>3</f>
        <v>3</v>
      </c>
      <c r="C118" s="2">
        <f>35132</f>
        <v>35132</v>
      </c>
      <c r="D118" s="2">
        <f>140914</f>
        <v>140914</v>
      </c>
      <c r="E118" s="2">
        <f>137.611328125</f>
        <v>137.611328125</v>
      </c>
    </row>
    <row r="119" spans="1:5" x14ac:dyDescent="0.25">
      <c r="A119" s="2">
        <f>32870</f>
        <v>32870</v>
      </c>
      <c r="B119" s="2">
        <f>5</f>
        <v>5</v>
      </c>
      <c r="C119" s="2">
        <f>35404</f>
        <v>35404</v>
      </c>
      <c r="D119" s="2">
        <f>140914</f>
        <v>140914</v>
      </c>
      <c r="E119" s="2">
        <f>137.611328125</f>
        <v>137.611328125</v>
      </c>
    </row>
    <row r="120" spans="1:5" x14ac:dyDescent="0.25">
      <c r="A120" s="2">
        <f>33185</f>
        <v>33185</v>
      </c>
      <c r="B120" s="2">
        <f>5</f>
        <v>5</v>
      </c>
      <c r="C120" s="2">
        <f>35667</f>
        <v>35667</v>
      </c>
      <c r="D120" s="2">
        <f>140914</f>
        <v>140914</v>
      </c>
      <c r="E120" s="2">
        <f>137.611328125</f>
        <v>137.611328125</v>
      </c>
    </row>
    <row r="121" spans="1:5" x14ac:dyDescent="0.25">
      <c r="A121" s="2">
        <f>33499</f>
        <v>33499</v>
      </c>
      <c r="B121" s="2">
        <f>21</f>
        <v>21</v>
      </c>
      <c r="C121" s="2">
        <f>35936</f>
        <v>35936</v>
      </c>
      <c r="D121" s="2">
        <f>140914</f>
        <v>140914</v>
      </c>
      <c r="E121" s="2">
        <f>137.611328125</f>
        <v>137.611328125</v>
      </c>
    </row>
    <row r="122" spans="1:5" x14ac:dyDescent="0.25">
      <c r="A122" s="2">
        <f>33785</f>
        <v>33785</v>
      </c>
      <c r="B122" s="2">
        <f>19</f>
        <v>19</v>
      </c>
      <c r="C122" s="2">
        <f>36254</f>
        <v>36254</v>
      </c>
      <c r="D122" s="2">
        <f>140894</f>
        <v>140894</v>
      </c>
      <c r="E122" s="2">
        <f>137.591796875</f>
        <v>137.591796875</v>
      </c>
    </row>
    <row r="123" spans="1:5" x14ac:dyDescent="0.25">
      <c r="A123" s="2">
        <f>34023</f>
        <v>34023</v>
      </c>
      <c r="B123" s="2">
        <f>3</f>
        <v>3</v>
      </c>
      <c r="C123" s="2">
        <f>36673</f>
        <v>36673</v>
      </c>
      <c r="D123" s="2">
        <f>140898</f>
        <v>140898</v>
      </c>
      <c r="E123" s="2">
        <f>137.595703125</f>
        <v>137.595703125</v>
      </c>
    </row>
    <row r="124" spans="1:5" x14ac:dyDescent="0.25">
      <c r="A124" s="2">
        <f>34292</f>
        <v>34292</v>
      </c>
      <c r="B124" s="2">
        <f>3</f>
        <v>3</v>
      </c>
    </row>
    <row r="125" spans="1:5" x14ac:dyDescent="0.25">
      <c r="A125" s="2">
        <f>34538</f>
        <v>34538</v>
      </c>
      <c r="B125" s="2">
        <f>3</f>
        <v>3</v>
      </c>
    </row>
    <row r="126" spans="1:5" x14ac:dyDescent="0.25">
      <c r="A126" s="2">
        <f>34834</f>
        <v>34834</v>
      </c>
      <c r="B126" s="2">
        <f>2</f>
        <v>2</v>
      </c>
    </row>
    <row r="127" spans="1:5" x14ac:dyDescent="0.25">
      <c r="A127" s="2">
        <f>35090</f>
        <v>35090</v>
      </c>
      <c r="B127" s="2">
        <f>2</f>
        <v>2</v>
      </c>
    </row>
    <row r="128" spans="1:5" x14ac:dyDescent="0.25">
      <c r="A128" s="2">
        <f>35320</f>
        <v>35320</v>
      </c>
      <c r="B128" s="2">
        <f>0</f>
        <v>0</v>
      </c>
    </row>
    <row r="129" spans="1:2" x14ac:dyDescent="0.25">
      <c r="A129" s="2">
        <f>35593</f>
        <v>35593</v>
      </c>
      <c r="B129" s="2">
        <f>7</f>
        <v>7</v>
      </c>
    </row>
    <row r="130" spans="1:2" x14ac:dyDescent="0.25">
      <c r="A130" s="2">
        <f>35872</f>
        <v>35872</v>
      </c>
      <c r="B130" s="2">
        <f>0</f>
        <v>0</v>
      </c>
    </row>
    <row r="131" spans="1:2" x14ac:dyDescent="0.25">
      <c r="A131" s="2">
        <f>36170</f>
        <v>36170</v>
      </c>
      <c r="B131" s="2">
        <f>2</f>
        <v>2</v>
      </c>
    </row>
    <row r="132" spans="1:2" x14ac:dyDescent="0.25">
      <c r="A132" s="2">
        <f>36482</f>
        <v>36482</v>
      </c>
      <c r="B132" s="2">
        <f>6</f>
        <v>6</v>
      </c>
    </row>
    <row r="133" spans="1:2" x14ac:dyDescent="0.25">
      <c r="A133" s="2">
        <f>36768</f>
        <v>36768</v>
      </c>
      <c r="B133" s="2">
        <f>8</f>
        <v>8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2016-01-08T15:46:42Z</cp:lastPrinted>
  <dcterms:created xsi:type="dcterms:W3CDTF">2016-01-08T15:46:42Z</dcterms:created>
  <dcterms:modified xsi:type="dcterms:W3CDTF">2016-01-08T20:35:31Z</dcterms:modified>
</cp:coreProperties>
</file>