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High-end\Famou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27" i="2" l="1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H20" i="2" s="1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20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<sst xmlns="http://schemas.openxmlformats.org/spreadsheetml/2006/main" count="10" uniqueCount="10">
  <si>
    <t>CPU Timestamps</t>
  </si>
  <si>
    <t>CPU VALUES (%)</t>
  </si>
  <si>
    <t>MEM Timestamps</t>
  </si>
  <si>
    <t>MEM VALUES (KB)</t>
  </si>
  <si>
    <t>AVERAGE TIME BETWEEN CPU TIMESTAMPS (ms) (134x)</t>
  </si>
  <si>
    <t>AVERAGE TIME BETWEEN MEM TIMESTAMPS (ms) (124x)</t>
  </si>
  <si>
    <t>begin average</t>
  </si>
  <si>
    <t>max</t>
  </si>
  <si>
    <t>end average</t>
  </si>
  <si>
    <t>cpu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</si>
</sst>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Sheet1!$A$2:$A$135</c:f>
              <c:numCache>
                <c:formatCode>General</c:formatCode>
                <c:ptCount val="134"/>
                <c:pt idx="0">
                  <c:v>1372</c:v>
                </c:pt>
                <c:pt idx="1">
                  <c:v>1653</c:v>
                </c:pt>
                <c:pt idx="2">
                  <c:v>1878</c:v>
                </c:pt>
                <c:pt idx="3">
                  <c:v>2114</c:v>
                </c:pt>
                <c:pt idx="4">
                  <c:v>2406</c:v>
                </c:pt>
                <c:pt idx="5">
                  <c:v>2655</c:v>
                </c:pt>
                <c:pt idx="6">
                  <c:v>2901</c:v>
                </c:pt>
                <c:pt idx="7">
                  <c:v>3158</c:v>
                </c:pt>
                <c:pt idx="8">
                  <c:v>3359</c:v>
                </c:pt>
                <c:pt idx="9">
                  <c:v>3652</c:v>
                </c:pt>
                <c:pt idx="10">
                  <c:v>3903</c:v>
                </c:pt>
                <c:pt idx="11">
                  <c:v>4144</c:v>
                </c:pt>
                <c:pt idx="12">
                  <c:v>4482</c:v>
                </c:pt>
                <c:pt idx="13">
                  <c:v>4756</c:v>
                </c:pt>
                <c:pt idx="14">
                  <c:v>5043</c:v>
                </c:pt>
                <c:pt idx="15">
                  <c:v>5362</c:v>
                </c:pt>
                <c:pt idx="16">
                  <c:v>5754</c:v>
                </c:pt>
                <c:pt idx="17">
                  <c:v>6011</c:v>
                </c:pt>
                <c:pt idx="18">
                  <c:v>6309</c:v>
                </c:pt>
                <c:pt idx="19">
                  <c:v>6565</c:v>
                </c:pt>
                <c:pt idx="20">
                  <c:v>6800</c:v>
                </c:pt>
                <c:pt idx="21">
                  <c:v>7048</c:v>
                </c:pt>
                <c:pt idx="22">
                  <c:v>7297</c:v>
                </c:pt>
                <c:pt idx="23">
                  <c:v>7580</c:v>
                </c:pt>
                <c:pt idx="24">
                  <c:v>7820</c:v>
                </c:pt>
                <c:pt idx="25">
                  <c:v>8072</c:v>
                </c:pt>
                <c:pt idx="26">
                  <c:v>8317</c:v>
                </c:pt>
                <c:pt idx="27">
                  <c:v>8564</c:v>
                </c:pt>
                <c:pt idx="28">
                  <c:v>8821</c:v>
                </c:pt>
                <c:pt idx="29">
                  <c:v>9087</c:v>
                </c:pt>
                <c:pt idx="30">
                  <c:v>9347</c:v>
                </c:pt>
                <c:pt idx="31">
                  <c:v>9639</c:v>
                </c:pt>
                <c:pt idx="32">
                  <c:v>9927</c:v>
                </c:pt>
                <c:pt idx="33">
                  <c:v>10217</c:v>
                </c:pt>
                <c:pt idx="34">
                  <c:v>10507</c:v>
                </c:pt>
                <c:pt idx="35">
                  <c:v>10770</c:v>
                </c:pt>
                <c:pt idx="36">
                  <c:v>11038</c:v>
                </c:pt>
                <c:pt idx="37">
                  <c:v>11328</c:v>
                </c:pt>
                <c:pt idx="38">
                  <c:v>11595</c:v>
                </c:pt>
                <c:pt idx="39">
                  <c:v>11833</c:v>
                </c:pt>
                <c:pt idx="40">
                  <c:v>12106</c:v>
                </c:pt>
                <c:pt idx="41">
                  <c:v>12366</c:v>
                </c:pt>
                <c:pt idx="42">
                  <c:v>12705</c:v>
                </c:pt>
                <c:pt idx="43">
                  <c:v>12994</c:v>
                </c:pt>
                <c:pt idx="44">
                  <c:v>13254</c:v>
                </c:pt>
                <c:pt idx="45">
                  <c:v>13497</c:v>
                </c:pt>
                <c:pt idx="46">
                  <c:v>13768</c:v>
                </c:pt>
                <c:pt idx="47">
                  <c:v>13993</c:v>
                </c:pt>
                <c:pt idx="48">
                  <c:v>14278</c:v>
                </c:pt>
                <c:pt idx="49">
                  <c:v>14523</c:v>
                </c:pt>
                <c:pt idx="50">
                  <c:v>14792</c:v>
                </c:pt>
                <c:pt idx="51">
                  <c:v>15060</c:v>
                </c:pt>
                <c:pt idx="52">
                  <c:v>15329</c:v>
                </c:pt>
                <c:pt idx="53">
                  <c:v>15567</c:v>
                </c:pt>
                <c:pt idx="54">
                  <c:v>15792</c:v>
                </c:pt>
                <c:pt idx="55">
                  <c:v>16075</c:v>
                </c:pt>
                <c:pt idx="56">
                  <c:v>16351</c:v>
                </c:pt>
                <c:pt idx="57">
                  <c:v>16628</c:v>
                </c:pt>
                <c:pt idx="58">
                  <c:v>16910</c:v>
                </c:pt>
                <c:pt idx="59">
                  <c:v>17168</c:v>
                </c:pt>
                <c:pt idx="60">
                  <c:v>17399</c:v>
                </c:pt>
                <c:pt idx="61">
                  <c:v>17668</c:v>
                </c:pt>
                <c:pt idx="62">
                  <c:v>17910</c:v>
                </c:pt>
                <c:pt idx="63">
                  <c:v>18230</c:v>
                </c:pt>
                <c:pt idx="64">
                  <c:v>18528</c:v>
                </c:pt>
                <c:pt idx="65">
                  <c:v>18804</c:v>
                </c:pt>
                <c:pt idx="66">
                  <c:v>19062</c:v>
                </c:pt>
                <c:pt idx="67">
                  <c:v>19349</c:v>
                </c:pt>
                <c:pt idx="68">
                  <c:v>19612</c:v>
                </c:pt>
                <c:pt idx="69">
                  <c:v>19867</c:v>
                </c:pt>
                <c:pt idx="70">
                  <c:v>20120</c:v>
                </c:pt>
                <c:pt idx="71">
                  <c:v>20408</c:v>
                </c:pt>
                <c:pt idx="72">
                  <c:v>20671</c:v>
                </c:pt>
                <c:pt idx="73">
                  <c:v>20913</c:v>
                </c:pt>
                <c:pt idx="74">
                  <c:v>21166</c:v>
                </c:pt>
                <c:pt idx="75">
                  <c:v>21471</c:v>
                </c:pt>
                <c:pt idx="76">
                  <c:v>21833</c:v>
                </c:pt>
                <c:pt idx="77">
                  <c:v>22073</c:v>
                </c:pt>
                <c:pt idx="78">
                  <c:v>22340</c:v>
                </c:pt>
                <c:pt idx="79">
                  <c:v>22629</c:v>
                </c:pt>
                <c:pt idx="80">
                  <c:v>22883</c:v>
                </c:pt>
                <c:pt idx="81">
                  <c:v>23136</c:v>
                </c:pt>
                <c:pt idx="82">
                  <c:v>23416</c:v>
                </c:pt>
                <c:pt idx="83">
                  <c:v>23661</c:v>
                </c:pt>
                <c:pt idx="84">
                  <c:v>23914</c:v>
                </c:pt>
                <c:pt idx="85">
                  <c:v>24276</c:v>
                </c:pt>
                <c:pt idx="86">
                  <c:v>24533</c:v>
                </c:pt>
                <c:pt idx="87">
                  <c:v>24788</c:v>
                </c:pt>
                <c:pt idx="88">
                  <c:v>25059</c:v>
                </c:pt>
                <c:pt idx="89">
                  <c:v>25317</c:v>
                </c:pt>
                <c:pt idx="90">
                  <c:v>25575</c:v>
                </c:pt>
                <c:pt idx="91">
                  <c:v>25799</c:v>
                </c:pt>
                <c:pt idx="92">
                  <c:v>26059</c:v>
                </c:pt>
                <c:pt idx="93">
                  <c:v>26354</c:v>
                </c:pt>
                <c:pt idx="94">
                  <c:v>26613</c:v>
                </c:pt>
                <c:pt idx="95">
                  <c:v>26880</c:v>
                </c:pt>
                <c:pt idx="96">
                  <c:v>27136</c:v>
                </c:pt>
                <c:pt idx="97">
                  <c:v>27438</c:v>
                </c:pt>
                <c:pt idx="98">
                  <c:v>27732</c:v>
                </c:pt>
                <c:pt idx="99">
                  <c:v>28037</c:v>
                </c:pt>
                <c:pt idx="100">
                  <c:v>28294</c:v>
                </c:pt>
                <c:pt idx="101">
                  <c:v>28522</c:v>
                </c:pt>
                <c:pt idx="102">
                  <c:v>28766</c:v>
                </c:pt>
                <c:pt idx="103">
                  <c:v>29053</c:v>
                </c:pt>
                <c:pt idx="104">
                  <c:v>29250</c:v>
                </c:pt>
                <c:pt idx="105">
                  <c:v>29461</c:v>
                </c:pt>
                <c:pt idx="106">
                  <c:v>29679</c:v>
                </c:pt>
                <c:pt idx="107">
                  <c:v>29963</c:v>
                </c:pt>
                <c:pt idx="108">
                  <c:v>30249</c:v>
                </c:pt>
                <c:pt idx="109">
                  <c:v>30526</c:v>
                </c:pt>
                <c:pt idx="110">
                  <c:v>30755</c:v>
                </c:pt>
                <c:pt idx="111">
                  <c:v>31035</c:v>
                </c:pt>
                <c:pt idx="112">
                  <c:v>31286</c:v>
                </c:pt>
                <c:pt idx="113">
                  <c:v>31549</c:v>
                </c:pt>
                <c:pt idx="114">
                  <c:v>31817</c:v>
                </c:pt>
                <c:pt idx="115">
                  <c:v>32099</c:v>
                </c:pt>
                <c:pt idx="116">
                  <c:v>32396</c:v>
                </c:pt>
                <c:pt idx="117">
                  <c:v>32636</c:v>
                </c:pt>
                <c:pt idx="118">
                  <c:v>32922</c:v>
                </c:pt>
                <c:pt idx="119">
                  <c:v>33201</c:v>
                </c:pt>
                <c:pt idx="120">
                  <c:v>33459</c:v>
                </c:pt>
                <c:pt idx="121">
                  <c:v>33718</c:v>
                </c:pt>
                <c:pt idx="122">
                  <c:v>33937</c:v>
                </c:pt>
                <c:pt idx="123">
                  <c:v>34202</c:v>
                </c:pt>
                <c:pt idx="124">
                  <c:v>34481</c:v>
                </c:pt>
                <c:pt idx="125">
                  <c:v>34780</c:v>
                </c:pt>
                <c:pt idx="126">
                  <c:v>35021</c:v>
                </c:pt>
                <c:pt idx="127">
                  <c:v>35269</c:v>
                </c:pt>
                <c:pt idx="128">
                  <c:v>35523</c:v>
                </c:pt>
                <c:pt idx="129">
                  <c:v>35804</c:v>
                </c:pt>
                <c:pt idx="130">
                  <c:v>36072</c:v>
                </c:pt>
                <c:pt idx="131">
                  <c:v>36378</c:v>
                </c:pt>
                <c:pt idx="132">
                  <c:v>36738</c:v>
                </c:pt>
                <c:pt idx="133">
                  <c:v>37065</c:v>
                </c:pt>
              </c:numCache>
            </c:numRef>
          </c:cat>
          <c:val>
            <c:numRef>
              <c:f>Sheet1!$B$2:$B$135</c:f>
              <c:numCache>
                <c:formatCode>General</c:formatCode>
                <c:ptCount val="134"/>
                <c:pt idx="0">
                  <c:v>0</c:v>
                </c:pt>
                <c:pt idx="1">
                  <c:v>25</c:v>
                </c:pt>
                <c:pt idx="2">
                  <c:v>27</c:v>
                </c:pt>
                <c:pt idx="3">
                  <c:v>32</c:v>
                </c:pt>
                <c:pt idx="4">
                  <c:v>31</c:v>
                </c:pt>
                <c:pt idx="5">
                  <c:v>25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20</c:v>
                </c:pt>
                <c:pt idx="13">
                  <c:v>22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28</c:v>
                </c:pt>
                <c:pt idx="18">
                  <c:v>21</c:v>
                </c:pt>
                <c:pt idx="19">
                  <c:v>29</c:v>
                </c:pt>
                <c:pt idx="20">
                  <c:v>21</c:v>
                </c:pt>
                <c:pt idx="21">
                  <c:v>0</c:v>
                </c:pt>
                <c:pt idx="22">
                  <c:v>10</c:v>
                </c:pt>
                <c:pt idx="23">
                  <c:v>6</c:v>
                </c:pt>
                <c:pt idx="24">
                  <c:v>7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17</c:v>
                </c:pt>
                <c:pt idx="30">
                  <c:v>19</c:v>
                </c:pt>
                <c:pt idx="31">
                  <c:v>57</c:v>
                </c:pt>
                <c:pt idx="32">
                  <c:v>33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12</c:v>
                </c:pt>
                <c:pt idx="42">
                  <c:v>8</c:v>
                </c:pt>
                <c:pt idx="43">
                  <c:v>11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12</c:v>
                </c:pt>
                <c:pt idx="53">
                  <c:v>3</c:v>
                </c:pt>
                <c:pt idx="54">
                  <c:v>0</c:v>
                </c:pt>
                <c:pt idx="55">
                  <c:v>8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9</c:v>
                </c:pt>
                <c:pt idx="60">
                  <c:v>6</c:v>
                </c:pt>
                <c:pt idx="61">
                  <c:v>6</c:v>
                </c:pt>
                <c:pt idx="62">
                  <c:v>3</c:v>
                </c:pt>
                <c:pt idx="63">
                  <c:v>50</c:v>
                </c:pt>
                <c:pt idx="64">
                  <c:v>32</c:v>
                </c:pt>
                <c:pt idx="65">
                  <c:v>3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28</c:v>
                </c:pt>
                <c:pt idx="76">
                  <c:v>25</c:v>
                </c:pt>
                <c:pt idx="77">
                  <c:v>3</c:v>
                </c:pt>
                <c:pt idx="78">
                  <c:v>6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13</c:v>
                </c:pt>
                <c:pt idx="86">
                  <c:v>14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3</c:v>
                </c:pt>
                <c:pt idx="96">
                  <c:v>6</c:v>
                </c:pt>
                <c:pt idx="97">
                  <c:v>17</c:v>
                </c:pt>
                <c:pt idx="98">
                  <c:v>9</c:v>
                </c:pt>
                <c:pt idx="99">
                  <c:v>11</c:v>
                </c:pt>
                <c:pt idx="100">
                  <c:v>6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33</c:v>
                </c:pt>
                <c:pt idx="109">
                  <c:v>17</c:v>
                </c:pt>
                <c:pt idx="110">
                  <c:v>11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27</c:v>
                </c:pt>
                <c:pt idx="120">
                  <c:v>22</c:v>
                </c:pt>
                <c:pt idx="121">
                  <c:v>3</c:v>
                </c:pt>
                <c:pt idx="122">
                  <c:v>7</c:v>
                </c:pt>
                <c:pt idx="123">
                  <c:v>3</c:v>
                </c:pt>
                <c:pt idx="124">
                  <c:v>2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8</c:v>
                </c:pt>
                <c:pt idx="13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8999328"/>
        <c:axId val="-1818998784"/>
      </c:lineChart>
      <c:catAx>
        <c:axId val="-181899932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1899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89987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189993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Sheet1!$C$2:$C$125</c:f>
              <c:numCache>
                <c:formatCode>General</c:formatCode>
                <c:ptCount val="124"/>
                <c:pt idx="0">
                  <c:v>1405</c:v>
                </c:pt>
                <c:pt idx="1">
                  <c:v>1589</c:v>
                </c:pt>
                <c:pt idx="2">
                  <c:v>1811</c:v>
                </c:pt>
                <c:pt idx="3">
                  <c:v>2072</c:v>
                </c:pt>
                <c:pt idx="4">
                  <c:v>2348</c:v>
                </c:pt>
                <c:pt idx="5">
                  <c:v>2581</c:v>
                </c:pt>
                <c:pt idx="6">
                  <c:v>2832</c:v>
                </c:pt>
                <c:pt idx="7">
                  <c:v>3082</c:v>
                </c:pt>
                <c:pt idx="8">
                  <c:v>3321</c:v>
                </c:pt>
                <c:pt idx="9">
                  <c:v>3591</c:v>
                </c:pt>
                <c:pt idx="10">
                  <c:v>3845</c:v>
                </c:pt>
                <c:pt idx="11">
                  <c:v>4083</c:v>
                </c:pt>
                <c:pt idx="12">
                  <c:v>4376</c:v>
                </c:pt>
                <c:pt idx="13">
                  <c:v>4632</c:v>
                </c:pt>
                <c:pt idx="14">
                  <c:v>4882</c:v>
                </c:pt>
                <c:pt idx="15">
                  <c:v>5180</c:v>
                </c:pt>
                <c:pt idx="16">
                  <c:v>5460</c:v>
                </c:pt>
                <c:pt idx="17">
                  <c:v>5678</c:v>
                </c:pt>
                <c:pt idx="18">
                  <c:v>5978</c:v>
                </c:pt>
                <c:pt idx="19">
                  <c:v>6257</c:v>
                </c:pt>
                <c:pt idx="20">
                  <c:v>6534</c:v>
                </c:pt>
                <c:pt idx="21">
                  <c:v>6800</c:v>
                </c:pt>
                <c:pt idx="22">
                  <c:v>7087</c:v>
                </c:pt>
                <c:pt idx="23">
                  <c:v>7384</c:v>
                </c:pt>
                <c:pt idx="24">
                  <c:v>7702</c:v>
                </c:pt>
                <c:pt idx="25">
                  <c:v>8013</c:v>
                </c:pt>
                <c:pt idx="26">
                  <c:v>8317</c:v>
                </c:pt>
                <c:pt idx="27">
                  <c:v>8597</c:v>
                </c:pt>
                <c:pt idx="28">
                  <c:v>8858</c:v>
                </c:pt>
                <c:pt idx="29">
                  <c:v>9134</c:v>
                </c:pt>
                <c:pt idx="30">
                  <c:v>9436</c:v>
                </c:pt>
                <c:pt idx="31">
                  <c:v>9689</c:v>
                </c:pt>
                <c:pt idx="32">
                  <c:v>9994</c:v>
                </c:pt>
                <c:pt idx="33">
                  <c:v>10286</c:v>
                </c:pt>
                <c:pt idx="34">
                  <c:v>10564</c:v>
                </c:pt>
                <c:pt idx="35">
                  <c:v>10855</c:v>
                </c:pt>
                <c:pt idx="36">
                  <c:v>11168</c:v>
                </c:pt>
                <c:pt idx="37">
                  <c:v>11471</c:v>
                </c:pt>
                <c:pt idx="38">
                  <c:v>11814</c:v>
                </c:pt>
                <c:pt idx="39">
                  <c:v>12136</c:v>
                </c:pt>
                <c:pt idx="40">
                  <c:v>12433</c:v>
                </c:pt>
                <c:pt idx="41">
                  <c:v>12737</c:v>
                </c:pt>
                <c:pt idx="42">
                  <c:v>12993</c:v>
                </c:pt>
                <c:pt idx="43">
                  <c:v>13286</c:v>
                </c:pt>
                <c:pt idx="44">
                  <c:v>13545</c:v>
                </c:pt>
                <c:pt idx="45">
                  <c:v>13799</c:v>
                </c:pt>
                <c:pt idx="46">
                  <c:v>14038</c:v>
                </c:pt>
                <c:pt idx="47">
                  <c:v>14366</c:v>
                </c:pt>
                <c:pt idx="48">
                  <c:v>14636</c:v>
                </c:pt>
                <c:pt idx="49">
                  <c:v>14923</c:v>
                </c:pt>
                <c:pt idx="50">
                  <c:v>15269</c:v>
                </c:pt>
                <c:pt idx="51">
                  <c:v>15595</c:v>
                </c:pt>
                <c:pt idx="52">
                  <c:v>15903</c:v>
                </c:pt>
                <c:pt idx="53">
                  <c:v>16195</c:v>
                </c:pt>
                <c:pt idx="54">
                  <c:v>16500</c:v>
                </c:pt>
                <c:pt idx="55">
                  <c:v>16809</c:v>
                </c:pt>
                <c:pt idx="56">
                  <c:v>17148</c:v>
                </c:pt>
                <c:pt idx="57">
                  <c:v>17435</c:v>
                </c:pt>
                <c:pt idx="58">
                  <c:v>17735</c:v>
                </c:pt>
                <c:pt idx="59">
                  <c:v>18022</c:v>
                </c:pt>
                <c:pt idx="60">
                  <c:v>18413</c:v>
                </c:pt>
                <c:pt idx="61">
                  <c:v>18730</c:v>
                </c:pt>
                <c:pt idx="62">
                  <c:v>19070</c:v>
                </c:pt>
                <c:pt idx="63">
                  <c:v>19372</c:v>
                </c:pt>
                <c:pt idx="64">
                  <c:v>19676</c:v>
                </c:pt>
                <c:pt idx="65">
                  <c:v>20004</c:v>
                </c:pt>
                <c:pt idx="66">
                  <c:v>20295</c:v>
                </c:pt>
                <c:pt idx="67">
                  <c:v>20612</c:v>
                </c:pt>
                <c:pt idx="68">
                  <c:v>20941</c:v>
                </c:pt>
                <c:pt idx="69">
                  <c:v>21209</c:v>
                </c:pt>
                <c:pt idx="70">
                  <c:v>21524</c:v>
                </c:pt>
                <c:pt idx="71">
                  <c:v>21825</c:v>
                </c:pt>
                <c:pt idx="72">
                  <c:v>22100</c:v>
                </c:pt>
                <c:pt idx="73">
                  <c:v>22391</c:v>
                </c:pt>
                <c:pt idx="74">
                  <c:v>22674</c:v>
                </c:pt>
                <c:pt idx="75">
                  <c:v>22971</c:v>
                </c:pt>
                <c:pt idx="76">
                  <c:v>23204</c:v>
                </c:pt>
                <c:pt idx="77">
                  <c:v>23474</c:v>
                </c:pt>
                <c:pt idx="78">
                  <c:v>23767</c:v>
                </c:pt>
                <c:pt idx="79">
                  <c:v>24001</c:v>
                </c:pt>
                <c:pt idx="80">
                  <c:v>24264</c:v>
                </c:pt>
                <c:pt idx="81">
                  <c:v>24592</c:v>
                </c:pt>
                <c:pt idx="82">
                  <c:v>24887</c:v>
                </c:pt>
                <c:pt idx="83">
                  <c:v>25174</c:v>
                </c:pt>
                <c:pt idx="84">
                  <c:v>25493</c:v>
                </c:pt>
                <c:pt idx="85">
                  <c:v>25826</c:v>
                </c:pt>
                <c:pt idx="86">
                  <c:v>26140</c:v>
                </c:pt>
                <c:pt idx="87">
                  <c:v>26396</c:v>
                </c:pt>
                <c:pt idx="88">
                  <c:v>26642</c:v>
                </c:pt>
                <c:pt idx="89">
                  <c:v>26958</c:v>
                </c:pt>
                <c:pt idx="90">
                  <c:v>27276</c:v>
                </c:pt>
                <c:pt idx="91">
                  <c:v>27653</c:v>
                </c:pt>
                <c:pt idx="92">
                  <c:v>28008</c:v>
                </c:pt>
                <c:pt idx="93">
                  <c:v>28322</c:v>
                </c:pt>
                <c:pt idx="94">
                  <c:v>28622</c:v>
                </c:pt>
                <c:pt idx="95">
                  <c:v>28916</c:v>
                </c:pt>
                <c:pt idx="96">
                  <c:v>29145</c:v>
                </c:pt>
                <c:pt idx="97">
                  <c:v>29414</c:v>
                </c:pt>
                <c:pt idx="98">
                  <c:v>29671</c:v>
                </c:pt>
                <c:pt idx="99">
                  <c:v>29999</c:v>
                </c:pt>
                <c:pt idx="100">
                  <c:v>30249</c:v>
                </c:pt>
                <c:pt idx="101">
                  <c:v>30611</c:v>
                </c:pt>
                <c:pt idx="102">
                  <c:v>30952</c:v>
                </c:pt>
                <c:pt idx="103">
                  <c:v>31286</c:v>
                </c:pt>
                <c:pt idx="104">
                  <c:v>31606</c:v>
                </c:pt>
                <c:pt idx="105">
                  <c:v>31908</c:v>
                </c:pt>
                <c:pt idx="106">
                  <c:v>32198</c:v>
                </c:pt>
                <c:pt idx="107">
                  <c:v>32451</c:v>
                </c:pt>
                <c:pt idx="108">
                  <c:v>32721</c:v>
                </c:pt>
                <c:pt idx="109">
                  <c:v>33005</c:v>
                </c:pt>
                <c:pt idx="110">
                  <c:v>33325</c:v>
                </c:pt>
                <c:pt idx="111">
                  <c:v>33651</c:v>
                </c:pt>
                <c:pt idx="112">
                  <c:v>33969</c:v>
                </c:pt>
                <c:pt idx="113">
                  <c:v>34285</c:v>
                </c:pt>
                <c:pt idx="114">
                  <c:v>34574</c:v>
                </c:pt>
                <c:pt idx="115">
                  <c:v>34829</c:v>
                </c:pt>
                <c:pt idx="116">
                  <c:v>35094</c:v>
                </c:pt>
                <c:pt idx="117">
                  <c:v>35331</c:v>
                </c:pt>
                <c:pt idx="118">
                  <c:v>35613</c:v>
                </c:pt>
                <c:pt idx="119">
                  <c:v>35885</c:v>
                </c:pt>
                <c:pt idx="120">
                  <c:v>36158</c:v>
                </c:pt>
                <c:pt idx="121">
                  <c:v>36485</c:v>
                </c:pt>
                <c:pt idx="122">
                  <c:v>36837</c:v>
                </c:pt>
                <c:pt idx="123">
                  <c:v>37156</c:v>
                </c:pt>
              </c:numCache>
            </c:numRef>
          </c:cat>
          <c:val>
            <c:numRef>
              <c:f>Sheet1!$E$2:$E$125</c:f>
              <c:numCache>
                <c:formatCode>General</c:formatCode>
                <c:ptCount val="124"/>
                <c:pt idx="0">
                  <c:v>6.4755859375</c:v>
                </c:pt>
                <c:pt idx="1">
                  <c:v>13.43359375</c:v>
                </c:pt>
                <c:pt idx="2">
                  <c:v>92.9423828125</c:v>
                </c:pt>
                <c:pt idx="3">
                  <c:v>97.78125</c:v>
                </c:pt>
                <c:pt idx="4">
                  <c:v>101.8046875</c:v>
                </c:pt>
                <c:pt idx="5">
                  <c:v>103.5390625</c:v>
                </c:pt>
                <c:pt idx="6">
                  <c:v>111.365234375</c:v>
                </c:pt>
                <c:pt idx="7">
                  <c:v>112.171875</c:v>
                </c:pt>
                <c:pt idx="8">
                  <c:v>112.54296875</c:v>
                </c:pt>
                <c:pt idx="9">
                  <c:v>112.984375</c:v>
                </c:pt>
                <c:pt idx="10">
                  <c:v>114.49609375</c:v>
                </c:pt>
                <c:pt idx="11">
                  <c:v>113.6640625</c:v>
                </c:pt>
                <c:pt idx="12">
                  <c:v>113.71875</c:v>
                </c:pt>
                <c:pt idx="13">
                  <c:v>113.78515625</c:v>
                </c:pt>
                <c:pt idx="14">
                  <c:v>114.5947265625</c:v>
                </c:pt>
                <c:pt idx="15">
                  <c:v>114.28515625</c:v>
                </c:pt>
                <c:pt idx="16">
                  <c:v>114.33984375</c:v>
                </c:pt>
                <c:pt idx="17">
                  <c:v>114.33984375</c:v>
                </c:pt>
                <c:pt idx="18">
                  <c:v>114.5029296875</c:v>
                </c:pt>
                <c:pt idx="19">
                  <c:v>115.77734375</c:v>
                </c:pt>
                <c:pt idx="20">
                  <c:v>117.19921875</c:v>
                </c:pt>
                <c:pt idx="21">
                  <c:v>119.66796875</c:v>
                </c:pt>
                <c:pt idx="22">
                  <c:v>135.97265625</c:v>
                </c:pt>
                <c:pt idx="23">
                  <c:v>127.1484375</c:v>
                </c:pt>
                <c:pt idx="24">
                  <c:v>127.943359375</c:v>
                </c:pt>
                <c:pt idx="25">
                  <c:v>129.177734375</c:v>
                </c:pt>
                <c:pt idx="26">
                  <c:v>129.732421875</c:v>
                </c:pt>
                <c:pt idx="27">
                  <c:v>131.490234375</c:v>
                </c:pt>
                <c:pt idx="28">
                  <c:v>131.478515625</c:v>
                </c:pt>
                <c:pt idx="29">
                  <c:v>131.458984375</c:v>
                </c:pt>
                <c:pt idx="30">
                  <c:v>131.521484375</c:v>
                </c:pt>
                <c:pt idx="31">
                  <c:v>132.359375</c:v>
                </c:pt>
                <c:pt idx="32">
                  <c:v>134.1953125</c:v>
                </c:pt>
                <c:pt idx="33">
                  <c:v>133.365234375</c:v>
                </c:pt>
                <c:pt idx="34">
                  <c:v>133.369140625</c:v>
                </c:pt>
                <c:pt idx="35">
                  <c:v>133.412109375</c:v>
                </c:pt>
                <c:pt idx="36">
                  <c:v>133.412109375</c:v>
                </c:pt>
                <c:pt idx="37">
                  <c:v>133.419921875</c:v>
                </c:pt>
                <c:pt idx="38">
                  <c:v>133.419921875</c:v>
                </c:pt>
                <c:pt idx="39">
                  <c:v>133.396484375</c:v>
                </c:pt>
                <c:pt idx="40">
                  <c:v>133.232421875</c:v>
                </c:pt>
                <c:pt idx="41">
                  <c:v>133.5</c:v>
                </c:pt>
                <c:pt idx="42">
                  <c:v>133.568359375</c:v>
                </c:pt>
                <c:pt idx="43">
                  <c:v>133.58203125</c:v>
                </c:pt>
                <c:pt idx="44">
                  <c:v>133.6015625</c:v>
                </c:pt>
                <c:pt idx="45">
                  <c:v>133.60546875</c:v>
                </c:pt>
                <c:pt idx="46">
                  <c:v>133.61328125</c:v>
                </c:pt>
                <c:pt idx="47">
                  <c:v>133.59765625</c:v>
                </c:pt>
                <c:pt idx="48">
                  <c:v>133.71484375</c:v>
                </c:pt>
                <c:pt idx="49">
                  <c:v>133.71484375</c:v>
                </c:pt>
                <c:pt idx="50">
                  <c:v>133.7109375</c:v>
                </c:pt>
                <c:pt idx="51">
                  <c:v>135.94921875</c:v>
                </c:pt>
                <c:pt idx="52">
                  <c:v>136.294921875</c:v>
                </c:pt>
                <c:pt idx="53">
                  <c:v>136.599609375</c:v>
                </c:pt>
                <c:pt idx="54">
                  <c:v>136.603515625</c:v>
                </c:pt>
                <c:pt idx="55">
                  <c:v>136.662109375</c:v>
                </c:pt>
                <c:pt idx="56">
                  <c:v>136.673828125</c:v>
                </c:pt>
                <c:pt idx="57">
                  <c:v>136.666015625</c:v>
                </c:pt>
                <c:pt idx="58">
                  <c:v>136.685546875</c:v>
                </c:pt>
                <c:pt idx="59">
                  <c:v>136.767578125</c:v>
                </c:pt>
                <c:pt idx="60">
                  <c:v>140.966796875</c:v>
                </c:pt>
                <c:pt idx="61">
                  <c:v>137.216796875</c:v>
                </c:pt>
                <c:pt idx="62">
                  <c:v>136.61328125</c:v>
                </c:pt>
                <c:pt idx="63">
                  <c:v>136.6171875</c:v>
                </c:pt>
                <c:pt idx="64">
                  <c:v>136.6171875</c:v>
                </c:pt>
                <c:pt idx="65">
                  <c:v>136.73828125</c:v>
                </c:pt>
                <c:pt idx="66">
                  <c:v>136.74609375</c:v>
                </c:pt>
                <c:pt idx="67">
                  <c:v>136.75</c:v>
                </c:pt>
                <c:pt idx="68">
                  <c:v>136.703125</c:v>
                </c:pt>
                <c:pt idx="69">
                  <c:v>136.69140625</c:v>
                </c:pt>
                <c:pt idx="70">
                  <c:v>136.91796875</c:v>
                </c:pt>
                <c:pt idx="71">
                  <c:v>137.001953125</c:v>
                </c:pt>
                <c:pt idx="72">
                  <c:v>137.158203125</c:v>
                </c:pt>
                <c:pt idx="73">
                  <c:v>137.212890625</c:v>
                </c:pt>
                <c:pt idx="74">
                  <c:v>137.291015625</c:v>
                </c:pt>
                <c:pt idx="75">
                  <c:v>137.294921875</c:v>
                </c:pt>
                <c:pt idx="76">
                  <c:v>137.298828125</c:v>
                </c:pt>
                <c:pt idx="77">
                  <c:v>137.298828125</c:v>
                </c:pt>
                <c:pt idx="78">
                  <c:v>137.298828125</c:v>
                </c:pt>
                <c:pt idx="79">
                  <c:v>137.298828125</c:v>
                </c:pt>
                <c:pt idx="80">
                  <c:v>137.333984375</c:v>
                </c:pt>
                <c:pt idx="81">
                  <c:v>137.220703125</c:v>
                </c:pt>
                <c:pt idx="82">
                  <c:v>137.115234375</c:v>
                </c:pt>
                <c:pt idx="83">
                  <c:v>137.119140625</c:v>
                </c:pt>
                <c:pt idx="84">
                  <c:v>137.138671875</c:v>
                </c:pt>
                <c:pt idx="85">
                  <c:v>137.142578125</c:v>
                </c:pt>
                <c:pt idx="86">
                  <c:v>137.142578125</c:v>
                </c:pt>
                <c:pt idx="87">
                  <c:v>137.142578125</c:v>
                </c:pt>
                <c:pt idx="88">
                  <c:v>137.146484375</c:v>
                </c:pt>
                <c:pt idx="89">
                  <c:v>137.150390625</c:v>
                </c:pt>
                <c:pt idx="90">
                  <c:v>137.185546875</c:v>
                </c:pt>
                <c:pt idx="91">
                  <c:v>137.173828125</c:v>
                </c:pt>
                <c:pt idx="92">
                  <c:v>137.146484375</c:v>
                </c:pt>
                <c:pt idx="93">
                  <c:v>137.119140625</c:v>
                </c:pt>
                <c:pt idx="94">
                  <c:v>137.173828125</c:v>
                </c:pt>
                <c:pt idx="95">
                  <c:v>137.173828125</c:v>
                </c:pt>
                <c:pt idx="96">
                  <c:v>137.177734375</c:v>
                </c:pt>
                <c:pt idx="97">
                  <c:v>137.177734375</c:v>
                </c:pt>
                <c:pt idx="98">
                  <c:v>137.185546875</c:v>
                </c:pt>
                <c:pt idx="99">
                  <c:v>137.185546875</c:v>
                </c:pt>
                <c:pt idx="100">
                  <c:v>137.197265625</c:v>
                </c:pt>
                <c:pt idx="101">
                  <c:v>137.212890625</c:v>
                </c:pt>
                <c:pt idx="102">
                  <c:v>137.12109375</c:v>
                </c:pt>
                <c:pt idx="103">
                  <c:v>137.125</c:v>
                </c:pt>
                <c:pt idx="104">
                  <c:v>137.125</c:v>
                </c:pt>
                <c:pt idx="105">
                  <c:v>137.125</c:v>
                </c:pt>
                <c:pt idx="106">
                  <c:v>137.125</c:v>
                </c:pt>
                <c:pt idx="107">
                  <c:v>137.125</c:v>
                </c:pt>
                <c:pt idx="108">
                  <c:v>137.1171875</c:v>
                </c:pt>
                <c:pt idx="109">
                  <c:v>137.10546875</c:v>
                </c:pt>
                <c:pt idx="110">
                  <c:v>137.46484375</c:v>
                </c:pt>
                <c:pt idx="111">
                  <c:v>137.65625</c:v>
                </c:pt>
                <c:pt idx="112">
                  <c:v>137.64453125</c:v>
                </c:pt>
                <c:pt idx="113">
                  <c:v>137.64453125</c:v>
                </c:pt>
                <c:pt idx="114">
                  <c:v>137.6875</c:v>
                </c:pt>
                <c:pt idx="115">
                  <c:v>137.6875</c:v>
                </c:pt>
                <c:pt idx="116">
                  <c:v>137.6875</c:v>
                </c:pt>
                <c:pt idx="117">
                  <c:v>137.6953125</c:v>
                </c:pt>
                <c:pt idx="118">
                  <c:v>137.69921875</c:v>
                </c:pt>
                <c:pt idx="119">
                  <c:v>137.6953125</c:v>
                </c:pt>
                <c:pt idx="120">
                  <c:v>137.6953125</c:v>
                </c:pt>
                <c:pt idx="121">
                  <c:v>137.6953125</c:v>
                </c:pt>
                <c:pt idx="122">
                  <c:v>137.6953125</c:v>
                </c:pt>
                <c:pt idx="123">
                  <c:v>137.72265625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011840"/>
        <c:axId val="-1819010208"/>
      </c:lineChart>
      <c:catAx>
        <c:axId val="-181901184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81901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1901020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8190118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E7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5"/>
  <sheetViews>
    <sheetView tabSelected="1" workbookViewId="0">
      <selection activeCell="H26" sqref="H26:H27"/>
    </sheetView>
  </sheetViews>
  <sheetFormatPr defaultColWidth="9.109375" defaultRowHeight="13.2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7" x14ac:dyDescent="0.25">
      <c r="A2" s="1">
        <f>1372</f>
        <v>1372</v>
      </c>
      <c r="B2" s="1">
        <f>0</f>
        <v>0</v>
      </c>
      <c r="C2" s="1">
        <f>1405</f>
        <v>1405</v>
      </c>
      <c r="D2" s="1">
        <f>6631</f>
        <v>6631</v>
      </c>
      <c r="E2" s="1">
        <f>6.4755859375</f>
        <v>6.4755859375</v>
      </c>
      <c r="G2" s="1">
        <f>266</f>
        <v>266</v>
      </c>
    </row>
    <row r="3" spans="1:7" x14ac:dyDescent="0.25">
      <c r="A3" s="1">
        <f>1653</f>
        <v>1653</v>
      </c>
      <c r="B3" s="1">
        <f>25</f>
        <v>25</v>
      </c>
      <c r="C3" s="1">
        <f>1589</f>
        <v>1589</v>
      </c>
      <c r="D3" s="1">
        <f>13756</f>
        <v>13756</v>
      </c>
      <c r="E3" s="1">
        <f>13.43359375</f>
        <v>13.43359375</v>
      </c>
    </row>
    <row r="4" spans="1:7" x14ac:dyDescent="0.25">
      <c r="A4" s="1">
        <f>1878</f>
        <v>1878</v>
      </c>
      <c r="B4" s="1">
        <f>27</f>
        <v>27</v>
      </c>
      <c r="C4" s="1">
        <f>1811</f>
        <v>1811</v>
      </c>
      <c r="D4" s="1">
        <f>95173</f>
        <v>95173</v>
      </c>
      <c r="E4" s="1">
        <f>92.9423828125</f>
        <v>92.9423828125</v>
      </c>
      <c r="G4" s="1" t="s">
        <v>5</v>
      </c>
    </row>
    <row r="5" spans="1:7" x14ac:dyDescent="0.25">
      <c r="A5" s="1">
        <f>2114</f>
        <v>2114</v>
      </c>
      <c r="B5" s="1">
        <f>32</f>
        <v>32</v>
      </c>
      <c r="C5" s="1">
        <f>2072</f>
        <v>2072</v>
      </c>
      <c r="D5" s="1">
        <f>100128</f>
        <v>100128</v>
      </c>
      <c r="E5" s="1">
        <f>97.78125</f>
        <v>97.78125</v>
      </c>
      <c r="G5" s="1">
        <f>288</f>
        <v>288</v>
      </c>
    </row>
    <row r="6" spans="1:7" x14ac:dyDescent="0.25">
      <c r="A6" s="1">
        <f>2406</f>
        <v>2406</v>
      </c>
      <c r="B6" s="1">
        <f>31</f>
        <v>31</v>
      </c>
      <c r="C6" s="1">
        <f>2348</f>
        <v>2348</v>
      </c>
      <c r="D6" s="1">
        <f>104248</f>
        <v>104248</v>
      </c>
      <c r="E6" s="1">
        <f>101.8046875</f>
        <v>101.8046875</v>
      </c>
    </row>
    <row r="7" spans="1:7" x14ac:dyDescent="0.25">
      <c r="A7" s="1">
        <f>2655</f>
        <v>2655</v>
      </c>
      <c r="B7" s="1">
        <f>25</f>
        <v>25</v>
      </c>
      <c r="C7" s="1">
        <f>2581</f>
        <v>2581</v>
      </c>
      <c r="D7" s="1">
        <f>106024</f>
        <v>106024</v>
      </c>
      <c r="E7" s="1">
        <f>103.5390625</f>
        <v>103.5390625</v>
      </c>
    </row>
    <row r="8" spans="1:7" x14ac:dyDescent="0.25">
      <c r="A8" s="1">
        <f>2901</f>
        <v>2901</v>
      </c>
      <c r="B8" s="1">
        <f>11</f>
        <v>11</v>
      </c>
      <c r="C8" s="1">
        <f>2832</f>
        <v>2832</v>
      </c>
      <c r="D8" s="1">
        <f>114038</f>
        <v>114038</v>
      </c>
      <c r="E8" s="1">
        <f>111.365234375</f>
        <v>111.365234375</v>
      </c>
    </row>
    <row r="9" spans="1:7" x14ac:dyDescent="0.25">
      <c r="A9" s="1">
        <f>3158</f>
        <v>3158</v>
      </c>
      <c r="B9" s="1">
        <f>11</f>
        <v>11</v>
      </c>
      <c r="C9" s="1">
        <f>3082</f>
        <v>3082</v>
      </c>
      <c r="D9" s="1">
        <f>114864</f>
        <v>114864</v>
      </c>
      <c r="E9" s="1">
        <f>112.171875</f>
        <v>112.171875</v>
      </c>
    </row>
    <row r="10" spans="1:7" x14ac:dyDescent="0.25">
      <c r="A10" s="1">
        <f>3359</f>
        <v>3359</v>
      </c>
      <c r="B10" s="1">
        <f>7</f>
        <v>7</v>
      </c>
      <c r="C10" s="1">
        <f>3321</f>
        <v>3321</v>
      </c>
      <c r="D10" s="1">
        <f>115244</f>
        <v>115244</v>
      </c>
      <c r="E10" s="1">
        <f>112.54296875</f>
        <v>112.54296875</v>
      </c>
    </row>
    <row r="11" spans="1:7" x14ac:dyDescent="0.25">
      <c r="A11" s="1">
        <f>3652</f>
        <v>3652</v>
      </c>
      <c r="B11" s="1">
        <f>2</f>
        <v>2</v>
      </c>
      <c r="C11" s="1">
        <f>3591</f>
        <v>3591</v>
      </c>
      <c r="D11" s="1">
        <f>115696</f>
        <v>115696</v>
      </c>
      <c r="E11" s="1">
        <f>112.984375</f>
        <v>112.984375</v>
      </c>
    </row>
    <row r="12" spans="1:7" x14ac:dyDescent="0.25">
      <c r="A12" s="1">
        <f>3903</f>
        <v>3903</v>
      </c>
      <c r="B12" s="1">
        <f>2</f>
        <v>2</v>
      </c>
      <c r="C12" s="1">
        <f>3845</f>
        <v>3845</v>
      </c>
      <c r="D12" s="1">
        <f>117244</f>
        <v>117244</v>
      </c>
      <c r="E12" s="1">
        <f>114.49609375</f>
        <v>114.49609375</v>
      </c>
    </row>
    <row r="13" spans="1:7" x14ac:dyDescent="0.25">
      <c r="A13" s="1">
        <f>4144</f>
        <v>4144</v>
      </c>
      <c r="B13" s="1">
        <f>3</f>
        <v>3</v>
      </c>
      <c r="C13" s="1">
        <f>4083</f>
        <v>4083</v>
      </c>
      <c r="D13" s="1">
        <f>116392</f>
        <v>116392</v>
      </c>
      <c r="E13" s="1">
        <f>113.6640625</f>
        <v>113.6640625</v>
      </c>
    </row>
    <row r="14" spans="1:7" x14ac:dyDescent="0.25">
      <c r="A14" s="1">
        <f>4482</f>
        <v>4482</v>
      </c>
      <c r="B14" s="1">
        <f>20</f>
        <v>20</v>
      </c>
      <c r="C14" s="1">
        <f>4376</f>
        <v>4376</v>
      </c>
      <c r="D14" s="1">
        <f>116448</f>
        <v>116448</v>
      </c>
      <c r="E14" s="1">
        <f>113.71875</f>
        <v>113.71875</v>
      </c>
    </row>
    <row r="15" spans="1:7" x14ac:dyDescent="0.25">
      <c r="A15" s="1">
        <f>4756</f>
        <v>4756</v>
      </c>
      <c r="B15" s="1">
        <f>22</f>
        <v>22</v>
      </c>
      <c r="C15" s="1">
        <f>4632</f>
        <v>4632</v>
      </c>
      <c r="D15" s="1">
        <f>116516</f>
        <v>116516</v>
      </c>
      <c r="E15" s="1">
        <f>113.78515625</f>
        <v>113.78515625</v>
      </c>
    </row>
    <row r="16" spans="1:7" x14ac:dyDescent="0.25">
      <c r="A16" s="1">
        <f>5043</f>
        <v>5043</v>
      </c>
      <c r="B16" s="1">
        <f>6</f>
        <v>6</v>
      </c>
      <c r="C16" s="1">
        <f>4882</f>
        <v>4882</v>
      </c>
      <c r="D16" s="1">
        <f>117345</f>
        <v>117345</v>
      </c>
      <c r="E16" s="1">
        <f>114.5947265625</f>
        <v>114.5947265625</v>
      </c>
    </row>
    <row r="17" spans="1:10" x14ac:dyDescent="0.25">
      <c r="A17" s="1">
        <f>5362</f>
        <v>5362</v>
      </c>
      <c r="B17" s="1">
        <f>6</f>
        <v>6</v>
      </c>
      <c r="C17" s="1">
        <f>5180</f>
        <v>5180</v>
      </c>
      <c r="D17" s="1">
        <f>117028</f>
        <v>117028</v>
      </c>
      <c r="E17" s="1">
        <f>114.28515625</f>
        <v>114.28515625</v>
      </c>
    </row>
    <row r="18" spans="1:10" x14ac:dyDescent="0.25">
      <c r="A18" s="1">
        <f>5754</f>
        <v>5754</v>
      </c>
      <c r="B18" s="1">
        <f>11</f>
        <v>11</v>
      </c>
      <c r="C18" s="1">
        <f>5460</f>
        <v>5460</v>
      </c>
      <c r="D18" s="1">
        <f>117084</f>
        <v>117084</v>
      </c>
      <c r="E18" s="1">
        <f>114.33984375</f>
        <v>114.33984375</v>
      </c>
    </row>
    <row r="19" spans="1:10" x14ac:dyDescent="0.25">
      <c r="A19" s="1">
        <f>6011</f>
        <v>6011</v>
      </c>
      <c r="B19" s="1">
        <f>28</f>
        <v>28</v>
      </c>
      <c r="C19" s="1">
        <f>5678</f>
        <v>5678</v>
      </c>
      <c r="D19" s="1">
        <f>117084</f>
        <v>117084</v>
      </c>
      <c r="E19" s="1">
        <f>114.33984375</f>
        <v>114.33984375</v>
      </c>
      <c r="H19" s="1" t="s">
        <v>6</v>
      </c>
      <c r="I19" s="1" t="s">
        <v>7</v>
      </c>
      <c r="J19" s="1" t="s">
        <v>8</v>
      </c>
    </row>
    <row r="20" spans="1:10" x14ac:dyDescent="0.25">
      <c r="A20" s="1">
        <f>6309</f>
        <v>6309</v>
      </c>
      <c r="B20" s="1">
        <f>21</f>
        <v>21</v>
      </c>
      <c r="C20" s="1">
        <f>5978</f>
        <v>5978</v>
      </c>
      <c r="D20" s="1">
        <f>117251</f>
        <v>117251</v>
      </c>
      <c r="E20" s="1">
        <f>114.5029296875</f>
        <v>114.5029296875</v>
      </c>
      <c r="H20" s="1">
        <f>AVERAGE(E8:E23)</f>
        <v>114.3397216796875</v>
      </c>
      <c r="I20" s="1">
        <f>MAX(E2:E125)</f>
        <v>140.966796875</v>
      </c>
      <c r="J20" s="1">
        <v>137</v>
      </c>
    </row>
    <row r="21" spans="1:10" x14ac:dyDescent="0.25">
      <c r="A21" s="1">
        <f>6565</f>
        <v>6565</v>
      </c>
      <c r="B21" s="1">
        <f>29</f>
        <v>29</v>
      </c>
      <c r="C21" s="1">
        <f>6257</f>
        <v>6257</v>
      </c>
      <c r="D21" s="1">
        <f>118556</f>
        <v>118556</v>
      </c>
      <c r="E21" s="1">
        <f>115.77734375</f>
        <v>115.77734375</v>
      </c>
    </row>
    <row r="22" spans="1:10" x14ac:dyDescent="0.25">
      <c r="A22" s="1">
        <f>6800</f>
        <v>6800</v>
      </c>
      <c r="B22" s="1">
        <f>21</f>
        <v>21</v>
      </c>
      <c r="C22" s="1">
        <f>6534</f>
        <v>6534</v>
      </c>
      <c r="D22" s="1">
        <f>120012</f>
        <v>120012</v>
      </c>
      <c r="E22" s="1">
        <f>117.19921875</f>
        <v>117.19921875</v>
      </c>
    </row>
    <row r="23" spans="1:10" x14ac:dyDescent="0.25">
      <c r="A23" s="1">
        <f>7048</f>
        <v>7048</v>
      </c>
      <c r="B23" s="1">
        <f>0</f>
        <v>0</v>
      </c>
      <c r="C23" s="1">
        <f>6800</f>
        <v>6800</v>
      </c>
      <c r="D23" s="1">
        <f>122540</f>
        <v>122540</v>
      </c>
      <c r="E23" s="1">
        <f>119.66796875</f>
        <v>119.66796875</v>
      </c>
    </row>
    <row r="24" spans="1:10" x14ac:dyDescent="0.25">
      <c r="A24" s="1">
        <f>7297</f>
        <v>7297</v>
      </c>
      <c r="B24" s="1">
        <f>10</f>
        <v>10</v>
      </c>
      <c r="C24" s="1">
        <f>7087</f>
        <v>7087</v>
      </c>
      <c r="D24" s="1">
        <f>139236</f>
        <v>139236</v>
      </c>
      <c r="E24" s="1">
        <f>135.97265625</f>
        <v>135.97265625</v>
      </c>
    </row>
    <row r="25" spans="1:10" x14ac:dyDescent="0.25">
      <c r="A25" s="1">
        <f>7580</f>
        <v>7580</v>
      </c>
      <c r="B25" s="1">
        <f>6</f>
        <v>6</v>
      </c>
      <c r="C25" s="1">
        <f>7384</f>
        <v>7384</v>
      </c>
      <c r="D25" s="1">
        <f>130200</f>
        <v>130200</v>
      </c>
      <c r="E25" s="1">
        <f>127.1484375</f>
        <v>127.1484375</v>
      </c>
    </row>
    <row r="26" spans="1:10" x14ac:dyDescent="0.25">
      <c r="A26" s="1">
        <f>7820</f>
        <v>7820</v>
      </c>
      <c r="B26" s="1">
        <f>7</f>
        <v>7</v>
      </c>
      <c r="C26" s="1">
        <f>7702</f>
        <v>7702</v>
      </c>
      <c r="D26" s="1">
        <f>131014</f>
        <v>131014</v>
      </c>
      <c r="E26" s="1">
        <f>127.943359375</f>
        <v>127.943359375</v>
      </c>
      <c r="H26" t="s">
        <v>9</v>
      </c>
    </row>
    <row r="27" spans="1:10" x14ac:dyDescent="0.25">
      <c r="A27" s="1">
        <f>8072</f>
        <v>8072</v>
      </c>
      <c r="B27" s="1">
        <f>9</f>
        <v>9</v>
      </c>
      <c r="C27" s="1">
        <f>8013</f>
        <v>8013</v>
      </c>
      <c r="D27" s="1">
        <f>132278</f>
        <v>132278</v>
      </c>
      <c r="E27" s="1">
        <f>129.177734375</f>
        <v>129.177734375</v>
      </c>
      <c r="H27">
        <f>AVERAGE(B2:B15)</f>
        <v>15.571428571428571</v>
      </c>
    </row>
    <row r="28" spans="1:10" x14ac:dyDescent="0.25">
      <c r="A28" s="1">
        <f>8317</f>
        <v>8317</v>
      </c>
      <c r="B28" s="1">
        <f>6</f>
        <v>6</v>
      </c>
      <c r="C28" s="1">
        <f>8317</f>
        <v>8317</v>
      </c>
      <c r="D28" s="1">
        <f>132846</f>
        <v>132846</v>
      </c>
      <c r="E28" s="1">
        <f>129.732421875</f>
        <v>129.732421875</v>
      </c>
    </row>
    <row r="29" spans="1:10" x14ac:dyDescent="0.25">
      <c r="A29" s="1">
        <f>8564</f>
        <v>8564</v>
      </c>
      <c r="B29" s="1">
        <f>6</f>
        <v>6</v>
      </c>
      <c r="C29" s="1">
        <f>8597</f>
        <v>8597</v>
      </c>
      <c r="D29" s="1">
        <f>134646</f>
        <v>134646</v>
      </c>
      <c r="E29" s="1">
        <f>131.490234375</f>
        <v>131.490234375</v>
      </c>
    </row>
    <row r="30" spans="1:10" x14ac:dyDescent="0.25">
      <c r="A30" s="1">
        <f>8821</f>
        <v>8821</v>
      </c>
      <c r="B30" s="1">
        <f>6</f>
        <v>6</v>
      </c>
      <c r="C30" s="1">
        <f>8858</f>
        <v>8858</v>
      </c>
      <c r="D30" s="1">
        <f>134634</f>
        <v>134634</v>
      </c>
      <c r="E30" s="1">
        <f>131.478515625</f>
        <v>131.478515625</v>
      </c>
    </row>
    <row r="31" spans="1:10" x14ac:dyDescent="0.25">
      <c r="A31" s="1">
        <f>9087</f>
        <v>9087</v>
      </c>
      <c r="B31" s="1">
        <f>17</f>
        <v>17</v>
      </c>
      <c r="C31" s="1">
        <f>9134</f>
        <v>9134</v>
      </c>
      <c r="D31" s="1">
        <f>134614</f>
        <v>134614</v>
      </c>
      <c r="E31" s="1">
        <f>131.458984375</f>
        <v>131.458984375</v>
      </c>
    </row>
    <row r="32" spans="1:10" x14ac:dyDescent="0.25">
      <c r="A32" s="1">
        <f>9347</f>
        <v>9347</v>
      </c>
      <c r="B32" s="1">
        <f>19</f>
        <v>19</v>
      </c>
      <c r="C32" s="1">
        <f>9436</f>
        <v>9436</v>
      </c>
      <c r="D32" s="1">
        <f>134678</f>
        <v>134678</v>
      </c>
      <c r="E32" s="1">
        <f>131.521484375</f>
        <v>131.521484375</v>
      </c>
    </row>
    <row r="33" spans="1:5" x14ac:dyDescent="0.25">
      <c r="A33" s="1">
        <f>9639</f>
        <v>9639</v>
      </c>
      <c r="B33" s="1">
        <f>57</f>
        <v>57</v>
      </c>
      <c r="C33" s="1">
        <f>9689</f>
        <v>9689</v>
      </c>
      <c r="D33" s="1">
        <f>135536</f>
        <v>135536</v>
      </c>
      <c r="E33" s="1">
        <f>132.359375</f>
        <v>132.359375</v>
      </c>
    </row>
    <row r="34" spans="1:5" x14ac:dyDescent="0.25">
      <c r="A34" s="1">
        <f>9927</f>
        <v>9927</v>
      </c>
      <c r="B34" s="1">
        <f>33</f>
        <v>33</v>
      </c>
      <c r="C34" s="1">
        <f>9994</f>
        <v>9994</v>
      </c>
      <c r="D34" s="1">
        <f>137416</f>
        <v>137416</v>
      </c>
      <c r="E34" s="1">
        <f>134.1953125</f>
        <v>134.1953125</v>
      </c>
    </row>
    <row r="35" spans="1:5" x14ac:dyDescent="0.25">
      <c r="A35" s="1">
        <f>10217</f>
        <v>10217</v>
      </c>
      <c r="B35" s="1">
        <f>2</f>
        <v>2</v>
      </c>
      <c r="C35" s="1">
        <f>10286</f>
        <v>10286</v>
      </c>
      <c r="D35" s="1">
        <f>136566</f>
        <v>136566</v>
      </c>
      <c r="E35" s="1">
        <f>133.365234375</f>
        <v>133.365234375</v>
      </c>
    </row>
    <row r="36" spans="1:5" x14ac:dyDescent="0.25">
      <c r="A36" s="1">
        <f>10507</f>
        <v>10507</v>
      </c>
      <c r="B36" s="1">
        <f>3</f>
        <v>3</v>
      </c>
      <c r="C36" s="1">
        <f>10564</f>
        <v>10564</v>
      </c>
      <c r="D36" s="1">
        <f>136570</f>
        <v>136570</v>
      </c>
      <c r="E36" s="1">
        <f>133.369140625</f>
        <v>133.369140625</v>
      </c>
    </row>
    <row r="37" spans="1:5" x14ac:dyDescent="0.25">
      <c r="A37" s="1">
        <f>10770</f>
        <v>10770</v>
      </c>
      <c r="B37" s="1">
        <f>4</f>
        <v>4</v>
      </c>
      <c r="C37" s="1">
        <f>10855</f>
        <v>10855</v>
      </c>
      <c r="D37" s="1">
        <f>136614</f>
        <v>136614</v>
      </c>
      <c r="E37" s="1">
        <f>133.412109375</f>
        <v>133.412109375</v>
      </c>
    </row>
    <row r="38" spans="1:5" x14ac:dyDescent="0.25">
      <c r="A38" s="1">
        <f>11038</f>
        <v>11038</v>
      </c>
      <c r="B38" s="1">
        <f>2</f>
        <v>2</v>
      </c>
      <c r="C38" s="1">
        <f>11168</f>
        <v>11168</v>
      </c>
      <c r="D38" s="1">
        <f>136614</f>
        <v>136614</v>
      </c>
      <c r="E38" s="1">
        <f>133.412109375</f>
        <v>133.412109375</v>
      </c>
    </row>
    <row r="39" spans="1:5" x14ac:dyDescent="0.25">
      <c r="A39" s="1">
        <f>11328</f>
        <v>11328</v>
      </c>
      <c r="B39" s="1">
        <f>5</f>
        <v>5</v>
      </c>
      <c r="C39" s="1">
        <f>11471</f>
        <v>11471</v>
      </c>
      <c r="D39" s="1">
        <f>136622</f>
        <v>136622</v>
      </c>
      <c r="E39" s="1">
        <f>133.419921875</f>
        <v>133.419921875</v>
      </c>
    </row>
    <row r="40" spans="1:5" x14ac:dyDescent="0.25">
      <c r="A40" s="1">
        <f>11595</f>
        <v>11595</v>
      </c>
      <c r="B40" s="1">
        <f>3</f>
        <v>3</v>
      </c>
      <c r="C40" s="1">
        <f>11814</f>
        <v>11814</v>
      </c>
      <c r="D40" s="1">
        <f>136622</f>
        <v>136622</v>
      </c>
      <c r="E40" s="1">
        <f>133.419921875</f>
        <v>133.419921875</v>
      </c>
    </row>
    <row r="41" spans="1:5" x14ac:dyDescent="0.25">
      <c r="A41" s="1">
        <f>11833</f>
        <v>11833</v>
      </c>
      <c r="B41" s="1">
        <f>4</f>
        <v>4</v>
      </c>
      <c r="C41" s="1">
        <f>12136</f>
        <v>12136</v>
      </c>
      <c r="D41" s="1">
        <f>136598</f>
        <v>136598</v>
      </c>
      <c r="E41" s="1">
        <f>133.396484375</f>
        <v>133.396484375</v>
      </c>
    </row>
    <row r="42" spans="1:5" x14ac:dyDescent="0.25">
      <c r="A42" s="1">
        <f>12106</f>
        <v>12106</v>
      </c>
      <c r="B42" s="1">
        <f>3</f>
        <v>3</v>
      </c>
      <c r="C42" s="1">
        <f>12433</f>
        <v>12433</v>
      </c>
      <c r="D42" s="1">
        <f>136430</f>
        <v>136430</v>
      </c>
      <c r="E42" s="1">
        <f>133.232421875</f>
        <v>133.232421875</v>
      </c>
    </row>
    <row r="43" spans="1:5" x14ac:dyDescent="0.25">
      <c r="A43" s="1">
        <f>12366</f>
        <v>12366</v>
      </c>
      <c r="B43" s="1">
        <f>12</f>
        <v>12</v>
      </c>
      <c r="C43" s="1">
        <f>12737</f>
        <v>12737</v>
      </c>
      <c r="D43" s="1">
        <f>136704</f>
        <v>136704</v>
      </c>
      <c r="E43" s="1">
        <f>133.5</f>
        <v>133.5</v>
      </c>
    </row>
    <row r="44" spans="1:5" x14ac:dyDescent="0.25">
      <c r="A44" s="1">
        <f>12705</f>
        <v>12705</v>
      </c>
      <c r="B44" s="1">
        <f>8</f>
        <v>8</v>
      </c>
      <c r="C44" s="1">
        <f>12993</f>
        <v>12993</v>
      </c>
      <c r="D44" s="1">
        <f>136774</f>
        <v>136774</v>
      </c>
      <c r="E44" s="1">
        <f>133.568359375</f>
        <v>133.568359375</v>
      </c>
    </row>
    <row r="45" spans="1:5" x14ac:dyDescent="0.25">
      <c r="A45" s="1">
        <f>12994</f>
        <v>12994</v>
      </c>
      <c r="B45" s="1">
        <f>11</f>
        <v>11</v>
      </c>
      <c r="C45" s="1">
        <f>13286</f>
        <v>13286</v>
      </c>
      <c r="D45" s="1">
        <f>136788</f>
        <v>136788</v>
      </c>
      <c r="E45" s="1">
        <f>133.58203125</f>
        <v>133.58203125</v>
      </c>
    </row>
    <row r="46" spans="1:5" x14ac:dyDescent="0.25">
      <c r="A46" s="1">
        <f>13254</f>
        <v>13254</v>
      </c>
      <c r="B46" s="1">
        <f>2</f>
        <v>2</v>
      </c>
      <c r="C46" s="1">
        <f>13545</f>
        <v>13545</v>
      </c>
      <c r="D46" s="1">
        <f>136808</f>
        <v>136808</v>
      </c>
      <c r="E46" s="1">
        <f>133.6015625</f>
        <v>133.6015625</v>
      </c>
    </row>
    <row r="47" spans="1:5" x14ac:dyDescent="0.25">
      <c r="A47" s="1">
        <f>13497</f>
        <v>13497</v>
      </c>
      <c r="B47" s="1">
        <f>3</f>
        <v>3</v>
      </c>
      <c r="C47" s="1">
        <f>13799</f>
        <v>13799</v>
      </c>
      <c r="D47" s="1">
        <f>136812</f>
        <v>136812</v>
      </c>
      <c r="E47" s="1">
        <f>133.60546875</f>
        <v>133.60546875</v>
      </c>
    </row>
    <row r="48" spans="1:5" x14ac:dyDescent="0.25">
      <c r="A48" s="1">
        <f>13768</f>
        <v>13768</v>
      </c>
      <c r="B48" s="1">
        <f>3</f>
        <v>3</v>
      </c>
      <c r="C48" s="1">
        <f>14038</f>
        <v>14038</v>
      </c>
      <c r="D48" s="1">
        <f>136820</f>
        <v>136820</v>
      </c>
      <c r="E48" s="1">
        <f>133.61328125</f>
        <v>133.61328125</v>
      </c>
    </row>
    <row r="49" spans="1:5" x14ac:dyDescent="0.25">
      <c r="A49" s="1">
        <f>13993</f>
        <v>13993</v>
      </c>
      <c r="B49" s="1">
        <f>7</f>
        <v>7</v>
      </c>
      <c r="C49" s="1">
        <f>14366</f>
        <v>14366</v>
      </c>
      <c r="D49" s="1">
        <f>136804</f>
        <v>136804</v>
      </c>
      <c r="E49" s="1">
        <f>133.59765625</f>
        <v>133.59765625</v>
      </c>
    </row>
    <row r="50" spans="1:5" x14ac:dyDescent="0.25">
      <c r="A50" s="1">
        <f>14278</f>
        <v>14278</v>
      </c>
      <c r="B50" s="1">
        <f>3</f>
        <v>3</v>
      </c>
      <c r="C50" s="1">
        <f>14636</f>
        <v>14636</v>
      </c>
      <c r="D50" s="1">
        <f>136924</f>
        <v>136924</v>
      </c>
      <c r="E50" s="1">
        <f>133.71484375</f>
        <v>133.71484375</v>
      </c>
    </row>
    <row r="51" spans="1:5" x14ac:dyDescent="0.25">
      <c r="A51" s="1">
        <f>14523</f>
        <v>14523</v>
      </c>
      <c r="B51" s="1">
        <f>4</f>
        <v>4</v>
      </c>
      <c r="C51" s="1">
        <f>14923</f>
        <v>14923</v>
      </c>
      <c r="D51" s="1">
        <f>136924</f>
        <v>136924</v>
      </c>
      <c r="E51" s="1">
        <f>133.71484375</f>
        <v>133.71484375</v>
      </c>
    </row>
    <row r="52" spans="1:5" x14ac:dyDescent="0.25">
      <c r="A52" s="1">
        <f>14792</f>
        <v>14792</v>
      </c>
      <c r="B52" s="1">
        <f>3</f>
        <v>3</v>
      </c>
      <c r="C52" s="1">
        <f>15269</f>
        <v>15269</v>
      </c>
      <c r="D52" s="1">
        <f>136920</f>
        <v>136920</v>
      </c>
      <c r="E52" s="1">
        <f>133.7109375</f>
        <v>133.7109375</v>
      </c>
    </row>
    <row r="53" spans="1:5" x14ac:dyDescent="0.25">
      <c r="A53" s="1">
        <f>15060</f>
        <v>15060</v>
      </c>
      <c r="B53" s="1">
        <f>3</f>
        <v>3</v>
      </c>
      <c r="C53" s="1">
        <f>15595</f>
        <v>15595</v>
      </c>
      <c r="D53" s="1">
        <f>139212</f>
        <v>139212</v>
      </c>
      <c r="E53" s="1">
        <f>135.94921875</f>
        <v>135.94921875</v>
      </c>
    </row>
    <row r="54" spans="1:5" x14ac:dyDescent="0.25">
      <c r="A54" s="1">
        <f>15329</f>
        <v>15329</v>
      </c>
      <c r="B54" s="1">
        <f>12</f>
        <v>12</v>
      </c>
      <c r="C54" s="1">
        <f>15903</f>
        <v>15903</v>
      </c>
      <c r="D54" s="1">
        <f>139566</f>
        <v>139566</v>
      </c>
      <c r="E54" s="1">
        <f>136.294921875</f>
        <v>136.294921875</v>
      </c>
    </row>
    <row r="55" spans="1:5" x14ac:dyDescent="0.25">
      <c r="A55" s="1">
        <f>15567</f>
        <v>15567</v>
      </c>
      <c r="B55" s="1">
        <f>3</f>
        <v>3</v>
      </c>
      <c r="C55" s="1">
        <f>16195</f>
        <v>16195</v>
      </c>
      <c r="D55" s="1">
        <f>139878</f>
        <v>139878</v>
      </c>
      <c r="E55" s="1">
        <f>136.599609375</f>
        <v>136.599609375</v>
      </c>
    </row>
    <row r="56" spans="1:5" x14ac:dyDescent="0.25">
      <c r="A56" s="1">
        <f>15792</f>
        <v>15792</v>
      </c>
      <c r="B56" s="1">
        <f>0</f>
        <v>0</v>
      </c>
      <c r="C56" s="1">
        <f>16500</f>
        <v>16500</v>
      </c>
      <c r="D56" s="1">
        <f>139882</f>
        <v>139882</v>
      </c>
      <c r="E56" s="1">
        <f>136.603515625</f>
        <v>136.603515625</v>
      </c>
    </row>
    <row r="57" spans="1:5" x14ac:dyDescent="0.25">
      <c r="A57" s="1">
        <f>16075</f>
        <v>16075</v>
      </c>
      <c r="B57" s="1">
        <f>8</f>
        <v>8</v>
      </c>
      <c r="C57" s="1">
        <f>16809</f>
        <v>16809</v>
      </c>
      <c r="D57" s="1">
        <f>139942</f>
        <v>139942</v>
      </c>
      <c r="E57" s="1">
        <f>136.662109375</f>
        <v>136.662109375</v>
      </c>
    </row>
    <row r="58" spans="1:5" x14ac:dyDescent="0.25">
      <c r="A58" s="1">
        <f>16351</f>
        <v>16351</v>
      </c>
      <c r="B58" s="1">
        <f>10</f>
        <v>10</v>
      </c>
      <c r="C58" s="1">
        <f>17148</f>
        <v>17148</v>
      </c>
      <c r="D58" s="1">
        <f>139954</f>
        <v>139954</v>
      </c>
      <c r="E58" s="1">
        <f>136.673828125</f>
        <v>136.673828125</v>
      </c>
    </row>
    <row r="59" spans="1:5" x14ac:dyDescent="0.25">
      <c r="A59" s="1">
        <f>16628</f>
        <v>16628</v>
      </c>
      <c r="B59" s="1">
        <f>9</f>
        <v>9</v>
      </c>
      <c r="C59" s="1">
        <f>17435</f>
        <v>17435</v>
      </c>
      <c r="D59" s="1">
        <f>139946</f>
        <v>139946</v>
      </c>
      <c r="E59" s="1">
        <f>136.666015625</f>
        <v>136.666015625</v>
      </c>
    </row>
    <row r="60" spans="1:5" x14ac:dyDescent="0.25">
      <c r="A60" s="1">
        <f>16910</f>
        <v>16910</v>
      </c>
      <c r="B60" s="1">
        <f>5</f>
        <v>5</v>
      </c>
      <c r="C60" s="1">
        <f>17735</f>
        <v>17735</v>
      </c>
      <c r="D60" s="1">
        <f>139966</f>
        <v>139966</v>
      </c>
      <c r="E60" s="1">
        <f>136.685546875</f>
        <v>136.685546875</v>
      </c>
    </row>
    <row r="61" spans="1:5" x14ac:dyDescent="0.25">
      <c r="A61" s="1">
        <f>17168</f>
        <v>17168</v>
      </c>
      <c r="B61" s="1">
        <f>9</f>
        <v>9</v>
      </c>
      <c r="C61" s="1">
        <f>18022</f>
        <v>18022</v>
      </c>
      <c r="D61" s="1">
        <f>140050</f>
        <v>140050</v>
      </c>
      <c r="E61" s="1">
        <f>136.767578125</f>
        <v>136.767578125</v>
      </c>
    </row>
    <row r="62" spans="1:5" x14ac:dyDescent="0.25">
      <c r="A62" s="1">
        <f>17399</f>
        <v>17399</v>
      </c>
      <c r="B62" s="1">
        <f>6</f>
        <v>6</v>
      </c>
      <c r="C62" s="1">
        <f>18413</f>
        <v>18413</v>
      </c>
      <c r="D62" s="1">
        <f>144350</f>
        <v>144350</v>
      </c>
      <c r="E62" s="1">
        <f>140.966796875</f>
        <v>140.966796875</v>
      </c>
    </row>
    <row r="63" spans="1:5" x14ac:dyDescent="0.25">
      <c r="A63" s="1">
        <f>17668</f>
        <v>17668</v>
      </c>
      <c r="B63" s="1">
        <f>6</f>
        <v>6</v>
      </c>
      <c r="C63" s="1">
        <f>18730</f>
        <v>18730</v>
      </c>
      <c r="D63" s="1">
        <f>140510</f>
        <v>140510</v>
      </c>
      <c r="E63" s="1">
        <f>137.216796875</f>
        <v>137.216796875</v>
      </c>
    </row>
    <row r="64" spans="1:5" x14ac:dyDescent="0.25">
      <c r="A64" s="1">
        <f>17910</f>
        <v>17910</v>
      </c>
      <c r="B64" s="1">
        <f>3</f>
        <v>3</v>
      </c>
      <c r="C64" s="1">
        <f>19070</f>
        <v>19070</v>
      </c>
      <c r="D64" s="1">
        <f>139892</f>
        <v>139892</v>
      </c>
      <c r="E64" s="1">
        <f>136.61328125</f>
        <v>136.61328125</v>
      </c>
    </row>
    <row r="65" spans="1:5" x14ac:dyDescent="0.25">
      <c r="A65" s="1">
        <f>18230</f>
        <v>18230</v>
      </c>
      <c r="B65" s="1">
        <f>50</f>
        <v>50</v>
      </c>
      <c r="C65" s="1">
        <f>19372</f>
        <v>19372</v>
      </c>
      <c r="D65" s="1">
        <f>139896</f>
        <v>139896</v>
      </c>
      <c r="E65" s="1">
        <f>136.6171875</f>
        <v>136.6171875</v>
      </c>
    </row>
    <row r="66" spans="1:5" x14ac:dyDescent="0.25">
      <c r="A66" s="1">
        <f>18528</f>
        <v>18528</v>
      </c>
      <c r="B66" s="1">
        <f>32</f>
        <v>32</v>
      </c>
      <c r="C66" s="1">
        <f>19676</f>
        <v>19676</v>
      </c>
      <c r="D66" s="1">
        <f>139896</f>
        <v>139896</v>
      </c>
      <c r="E66" s="1">
        <f>136.6171875</f>
        <v>136.6171875</v>
      </c>
    </row>
    <row r="67" spans="1:5" x14ac:dyDescent="0.25">
      <c r="A67" s="1">
        <f>18804</f>
        <v>18804</v>
      </c>
      <c r="B67" s="1">
        <f>3</f>
        <v>3</v>
      </c>
      <c r="C67" s="1">
        <f>20004</f>
        <v>20004</v>
      </c>
      <c r="D67" s="1">
        <f>140020</f>
        <v>140020</v>
      </c>
      <c r="E67" s="1">
        <f>136.73828125</f>
        <v>136.73828125</v>
      </c>
    </row>
    <row r="68" spans="1:5" x14ac:dyDescent="0.25">
      <c r="A68" s="1">
        <f>19062</f>
        <v>19062</v>
      </c>
      <c r="B68" s="1">
        <f>6</f>
        <v>6</v>
      </c>
      <c r="C68" s="1">
        <f>20295</f>
        <v>20295</v>
      </c>
      <c r="D68" s="1">
        <f>140028</f>
        <v>140028</v>
      </c>
      <c r="E68" s="1">
        <f>136.74609375</f>
        <v>136.74609375</v>
      </c>
    </row>
    <row r="69" spans="1:5" x14ac:dyDescent="0.25">
      <c r="A69" s="1">
        <f>19349</f>
        <v>19349</v>
      </c>
      <c r="B69" s="1">
        <f>2</f>
        <v>2</v>
      </c>
      <c r="C69" s="1">
        <f>20612</f>
        <v>20612</v>
      </c>
      <c r="D69" s="1">
        <f>140032</f>
        <v>140032</v>
      </c>
      <c r="E69" s="1">
        <f>136.75</f>
        <v>136.75</v>
      </c>
    </row>
    <row r="70" spans="1:5" x14ac:dyDescent="0.25">
      <c r="A70" s="1">
        <f>19612</f>
        <v>19612</v>
      </c>
      <c r="B70" s="1">
        <f>3</f>
        <v>3</v>
      </c>
      <c r="C70" s="1">
        <f>20941</f>
        <v>20941</v>
      </c>
      <c r="D70" s="1">
        <f>139984</f>
        <v>139984</v>
      </c>
      <c r="E70" s="1">
        <f>136.703125</f>
        <v>136.703125</v>
      </c>
    </row>
    <row r="71" spans="1:5" x14ac:dyDescent="0.25">
      <c r="A71" s="1">
        <f>19867</f>
        <v>19867</v>
      </c>
      <c r="B71" s="1">
        <f>4</f>
        <v>4</v>
      </c>
      <c r="C71" s="1">
        <f>21209</f>
        <v>21209</v>
      </c>
      <c r="D71" s="1">
        <f>139972</f>
        <v>139972</v>
      </c>
      <c r="E71" s="1">
        <f>136.69140625</f>
        <v>136.69140625</v>
      </c>
    </row>
    <row r="72" spans="1:5" x14ac:dyDescent="0.25">
      <c r="A72" s="1">
        <f>20120</f>
        <v>20120</v>
      </c>
      <c r="B72" s="1">
        <f>6</f>
        <v>6</v>
      </c>
      <c r="C72" s="1">
        <f>21524</f>
        <v>21524</v>
      </c>
      <c r="D72" s="1">
        <f>140204</f>
        <v>140204</v>
      </c>
      <c r="E72" s="1">
        <f>136.91796875</f>
        <v>136.91796875</v>
      </c>
    </row>
    <row r="73" spans="1:5" x14ac:dyDescent="0.25">
      <c r="A73" s="1">
        <f>20408</f>
        <v>20408</v>
      </c>
      <c r="B73" s="1">
        <f>3</f>
        <v>3</v>
      </c>
      <c r="C73" s="1">
        <f>21825</f>
        <v>21825</v>
      </c>
      <c r="D73" s="1">
        <f>140290</f>
        <v>140290</v>
      </c>
      <c r="E73" s="1">
        <f>137.001953125</f>
        <v>137.001953125</v>
      </c>
    </row>
    <row r="74" spans="1:5" x14ac:dyDescent="0.25">
      <c r="A74" s="1">
        <f>20671</f>
        <v>20671</v>
      </c>
      <c r="B74" s="1">
        <f>3</f>
        <v>3</v>
      </c>
      <c r="C74" s="1">
        <f>22100</f>
        <v>22100</v>
      </c>
      <c r="D74" s="1">
        <f>140450</f>
        <v>140450</v>
      </c>
      <c r="E74" s="1">
        <f>137.158203125</f>
        <v>137.158203125</v>
      </c>
    </row>
    <row r="75" spans="1:5" x14ac:dyDescent="0.25">
      <c r="A75" s="1">
        <f>20913</f>
        <v>20913</v>
      </c>
      <c r="B75" s="1">
        <f>3</f>
        <v>3</v>
      </c>
      <c r="C75" s="1">
        <f>22391</f>
        <v>22391</v>
      </c>
      <c r="D75" s="1">
        <f>140506</f>
        <v>140506</v>
      </c>
      <c r="E75" s="1">
        <f>137.212890625</f>
        <v>137.212890625</v>
      </c>
    </row>
    <row r="76" spans="1:5" x14ac:dyDescent="0.25">
      <c r="A76" s="1">
        <f>21166</f>
        <v>21166</v>
      </c>
      <c r="B76" s="1">
        <f>6</f>
        <v>6</v>
      </c>
      <c r="C76" s="1">
        <f>22674</f>
        <v>22674</v>
      </c>
      <c r="D76" s="1">
        <f>140586</f>
        <v>140586</v>
      </c>
      <c r="E76" s="1">
        <f>137.291015625</f>
        <v>137.291015625</v>
      </c>
    </row>
    <row r="77" spans="1:5" x14ac:dyDescent="0.25">
      <c r="A77" s="1">
        <f>21471</f>
        <v>21471</v>
      </c>
      <c r="B77" s="1">
        <f>28</f>
        <v>28</v>
      </c>
      <c r="C77" s="1">
        <f>22971</f>
        <v>22971</v>
      </c>
      <c r="D77" s="1">
        <f>140590</f>
        <v>140590</v>
      </c>
      <c r="E77" s="1">
        <f>137.294921875</f>
        <v>137.294921875</v>
      </c>
    </row>
    <row r="78" spans="1:5" x14ac:dyDescent="0.25">
      <c r="A78" s="1">
        <f>21833</f>
        <v>21833</v>
      </c>
      <c r="B78" s="1">
        <f>25</f>
        <v>25</v>
      </c>
      <c r="C78" s="1">
        <f>23204</f>
        <v>23204</v>
      </c>
      <c r="D78" s="1">
        <f>140594</f>
        <v>140594</v>
      </c>
      <c r="E78" s="1">
        <f>137.298828125</f>
        <v>137.298828125</v>
      </c>
    </row>
    <row r="79" spans="1:5" x14ac:dyDescent="0.25">
      <c r="A79" s="1">
        <f>22073</f>
        <v>22073</v>
      </c>
      <c r="B79" s="1">
        <f>3</f>
        <v>3</v>
      </c>
      <c r="C79" s="1">
        <f>23474</f>
        <v>23474</v>
      </c>
      <c r="D79" s="1">
        <f>140594</f>
        <v>140594</v>
      </c>
      <c r="E79" s="1">
        <f>137.298828125</f>
        <v>137.298828125</v>
      </c>
    </row>
    <row r="80" spans="1:5" x14ac:dyDescent="0.25">
      <c r="A80" s="1">
        <f>22340</f>
        <v>22340</v>
      </c>
      <c r="B80" s="1">
        <f>6</f>
        <v>6</v>
      </c>
      <c r="C80" s="1">
        <f>23767</f>
        <v>23767</v>
      </c>
      <c r="D80" s="1">
        <f>140594</f>
        <v>140594</v>
      </c>
      <c r="E80" s="1">
        <f>137.298828125</f>
        <v>137.298828125</v>
      </c>
    </row>
    <row r="81" spans="1:5" x14ac:dyDescent="0.25">
      <c r="A81" s="1">
        <f>22629</f>
        <v>22629</v>
      </c>
      <c r="B81" s="1">
        <f>3</f>
        <v>3</v>
      </c>
      <c r="C81" s="1">
        <f>24001</f>
        <v>24001</v>
      </c>
      <c r="D81" s="1">
        <f>140594</f>
        <v>140594</v>
      </c>
      <c r="E81" s="1">
        <f>137.298828125</f>
        <v>137.298828125</v>
      </c>
    </row>
    <row r="82" spans="1:5" x14ac:dyDescent="0.25">
      <c r="A82" s="1">
        <f>22883</f>
        <v>22883</v>
      </c>
      <c r="B82" s="1">
        <f>3</f>
        <v>3</v>
      </c>
      <c r="C82" s="1">
        <f>24264</f>
        <v>24264</v>
      </c>
      <c r="D82" s="1">
        <f>140630</f>
        <v>140630</v>
      </c>
      <c r="E82" s="1">
        <f>137.333984375</f>
        <v>137.333984375</v>
      </c>
    </row>
    <row r="83" spans="1:5" x14ac:dyDescent="0.25">
      <c r="A83" s="1">
        <f>23136</f>
        <v>23136</v>
      </c>
      <c r="B83" s="1">
        <f>3</f>
        <v>3</v>
      </c>
      <c r="C83" s="1">
        <f>24592</f>
        <v>24592</v>
      </c>
      <c r="D83" s="1">
        <f>140514</f>
        <v>140514</v>
      </c>
      <c r="E83" s="1">
        <f>137.220703125</f>
        <v>137.220703125</v>
      </c>
    </row>
    <row r="84" spans="1:5" x14ac:dyDescent="0.25">
      <c r="A84" s="1">
        <f>23416</f>
        <v>23416</v>
      </c>
      <c r="B84" s="1">
        <f>2</f>
        <v>2</v>
      </c>
      <c r="C84" s="1">
        <f>24887</f>
        <v>24887</v>
      </c>
      <c r="D84" s="1">
        <f>140406</f>
        <v>140406</v>
      </c>
      <c r="E84" s="1">
        <f>137.115234375</f>
        <v>137.115234375</v>
      </c>
    </row>
    <row r="85" spans="1:5" x14ac:dyDescent="0.25">
      <c r="A85" s="1">
        <f>23661</f>
        <v>23661</v>
      </c>
      <c r="B85" s="1">
        <f>3</f>
        <v>3</v>
      </c>
      <c r="C85" s="1">
        <f>25174</f>
        <v>25174</v>
      </c>
      <c r="D85" s="1">
        <f>140410</f>
        <v>140410</v>
      </c>
      <c r="E85" s="1">
        <f>137.119140625</f>
        <v>137.119140625</v>
      </c>
    </row>
    <row r="86" spans="1:5" x14ac:dyDescent="0.25">
      <c r="A86" s="1">
        <f>23914</f>
        <v>23914</v>
      </c>
      <c r="B86" s="1">
        <f>4</f>
        <v>4</v>
      </c>
      <c r="C86" s="1">
        <f>25493</f>
        <v>25493</v>
      </c>
      <c r="D86" s="1">
        <f>140430</f>
        <v>140430</v>
      </c>
      <c r="E86" s="1">
        <f>137.138671875</f>
        <v>137.138671875</v>
      </c>
    </row>
    <row r="87" spans="1:5" x14ac:dyDescent="0.25">
      <c r="A87" s="1">
        <f>24276</f>
        <v>24276</v>
      </c>
      <c r="B87" s="1">
        <f>13</f>
        <v>13</v>
      </c>
      <c r="C87" s="1">
        <f>25826</f>
        <v>25826</v>
      </c>
      <c r="D87" s="1">
        <f>140434</f>
        <v>140434</v>
      </c>
      <c r="E87" s="1">
        <f>137.142578125</f>
        <v>137.142578125</v>
      </c>
    </row>
    <row r="88" spans="1:5" x14ac:dyDescent="0.25">
      <c r="A88" s="1">
        <f>24533</f>
        <v>24533</v>
      </c>
      <c r="B88" s="1">
        <f>14</f>
        <v>14</v>
      </c>
      <c r="C88" s="1">
        <f>26140</f>
        <v>26140</v>
      </c>
      <c r="D88" s="1">
        <f>140434</f>
        <v>140434</v>
      </c>
      <c r="E88" s="1">
        <f>137.142578125</f>
        <v>137.142578125</v>
      </c>
    </row>
    <row r="89" spans="1:5" x14ac:dyDescent="0.25">
      <c r="A89" s="1">
        <f>24788</f>
        <v>24788</v>
      </c>
      <c r="B89" s="1">
        <f>4</f>
        <v>4</v>
      </c>
      <c r="C89" s="1">
        <f>26396</f>
        <v>26396</v>
      </c>
      <c r="D89" s="1">
        <f>140434</f>
        <v>140434</v>
      </c>
      <c r="E89" s="1">
        <f>137.142578125</f>
        <v>137.142578125</v>
      </c>
    </row>
    <row r="90" spans="1:5" x14ac:dyDescent="0.25">
      <c r="A90" s="1">
        <f>25059</f>
        <v>25059</v>
      </c>
      <c r="B90" s="1">
        <f>3</f>
        <v>3</v>
      </c>
      <c r="C90" s="1">
        <f>26642</f>
        <v>26642</v>
      </c>
      <c r="D90" s="1">
        <f>140438</f>
        <v>140438</v>
      </c>
      <c r="E90" s="1">
        <f>137.146484375</f>
        <v>137.146484375</v>
      </c>
    </row>
    <row r="91" spans="1:5" x14ac:dyDescent="0.25">
      <c r="A91" s="1">
        <f>25317</f>
        <v>25317</v>
      </c>
      <c r="B91" s="1">
        <f>3</f>
        <v>3</v>
      </c>
      <c r="C91" s="1">
        <f>26958</f>
        <v>26958</v>
      </c>
      <c r="D91" s="1">
        <f>140442</f>
        <v>140442</v>
      </c>
      <c r="E91" s="1">
        <f>137.150390625</f>
        <v>137.150390625</v>
      </c>
    </row>
    <row r="92" spans="1:5" x14ac:dyDescent="0.25">
      <c r="A92" s="1">
        <f>25575</f>
        <v>25575</v>
      </c>
      <c r="B92" s="1">
        <f>3</f>
        <v>3</v>
      </c>
      <c r="C92" s="1">
        <f>27276</f>
        <v>27276</v>
      </c>
      <c r="D92" s="1">
        <f>140478</f>
        <v>140478</v>
      </c>
      <c r="E92" s="1">
        <f>137.185546875</f>
        <v>137.185546875</v>
      </c>
    </row>
    <row r="93" spans="1:5" x14ac:dyDescent="0.25">
      <c r="A93" s="1">
        <f>25799</f>
        <v>25799</v>
      </c>
      <c r="B93" s="1">
        <f>0</f>
        <v>0</v>
      </c>
      <c r="C93" s="1">
        <f>27653</f>
        <v>27653</v>
      </c>
      <c r="D93" s="1">
        <f>140466</f>
        <v>140466</v>
      </c>
      <c r="E93" s="1">
        <f>137.173828125</f>
        <v>137.173828125</v>
      </c>
    </row>
    <row r="94" spans="1:5" x14ac:dyDescent="0.25">
      <c r="A94" s="1">
        <f>26059</f>
        <v>26059</v>
      </c>
      <c r="B94" s="1">
        <f>3</f>
        <v>3</v>
      </c>
      <c r="C94" s="1">
        <f>28008</f>
        <v>28008</v>
      </c>
      <c r="D94" s="1">
        <f>140438</f>
        <v>140438</v>
      </c>
      <c r="E94" s="1">
        <f>137.146484375</f>
        <v>137.146484375</v>
      </c>
    </row>
    <row r="95" spans="1:5" x14ac:dyDescent="0.25">
      <c r="A95" s="1">
        <f>26354</f>
        <v>26354</v>
      </c>
      <c r="B95" s="1">
        <f>3</f>
        <v>3</v>
      </c>
      <c r="C95" s="1">
        <f>28322</f>
        <v>28322</v>
      </c>
      <c r="D95" s="1">
        <f>140410</f>
        <v>140410</v>
      </c>
      <c r="E95" s="1">
        <f>137.119140625</f>
        <v>137.119140625</v>
      </c>
    </row>
    <row r="96" spans="1:5" x14ac:dyDescent="0.25">
      <c r="A96" s="1">
        <f>26613</f>
        <v>26613</v>
      </c>
      <c r="B96" s="1">
        <f>0</f>
        <v>0</v>
      </c>
      <c r="C96" s="1">
        <f>28622</f>
        <v>28622</v>
      </c>
      <c r="D96" s="1">
        <f>140466</f>
        <v>140466</v>
      </c>
      <c r="E96" s="1">
        <f>137.173828125</f>
        <v>137.173828125</v>
      </c>
    </row>
    <row r="97" spans="1:5" x14ac:dyDescent="0.25">
      <c r="A97" s="1">
        <f>26880</f>
        <v>26880</v>
      </c>
      <c r="B97" s="1">
        <f>3</f>
        <v>3</v>
      </c>
      <c r="C97" s="1">
        <f>28916</f>
        <v>28916</v>
      </c>
      <c r="D97" s="1">
        <f>140466</f>
        <v>140466</v>
      </c>
      <c r="E97" s="1">
        <f>137.173828125</f>
        <v>137.173828125</v>
      </c>
    </row>
    <row r="98" spans="1:5" x14ac:dyDescent="0.25">
      <c r="A98" s="1">
        <f>27136</f>
        <v>27136</v>
      </c>
      <c r="B98" s="1">
        <f>6</f>
        <v>6</v>
      </c>
      <c r="C98" s="1">
        <f>29145</f>
        <v>29145</v>
      </c>
      <c r="D98" s="1">
        <f>140470</f>
        <v>140470</v>
      </c>
      <c r="E98" s="1">
        <f>137.177734375</f>
        <v>137.177734375</v>
      </c>
    </row>
    <row r="99" spans="1:5" x14ac:dyDescent="0.25">
      <c r="A99" s="1">
        <f>27438</f>
        <v>27438</v>
      </c>
      <c r="B99" s="1">
        <f>17</f>
        <v>17</v>
      </c>
      <c r="C99" s="1">
        <f>29414</f>
        <v>29414</v>
      </c>
      <c r="D99" s="1">
        <f>140470</f>
        <v>140470</v>
      </c>
      <c r="E99" s="1">
        <f>137.177734375</f>
        <v>137.177734375</v>
      </c>
    </row>
    <row r="100" spans="1:5" x14ac:dyDescent="0.25">
      <c r="A100" s="1">
        <f>27732</f>
        <v>27732</v>
      </c>
      <c r="B100" s="1">
        <f>9</f>
        <v>9</v>
      </c>
      <c r="C100" s="1">
        <f>29671</f>
        <v>29671</v>
      </c>
      <c r="D100" s="1">
        <f>140478</f>
        <v>140478</v>
      </c>
      <c r="E100" s="1">
        <f>137.185546875</f>
        <v>137.185546875</v>
      </c>
    </row>
    <row r="101" spans="1:5" x14ac:dyDescent="0.25">
      <c r="A101" s="1">
        <f>28037</f>
        <v>28037</v>
      </c>
      <c r="B101" s="1">
        <f>11</f>
        <v>11</v>
      </c>
      <c r="C101" s="1">
        <f>29999</f>
        <v>29999</v>
      </c>
      <c r="D101" s="1">
        <f>140478</f>
        <v>140478</v>
      </c>
      <c r="E101" s="1">
        <f>137.185546875</f>
        <v>137.185546875</v>
      </c>
    </row>
    <row r="102" spans="1:5" x14ac:dyDescent="0.25">
      <c r="A102" s="1">
        <f>28294</f>
        <v>28294</v>
      </c>
      <c r="B102" s="1">
        <f>6</f>
        <v>6</v>
      </c>
      <c r="C102" s="1">
        <f>30249</f>
        <v>30249</v>
      </c>
      <c r="D102" s="1">
        <f>140490</f>
        <v>140490</v>
      </c>
      <c r="E102" s="1">
        <f>137.197265625</f>
        <v>137.197265625</v>
      </c>
    </row>
    <row r="103" spans="1:5" x14ac:dyDescent="0.25">
      <c r="A103" s="1">
        <f>28522</f>
        <v>28522</v>
      </c>
      <c r="B103" s="1">
        <f>0</f>
        <v>0</v>
      </c>
      <c r="C103" s="1">
        <f>30611</f>
        <v>30611</v>
      </c>
      <c r="D103" s="1">
        <f>140506</f>
        <v>140506</v>
      </c>
      <c r="E103" s="1">
        <f>137.212890625</f>
        <v>137.212890625</v>
      </c>
    </row>
    <row r="104" spans="1:5" x14ac:dyDescent="0.25">
      <c r="A104" s="1">
        <f>28766</f>
        <v>28766</v>
      </c>
      <c r="B104" s="1">
        <f>3</f>
        <v>3</v>
      </c>
      <c r="C104" s="1">
        <f>30952</f>
        <v>30952</v>
      </c>
      <c r="D104" s="1">
        <f>140412</f>
        <v>140412</v>
      </c>
      <c r="E104" s="1">
        <f>137.12109375</f>
        <v>137.12109375</v>
      </c>
    </row>
    <row r="105" spans="1:5" x14ac:dyDescent="0.25">
      <c r="A105" s="1">
        <f>29053</f>
        <v>29053</v>
      </c>
      <c r="B105" s="1">
        <f>3</f>
        <v>3</v>
      </c>
      <c r="C105" s="1">
        <f>31286</f>
        <v>31286</v>
      </c>
      <c r="D105" s="1">
        <f>140416</f>
        <v>140416</v>
      </c>
      <c r="E105" s="1">
        <f>137.125</f>
        <v>137.125</v>
      </c>
    </row>
    <row r="106" spans="1:5" x14ac:dyDescent="0.25">
      <c r="A106" s="1">
        <f>29250</f>
        <v>29250</v>
      </c>
      <c r="B106" s="1">
        <f>3</f>
        <v>3</v>
      </c>
      <c r="C106" s="1">
        <f>31606</f>
        <v>31606</v>
      </c>
      <c r="D106" s="1">
        <f>140416</f>
        <v>140416</v>
      </c>
      <c r="E106" s="1">
        <f>137.125</f>
        <v>137.125</v>
      </c>
    </row>
    <row r="107" spans="1:5" x14ac:dyDescent="0.25">
      <c r="A107" s="1">
        <f>29461</f>
        <v>29461</v>
      </c>
      <c r="B107" s="1">
        <f>3</f>
        <v>3</v>
      </c>
      <c r="C107" s="1">
        <f>31908</f>
        <v>31908</v>
      </c>
      <c r="D107" s="1">
        <f>140416</f>
        <v>140416</v>
      </c>
      <c r="E107" s="1">
        <f>137.125</f>
        <v>137.125</v>
      </c>
    </row>
    <row r="108" spans="1:5" x14ac:dyDescent="0.25">
      <c r="A108" s="1">
        <f>29679</f>
        <v>29679</v>
      </c>
      <c r="B108" s="1">
        <f>3</f>
        <v>3</v>
      </c>
      <c r="C108" s="1">
        <f>32198</f>
        <v>32198</v>
      </c>
      <c r="D108" s="1">
        <f>140416</f>
        <v>140416</v>
      </c>
      <c r="E108" s="1">
        <f>137.125</f>
        <v>137.125</v>
      </c>
    </row>
    <row r="109" spans="1:5" x14ac:dyDescent="0.25">
      <c r="A109" s="1">
        <f>29963</f>
        <v>29963</v>
      </c>
      <c r="B109" s="1">
        <f>5</f>
        <v>5</v>
      </c>
      <c r="C109" s="1">
        <f>32451</f>
        <v>32451</v>
      </c>
      <c r="D109" s="1">
        <f>140416</f>
        <v>140416</v>
      </c>
      <c r="E109" s="1">
        <f>137.125</f>
        <v>137.125</v>
      </c>
    </row>
    <row r="110" spans="1:5" x14ac:dyDescent="0.25">
      <c r="A110" s="1">
        <f>30249</f>
        <v>30249</v>
      </c>
      <c r="B110" s="1">
        <f>33</f>
        <v>33</v>
      </c>
      <c r="C110" s="1">
        <f>32721</f>
        <v>32721</v>
      </c>
      <c r="D110" s="1">
        <f>140408</f>
        <v>140408</v>
      </c>
      <c r="E110" s="1">
        <f>137.1171875</f>
        <v>137.1171875</v>
      </c>
    </row>
    <row r="111" spans="1:5" x14ac:dyDescent="0.25">
      <c r="A111" s="1">
        <f>30526</f>
        <v>30526</v>
      </c>
      <c r="B111" s="1">
        <f>17</f>
        <v>17</v>
      </c>
      <c r="C111" s="1">
        <f>33005</f>
        <v>33005</v>
      </c>
      <c r="D111" s="1">
        <f>140396</f>
        <v>140396</v>
      </c>
      <c r="E111" s="1">
        <f>137.10546875</f>
        <v>137.10546875</v>
      </c>
    </row>
    <row r="112" spans="1:5" x14ac:dyDescent="0.25">
      <c r="A112" s="1">
        <f>30755</f>
        <v>30755</v>
      </c>
      <c r="B112" s="1">
        <f>11</f>
        <v>11</v>
      </c>
      <c r="C112" s="1">
        <f>33325</f>
        <v>33325</v>
      </c>
      <c r="D112" s="1">
        <f>140764</f>
        <v>140764</v>
      </c>
      <c r="E112" s="1">
        <f>137.46484375</f>
        <v>137.46484375</v>
      </c>
    </row>
    <row r="113" spans="1:5" x14ac:dyDescent="0.25">
      <c r="A113" s="1">
        <f>31035</f>
        <v>31035</v>
      </c>
      <c r="B113" s="1">
        <f>3</f>
        <v>3</v>
      </c>
      <c r="C113" s="1">
        <f>33651</f>
        <v>33651</v>
      </c>
      <c r="D113" s="1">
        <f>140960</f>
        <v>140960</v>
      </c>
      <c r="E113" s="1">
        <f>137.65625</f>
        <v>137.65625</v>
      </c>
    </row>
    <row r="114" spans="1:5" x14ac:dyDescent="0.25">
      <c r="A114" s="1">
        <f>31286</f>
        <v>31286</v>
      </c>
      <c r="B114" s="1">
        <f>3</f>
        <v>3</v>
      </c>
      <c r="C114" s="1">
        <f>33969</f>
        <v>33969</v>
      </c>
      <c r="D114" s="1">
        <f>140948</f>
        <v>140948</v>
      </c>
      <c r="E114" s="1">
        <f>137.64453125</f>
        <v>137.64453125</v>
      </c>
    </row>
    <row r="115" spans="1:5" x14ac:dyDescent="0.25">
      <c r="A115" s="1">
        <f>31549</f>
        <v>31549</v>
      </c>
      <c r="B115" s="1">
        <f>2</f>
        <v>2</v>
      </c>
      <c r="C115" s="1">
        <f>34285</f>
        <v>34285</v>
      </c>
      <c r="D115" s="1">
        <f>140948</f>
        <v>140948</v>
      </c>
      <c r="E115" s="1">
        <f>137.64453125</f>
        <v>137.64453125</v>
      </c>
    </row>
    <row r="116" spans="1:5" x14ac:dyDescent="0.25">
      <c r="A116" s="1">
        <f>31817</f>
        <v>31817</v>
      </c>
      <c r="B116" s="1">
        <f>3</f>
        <v>3</v>
      </c>
      <c r="C116" s="1">
        <f>34574</f>
        <v>34574</v>
      </c>
      <c r="D116" s="1">
        <f>140992</f>
        <v>140992</v>
      </c>
      <c r="E116" s="1">
        <f>137.6875</f>
        <v>137.6875</v>
      </c>
    </row>
    <row r="117" spans="1:5" x14ac:dyDescent="0.25">
      <c r="A117" s="1">
        <f>32099</f>
        <v>32099</v>
      </c>
      <c r="B117" s="1">
        <f>3</f>
        <v>3</v>
      </c>
      <c r="C117" s="1">
        <f>34829</f>
        <v>34829</v>
      </c>
      <c r="D117" s="1">
        <f>140992</f>
        <v>140992</v>
      </c>
      <c r="E117" s="1">
        <f>137.6875</f>
        <v>137.6875</v>
      </c>
    </row>
    <row r="118" spans="1:5" x14ac:dyDescent="0.25">
      <c r="A118" s="1">
        <f>32396</f>
        <v>32396</v>
      </c>
      <c r="B118" s="1">
        <f>2</f>
        <v>2</v>
      </c>
      <c r="C118" s="1">
        <f>35094</f>
        <v>35094</v>
      </c>
      <c r="D118" s="1">
        <f>140992</f>
        <v>140992</v>
      </c>
      <c r="E118" s="1">
        <f>137.6875</f>
        <v>137.6875</v>
      </c>
    </row>
    <row r="119" spans="1:5" x14ac:dyDescent="0.25">
      <c r="A119" s="1">
        <f>32636</f>
        <v>32636</v>
      </c>
      <c r="B119" s="1">
        <f>0</f>
        <v>0</v>
      </c>
      <c r="C119" s="1">
        <f>35331</f>
        <v>35331</v>
      </c>
      <c r="D119" s="1">
        <f>141000</f>
        <v>141000</v>
      </c>
      <c r="E119" s="1">
        <f>137.6953125</f>
        <v>137.6953125</v>
      </c>
    </row>
    <row r="120" spans="1:5" x14ac:dyDescent="0.25">
      <c r="A120" s="1">
        <f>32922</f>
        <v>32922</v>
      </c>
      <c r="B120" s="1">
        <f>3</f>
        <v>3</v>
      </c>
      <c r="C120" s="1">
        <f>35613</f>
        <v>35613</v>
      </c>
      <c r="D120" s="1">
        <f>141004</f>
        <v>141004</v>
      </c>
      <c r="E120" s="1">
        <f>137.69921875</f>
        <v>137.69921875</v>
      </c>
    </row>
    <row r="121" spans="1:5" x14ac:dyDescent="0.25">
      <c r="A121" s="1">
        <f>33201</f>
        <v>33201</v>
      </c>
      <c r="B121" s="1">
        <f>27</f>
        <v>27</v>
      </c>
      <c r="C121" s="1">
        <f>35885</f>
        <v>35885</v>
      </c>
      <c r="D121" s="1">
        <f>141000</f>
        <v>141000</v>
      </c>
      <c r="E121" s="1">
        <f>137.6953125</f>
        <v>137.6953125</v>
      </c>
    </row>
    <row r="122" spans="1:5" x14ac:dyDescent="0.25">
      <c r="A122" s="1">
        <f>33459</f>
        <v>33459</v>
      </c>
      <c r="B122" s="1">
        <f>22</f>
        <v>22</v>
      </c>
      <c r="C122" s="1">
        <f>36158</f>
        <v>36158</v>
      </c>
      <c r="D122" s="1">
        <f>141000</f>
        <v>141000</v>
      </c>
      <c r="E122" s="1">
        <f>137.6953125</f>
        <v>137.6953125</v>
      </c>
    </row>
    <row r="123" spans="1:5" x14ac:dyDescent="0.25">
      <c r="A123" s="1">
        <f>33718</f>
        <v>33718</v>
      </c>
      <c r="B123" s="1">
        <f>3</f>
        <v>3</v>
      </c>
      <c r="C123" s="1">
        <f>36485</f>
        <v>36485</v>
      </c>
      <c r="D123" s="1">
        <f>141000</f>
        <v>141000</v>
      </c>
      <c r="E123" s="1">
        <f>137.6953125</f>
        <v>137.6953125</v>
      </c>
    </row>
    <row r="124" spans="1:5" x14ac:dyDescent="0.25">
      <c r="A124" s="1">
        <f>33937</f>
        <v>33937</v>
      </c>
      <c r="B124" s="1">
        <f>7</f>
        <v>7</v>
      </c>
      <c r="C124" s="1">
        <f>36837</f>
        <v>36837</v>
      </c>
      <c r="D124" s="1">
        <f>141000</f>
        <v>141000</v>
      </c>
      <c r="E124" s="1">
        <f>137.6953125</f>
        <v>137.6953125</v>
      </c>
    </row>
    <row r="125" spans="1:5" x14ac:dyDescent="0.25">
      <c r="A125" s="1">
        <f>34202</f>
        <v>34202</v>
      </c>
      <c r="B125" s="1">
        <f>3</f>
        <v>3</v>
      </c>
      <c r="C125" s="1">
        <f>37156</f>
        <v>37156</v>
      </c>
      <c r="D125" s="1">
        <f>141028</f>
        <v>141028</v>
      </c>
      <c r="E125" s="1">
        <f>137.72265625</f>
        <v>137.72265625</v>
      </c>
    </row>
    <row r="126" spans="1:5" x14ac:dyDescent="0.25">
      <c r="A126" s="1">
        <f>34481</f>
        <v>34481</v>
      </c>
      <c r="B126" s="1">
        <f>2</f>
        <v>2</v>
      </c>
    </row>
    <row r="127" spans="1:5" x14ac:dyDescent="0.25">
      <c r="A127" s="1">
        <f>34780</f>
        <v>34780</v>
      </c>
      <c r="B127" s="1">
        <f>5</f>
        <v>5</v>
      </c>
    </row>
    <row r="128" spans="1:5" x14ac:dyDescent="0.25">
      <c r="A128" s="1">
        <f>35021</f>
        <v>35021</v>
      </c>
      <c r="B128" s="1">
        <f>4</f>
        <v>4</v>
      </c>
    </row>
    <row r="129" spans="1:2" x14ac:dyDescent="0.25">
      <c r="A129" s="1">
        <f>35269</f>
        <v>35269</v>
      </c>
      <c r="B129" s="1">
        <f>3</f>
        <v>3</v>
      </c>
    </row>
    <row r="130" spans="1:2" x14ac:dyDescent="0.25">
      <c r="A130" s="1">
        <f>35523</f>
        <v>35523</v>
      </c>
      <c r="B130" s="1">
        <f>3</f>
        <v>3</v>
      </c>
    </row>
    <row r="131" spans="1:2" x14ac:dyDescent="0.25">
      <c r="A131" s="1">
        <f>35804</f>
        <v>35804</v>
      </c>
      <c r="B131" s="1">
        <f>3</f>
        <v>3</v>
      </c>
    </row>
    <row r="132" spans="1:2" x14ac:dyDescent="0.25">
      <c r="A132" s="1">
        <f>36072</f>
        <v>36072</v>
      </c>
      <c r="B132" s="1">
        <f>3</f>
        <v>3</v>
      </c>
    </row>
    <row r="133" spans="1:2" x14ac:dyDescent="0.25">
      <c r="A133" s="1">
        <f>36378</f>
        <v>36378</v>
      </c>
      <c r="B133" s="1">
        <f>2</f>
        <v>2</v>
      </c>
    </row>
    <row r="134" spans="1:2" x14ac:dyDescent="0.25">
      <c r="A134" s="1">
        <f>36738</f>
        <v>36738</v>
      </c>
      <c r="B134" s="1">
        <f>8</f>
        <v>8</v>
      </c>
    </row>
    <row r="135" spans="1:2" x14ac:dyDescent="0.25">
      <c r="A135" s="1">
        <f>37065</f>
        <v>37065</v>
      </c>
      <c r="B135" s="1">
        <f>5</f>
        <v>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2016-01-08T15:46:42Z</cp:lastPrinted>
  <dcterms:created xsi:type="dcterms:W3CDTF">2016-01-08T15:46:42Z</dcterms:created>
  <dcterms:modified xsi:type="dcterms:W3CDTF">2016-01-08T20:35:33Z</dcterms:modified>
</cp:coreProperties>
</file>