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\Dropbox\School\Masterproef\Metingen\Android\High-end\IntelAppFramework\"/>
    </mc:Choice>
  </mc:AlternateContent>
  <bookViews>
    <workbookView xWindow="240" yWindow="96" windowWidth="11100" windowHeight="6708"/>
  </bookViews>
  <sheets>
    <sheet name="Grafiek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E158" i="2" l="1"/>
  <c r="D158" i="2"/>
  <c r="C158" i="2"/>
  <c r="E157" i="2"/>
  <c r="D157" i="2"/>
  <c r="C157" i="2"/>
  <c r="E156" i="2"/>
  <c r="D156" i="2"/>
  <c r="C156" i="2"/>
  <c r="E155" i="2"/>
  <c r="D155" i="2"/>
  <c r="C155" i="2"/>
  <c r="E154" i="2"/>
  <c r="D154" i="2"/>
  <c r="C154" i="2"/>
  <c r="B154" i="2"/>
  <c r="A154" i="2"/>
  <c r="E153" i="2"/>
  <c r="D153" i="2"/>
  <c r="C153" i="2"/>
  <c r="B153" i="2"/>
  <c r="A153" i="2"/>
  <c r="E152" i="2"/>
  <c r="D152" i="2"/>
  <c r="C152" i="2"/>
  <c r="B152" i="2"/>
  <c r="A152" i="2"/>
  <c r="E151" i="2"/>
  <c r="D151" i="2"/>
  <c r="C151" i="2"/>
  <c r="B151" i="2"/>
  <c r="A151" i="2"/>
  <c r="E150" i="2"/>
  <c r="D150" i="2"/>
  <c r="C150" i="2"/>
  <c r="B150" i="2"/>
  <c r="A150" i="2"/>
  <c r="E149" i="2"/>
  <c r="D149" i="2"/>
  <c r="C149" i="2"/>
  <c r="B149" i="2"/>
  <c r="A149" i="2"/>
  <c r="E148" i="2"/>
  <c r="D148" i="2"/>
  <c r="C148" i="2"/>
  <c r="B148" i="2"/>
  <c r="A148" i="2"/>
  <c r="E147" i="2"/>
  <c r="D147" i="2"/>
  <c r="C147" i="2"/>
  <c r="B147" i="2"/>
  <c r="A147" i="2"/>
  <c r="E146" i="2"/>
  <c r="D146" i="2"/>
  <c r="C146" i="2"/>
  <c r="B146" i="2"/>
  <c r="A146" i="2"/>
  <c r="E145" i="2"/>
  <c r="D145" i="2"/>
  <c r="C145" i="2"/>
  <c r="B145" i="2"/>
  <c r="A145" i="2"/>
  <c r="E144" i="2"/>
  <c r="D144" i="2"/>
  <c r="C144" i="2"/>
  <c r="B144" i="2"/>
  <c r="A144" i="2"/>
  <c r="E143" i="2"/>
  <c r="D143" i="2"/>
  <c r="C143" i="2"/>
  <c r="B143" i="2"/>
  <c r="A143" i="2"/>
  <c r="E142" i="2"/>
  <c r="D142" i="2"/>
  <c r="C142" i="2"/>
  <c r="B142" i="2"/>
  <c r="A142" i="2"/>
  <c r="E141" i="2"/>
  <c r="D141" i="2"/>
  <c r="C141" i="2"/>
  <c r="B141" i="2"/>
  <c r="A141" i="2"/>
  <c r="E140" i="2"/>
  <c r="D140" i="2"/>
  <c r="C140" i="2"/>
  <c r="B140" i="2"/>
  <c r="A140" i="2"/>
  <c r="E139" i="2"/>
  <c r="D139" i="2"/>
  <c r="C139" i="2"/>
  <c r="B139" i="2"/>
  <c r="A139" i="2"/>
  <c r="E138" i="2"/>
  <c r="D138" i="2"/>
  <c r="C138" i="2"/>
  <c r="B138" i="2"/>
  <c r="A138" i="2"/>
  <c r="E137" i="2"/>
  <c r="D137" i="2"/>
  <c r="C137" i="2"/>
  <c r="B137" i="2"/>
  <c r="A137" i="2"/>
  <c r="E136" i="2"/>
  <c r="D136" i="2"/>
  <c r="C136" i="2"/>
  <c r="B136" i="2"/>
  <c r="A136" i="2"/>
  <c r="E135" i="2"/>
  <c r="D135" i="2"/>
  <c r="C135" i="2"/>
  <c r="B135" i="2"/>
  <c r="A135" i="2"/>
  <c r="E134" i="2"/>
  <c r="D134" i="2"/>
  <c r="C134" i="2"/>
  <c r="B134" i="2"/>
  <c r="A134" i="2"/>
  <c r="E133" i="2"/>
  <c r="D133" i="2"/>
  <c r="C133" i="2"/>
  <c r="B133" i="2"/>
  <c r="A133" i="2"/>
  <c r="E132" i="2"/>
  <c r="D132" i="2"/>
  <c r="C132" i="2"/>
  <c r="B132" i="2"/>
  <c r="A132" i="2"/>
  <c r="E131" i="2"/>
  <c r="D131" i="2"/>
  <c r="C131" i="2"/>
  <c r="B131" i="2"/>
  <c r="A131" i="2"/>
  <c r="E130" i="2"/>
  <c r="D130" i="2"/>
  <c r="C130" i="2"/>
  <c r="B130" i="2"/>
  <c r="A130" i="2"/>
  <c r="E129" i="2"/>
  <c r="D129" i="2"/>
  <c r="C129" i="2"/>
  <c r="B129" i="2"/>
  <c r="A129" i="2"/>
  <c r="E128" i="2"/>
  <c r="D128" i="2"/>
  <c r="C128" i="2"/>
  <c r="B128" i="2"/>
  <c r="A128" i="2"/>
  <c r="E127" i="2"/>
  <c r="D127" i="2"/>
  <c r="C127" i="2"/>
  <c r="B127" i="2"/>
  <c r="A127" i="2"/>
  <c r="E126" i="2"/>
  <c r="D126" i="2"/>
  <c r="C126" i="2"/>
  <c r="B126" i="2"/>
  <c r="A126" i="2"/>
  <c r="E125" i="2"/>
  <c r="D125" i="2"/>
  <c r="C125" i="2"/>
  <c r="B125" i="2"/>
  <c r="A125" i="2"/>
  <c r="E124" i="2"/>
  <c r="D124" i="2"/>
  <c r="C124" i="2"/>
  <c r="B124" i="2"/>
  <c r="A124" i="2"/>
  <c r="E123" i="2"/>
  <c r="D123" i="2"/>
  <c r="C123" i="2"/>
  <c r="B123" i="2"/>
  <c r="A123" i="2"/>
  <c r="E122" i="2"/>
  <c r="D122" i="2"/>
  <c r="C122" i="2"/>
  <c r="B122" i="2"/>
  <c r="A122" i="2"/>
  <c r="E121" i="2"/>
  <c r="D121" i="2"/>
  <c r="C121" i="2"/>
  <c r="B121" i="2"/>
  <c r="A121" i="2"/>
  <c r="E120" i="2"/>
  <c r="D120" i="2"/>
  <c r="C120" i="2"/>
  <c r="B120" i="2"/>
  <c r="A120" i="2"/>
  <c r="E119" i="2"/>
  <c r="D119" i="2"/>
  <c r="C119" i="2"/>
  <c r="B119" i="2"/>
  <c r="A119" i="2"/>
  <c r="E118" i="2"/>
  <c r="D118" i="2"/>
  <c r="C118" i="2"/>
  <c r="B118" i="2"/>
  <c r="A118" i="2"/>
  <c r="E117" i="2"/>
  <c r="D117" i="2"/>
  <c r="C117" i="2"/>
  <c r="B117" i="2"/>
  <c r="A117" i="2"/>
  <c r="E116" i="2"/>
  <c r="D116" i="2"/>
  <c r="C116" i="2"/>
  <c r="B116" i="2"/>
  <c r="A116" i="2"/>
  <c r="E115" i="2"/>
  <c r="D115" i="2"/>
  <c r="C115" i="2"/>
  <c r="B115" i="2"/>
  <c r="A115" i="2"/>
  <c r="E114" i="2"/>
  <c r="D114" i="2"/>
  <c r="C114" i="2"/>
  <c r="B114" i="2"/>
  <c r="A114" i="2"/>
  <c r="E113" i="2"/>
  <c r="D113" i="2"/>
  <c r="C113" i="2"/>
  <c r="B113" i="2"/>
  <c r="A113" i="2"/>
  <c r="E112" i="2"/>
  <c r="D112" i="2"/>
  <c r="C112" i="2"/>
  <c r="B112" i="2"/>
  <c r="A112" i="2"/>
  <c r="E111" i="2"/>
  <c r="D111" i="2"/>
  <c r="C111" i="2"/>
  <c r="B111" i="2"/>
  <c r="A111" i="2"/>
  <c r="E110" i="2"/>
  <c r="D110" i="2"/>
  <c r="C110" i="2"/>
  <c r="B110" i="2"/>
  <c r="A110" i="2"/>
  <c r="E109" i="2"/>
  <c r="D109" i="2"/>
  <c r="C109" i="2"/>
  <c r="B109" i="2"/>
  <c r="A109" i="2"/>
  <c r="E108" i="2"/>
  <c r="D108" i="2"/>
  <c r="C108" i="2"/>
  <c r="B108" i="2"/>
  <c r="A108" i="2"/>
  <c r="E107" i="2"/>
  <c r="D107" i="2"/>
  <c r="C107" i="2"/>
  <c r="B107" i="2"/>
  <c r="A107" i="2"/>
  <c r="E106" i="2"/>
  <c r="D106" i="2"/>
  <c r="C106" i="2"/>
  <c r="B106" i="2"/>
  <c r="A106" i="2"/>
  <c r="E105" i="2"/>
  <c r="D105" i="2"/>
  <c r="C105" i="2"/>
  <c r="B105" i="2"/>
  <c r="A105" i="2"/>
  <c r="E104" i="2"/>
  <c r="D104" i="2"/>
  <c r="C104" i="2"/>
  <c r="B104" i="2"/>
  <c r="A104" i="2"/>
  <c r="E103" i="2"/>
  <c r="D103" i="2"/>
  <c r="C103" i="2"/>
  <c r="B103" i="2"/>
  <c r="A103" i="2"/>
  <c r="E102" i="2"/>
  <c r="D102" i="2"/>
  <c r="C102" i="2"/>
  <c r="B102" i="2"/>
  <c r="A102" i="2"/>
  <c r="E101" i="2"/>
  <c r="D101" i="2"/>
  <c r="C101" i="2"/>
  <c r="B101" i="2"/>
  <c r="A101" i="2"/>
  <c r="E100" i="2"/>
  <c r="D100" i="2"/>
  <c r="C100" i="2"/>
  <c r="B100" i="2"/>
  <c r="A100" i="2"/>
  <c r="E99" i="2"/>
  <c r="D99" i="2"/>
  <c r="C99" i="2"/>
  <c r="B99" i="2"/>
  <c r="A99" i="2"/>
  <c r="E98" i="2"/>
  <c r="D98" i="2"/>
  <c r="C98" i="2"/>
  <c r="B98" i="2"/>
  <c r="A98" i="2"/>
  <c r="E97" i="2"/>
  <c r="D97" i="2"/>
  <c r="C97" i="2"/>
  <c r="B97" i="2"/>
  <c r="A97" i="2"/>
  <c r="E96" i="2"/>
  <c r="D96" i="2"/>
  <c r="C96" i="2"/>
  <c r="B96" i="2"/>
  <c r="A96" i="2"/>
  <c r="E95" i="2"/>
  <c r="D95" i="2"/>
  <c r="C95" i="2"/>
  <c r="B95" i="2"/>
  <c r="A95" i="2"/>
  <c r="E94" i="2"/>
  <c r="D94" i="2"/>
  <c r="C94" i="2"/>
  <c r="B94" i="2"/>
  <c r="A94" i="2"/>
  <c r="E93" i="2"/>
  <c r="D93" i="2"/>
  <c r="C93" i="2"/>
  <c r="B93" i="2"/>
  <c r="A93" i="2"/>
  <c r="E92" i="2"/>
  <c r="D92" i="2"/>
  <c r="C92" i="2"/>
  <c r="B92" i="2"/>
  <c r="A92" i="2"/>
  <c r="E91" i="2"/>
  <c r="D91" i="2"/>
  <c r="C91" i="2"/>
  <c r="B91" i="2"/>
  <c r="A91" i="2"/>
  <c r="E90" i="2"/>
  <c r="D90" i="2"/>
  <c r="C90" i="2"/>
  <c r="B90" i="2"/>
  <c r="A90" i="2"/>
  <c r="E89" i="2"/>
  <c r="D89" i="2"/>
  <c r="C89" i="2"/>
  <c r="B89" i="2"/>
  <c r="A89" i="2"/>
  <c r="E88" i="2"/>
  <c r="D88" i="2"/>
  <c r="C88" i="2"/>
  <c r="B88" i="2"/>
  <c r="A88" i="2"/>
  <c r="E87" i="2"/>
  <c r="D87" i="2"/>
  <c r="C87" i="2"/>
  <c r="B87" i="2"/>
  <c r="A87" i="2"/>
  <c r="E86" i="2"/>
  <c r="D86" i="2"/>
  <c r="C86" i="2"/>
  <c r="B86" i="2"/>
  <c r="A86" i="2"/>
  <c r="E85" i="2"/>
  <c r="D85" i="2"/>
  <c r="C85" i="2"/>
  <c r="B85" i="2"/>
  <c r="A85" i="2"/>
  <c r="E84" i="2"/>
  <c r="D84" i="2"/>
  <c r="C84" i="2"/>
  <c r="B84" i="2"/>
  <c r="A84" i="2"/>
  <c r="E83" i="2"/>
  <c r="D83" i="2"/>
  <c r="C83" i="2"/>
  <c r="B83" i="2"/>
  <c r="A83" i="2"/>
  <c r="E82" i="2"/>
  <c r="D82" i="2"/>
  <c r="C82" i="2"/>
  <c r="B82" i="2"/>
  <c r="A82" i="2"/>
  <c r="E81" i="2"/>
  <c r="D81" i="2"/>
  <c r="C81" i="2"/>
  <c r="B81" i="2"/>
  <c r="A81" i="2"/>
  <c r="E80" i="2"/>
  <c r="D80" i="2"/>
  <c r="C80" i="2"/>
  <c r="B80" i="2"/>
  <c r="A80" i="2"/>
  <c r="E79" i="2"/>
  <c r="D79" i="2"/>
  <c r="C79" i="2"/>
  <c r="B79" i="2"/>
  <c r="A79" i="2"/>
  <c r="E78" i="2"/>
  <c r="D78" i="2"/>
  <c r="C78" i="2"/>
  <c r="B78" i="2"/>
  <c r="A78" i="2"/>
  <c r="E77" i="2"/>
  <c r="D77" i="2"/>
  <c r="C77" i="2"/>
  <c r="B77" i="2"/>
  <c r="A77" i="2"/>
  <c r="E76" i="2"/>
  <c r="D76" i="2"/>
  <c r="C76" i="2"/>
  <c r="B76" i="2"/>
  <c r="A76" i="2"/>
  <c r="E75" i="2"/>
  <c r="D75" i="2"/>
  <c r="C75" i="2"/>
  <c r="B75" i="2"/>
  <c r="A75" i="2"/>
  <c r="E74" i="2"/>
  <c r="D74" i="2"/>
  <c r="C74" i="2"/>
  <c r="B74" i="2"/>
  <c r="A74" i="2"/>
  <c r="E73" i="2"/>
  <c r="D73" i="2"/>
  <c r="C73" i="2"/>
  <c r="B73" i="2"/>
  <c r="A73" i="2"/>
  <c r="E72" i="2"/>
  <c r="D72" i="2"/>
  <c r="C72" i="2"/>
  <c r="B72" i="2"/>
  <c r="A72" i="2"/>
  <c r="E71" i="2"/>
  <c r="D71" i="2"/>
  <c r="C71" i="2"/>
  <c r="B71" i="2"/>
  <c r="A71" i="2"/>
  <c r="E70" i="2"/>
  <c r="D70" i="2"/>
  <c r="C70" i="2"/>
  <c r="B70" i="2"/>
  <c r="A70" i="2"/>
  <c r="E69" i="2"/>
  <c r="D69" i="2"/>
  <c r="C69" i="2"/>
  <c r="B69" i="2"/>
  <c r="A69" i="2"/>
  <c r="E68" i="2"/>
  <c r="D68" i="2"/>
  <c r="C68" i="2"/>
  <c r="B68" i="2"/>
  <c r="A68" i="2"/>
  <c r="E67" i="2"/>
  <c r="D67" i="2"/>
  <c r="C67" i="2"/>
  <c r="B67" i="2"/>
  <c r="A67" i="2"/>
  <c r="E66" i="2"/>
  <c r="D66" i="2"/>
  <c r="C66" i="2"/>
  <c r="B66" i="2"/>
  <c r="A66" i="2"/>
  <c r="E65" i="2"/>
  <c r="D65" i="2"/>
  <c r="C65" i="2"/>
  <c r="B65" i="2"/>
  <c r="A65" i="2"/>
  <c r="E64" i="2"/>
  <c r="D64" i="2"/>
  <c r="C64" i="2"/>
  <c r="B64" i="2"/>
  <c r="A64" i="2"/>
  <c r="E63" i="2"/>
  <c r="D63" i="2"/>
  <c r="C63" i="2"/>
  <c r="B63" i="2"/>
  <c r="A63" i="2"/>
  <c r="E62" i="2"/>
  <c r="D62" i="2"/>
  <c r="C62" i="2"/>
  <c r="B62" i="2"/>
  <c r="A62" i="2"/>
  <c r="E61" i="2"/>
  <c r="D61" i="2"/>
  <c r="C61" i="2"/>
  <c r="B61" i="2"/>
  <c r="A61" i="2"/>
  <c r="E60" i="2"/>
  <c r="D60" i="2"/>
  <c r="C60" i="2"/>
  <c r="B60" i="2"/>
  <c r="A60" i="2"/>
  <c r="E59" i="2"/>
  <c r="D59" i="2"/>
  <c r="C59" i="2"/>
  <c r="B59" i="2"/>
  <c r="A59" i="2"/>
  <c r="E58" i="2"/>
  <c r="D58" i="2"/>
  <c r="C58" i="2"/>
  <c r="B58" i="2"/>
  <c r="A58" i="2"/>
  <c r="E57" i="2"/>
  <c r="D57" i="2"/>
  <c r="C57" i="2"/>
  <c r="B57" i="2"/>
  <c r="A57" i="2"/>
  <c r="E56" i="2"/>
  <c r="D56" i="2"/>
  <c r="C56" i="2"/>
  <c r="B56" i="2"/>
  <c r="A56" i="2"/>
  <c r="E55" i="2"/>
  <c r="D55" i="2"/>
  <c r="C55" i="2"/>
  <c r="B55" i="2"/>
  <c r="A55" i="2"/>
  <c r="E54" i="2"/>
  <c r="D54" i="2"/>
  <c r="C54" i="2"/>
  <c r="B54" i="2"/>
  <c r="A54" i="2"/>
  <c r="E53" i="2"/>
  <c r="D53" i="2"/>
  <c r="C53" i="2"/>
  <c r="B53" i="2"/>
  <c r="A53" i="2"/>
  <c r="E52" i="2"/>
  <c r="D52" i="2"/>
  <c r="C52" i="2"/>
  <c r="B52" i="2"/>
  <c r="A52" i="2"/>
  <c r="E51" i="2"/>
  <c r="D51" i="2"/>
  <c r="C51" i="2"/>
  <c r="B51" i="2"/>
  <c r="A51" i="2"/>
  <c r="E50" i="2"/>
  <c r="D50" i="2"/>
  <c r="C50" i="2"/>
  <c r="B50" i="2"/>
  <c r="A50" i="2"/>
  <c r="E49" i="2"/>
  <c r="D49" i="2"/>
  <c r="C49" i="2"/>
  <c r="B49" i="2"/>
  <c r="A49" i="2"/>
  <c r="E48" i="2"/>
  <c r="D48" i="2"/>
  <c r="C48" i="2"/>
  <c r="B48" i="2"/>
  <c r="A48" i="2"/>
  <c r="E47" i="2"/>
  <c r="D47" i="2"/>
  <c r="C47" i="2"/>
  <c r="B47" i="2"/>
  <c r="A47" i="2"/>
  <c r="E46" i="2"/>
  <c r="D46" i="2"/>
  <c r="C46" i="2"/>
  <c r="B46" i="2"/>
  <c r="A46" i="2"/>
  <c r="E45" i="2"/>
  <c r="D45" i="2"/>
  <c r="C45" i="2"/>
  <c r="B45" i="2"/>
  <c r="A45" i="2"/>
  <c r="E44" i="2"/>
  <c r="D44" i="2"/>
  <c r="C44" i="2"/>
  <c r="B44" i="2"/>
  <c r="A44" i="2"/>
  <c r="E43" i="2"/>
  <c r="D43" i="2"/>
  <c r="C43" i="2"/>
  <c r="B43" i="2"/>
  <c r="A43" i="2"/>
  <c r="E42" i="2"/>
  <c r="D42" i="2"/>
  <c r="C42" i="2"/>
  <c r="B42" i="2"/>
  <c r="A42" i="2"/>
  <c r="E41" i="2"/>
  <c r="D41" i="2"/>
  <c r="C41" i="2"/>
  <c r="B41" i="2"/>
  <c r="A41" i="2"/>
  <c r="E40" i="2"/>
  <c r="D40" i="2"/>
  <c r="C40" i="2"/>
  <c r="B40" i="2"/>
  <c r="A40" i="2"/>
  <c r="E39" i="2"/>
  <c r="D39" i="2"/>
  <c r="C39" i="2"/>
  <c r="B39" i="2"/>
  <c r="A39" i="2"/>
  <c r="E38" i="2"/>
  <c r="D38" i="2"/>
  <c r="C38" i="2"/>
  <c r="B38" i="2"/>
  <c r="A38" i="2"/>
  <c r="E37" i="2"/>
  <c r="D37" i="2"/>
  <c r="C37" i="2"/>
  <c r="B37" i="2"/>
  <c r="A37" i="2"/>
  <c r="E36" i="2"/>
  <c r="D36" i="2"/>
  <c r="C36" i="2"/>
  <c r="B36" i="2"/>
  <c r="A36" i="2"/>
  <c r="E35" i="2"/>
  <c r="D35" i="2"/>
  <c r="C35" i="2"/>
  <c r="B35" i="2"/>
  <c r="A35" i="2"/>
  <c r="E34" i="2"/>
  <c r="D34" i="2"/>
  <c r="C34" i="2"/>
  <c r="B34" i="2"/>
  <c r="A34" i="2"/>
  <c r="E33" i="2"/>
  <c r="D33" i="2"/>
  <c r="C33" i="2"/>
  <c r="B33" i="2"/>
  <c r="A33" i="2"/>
  <c r="E32" i="2"/>
  <c r="D32" i="2"/>
  <c r="C32" i="2"/>
  <c r="B32" i="2"/>
  <c r="A32" i="2"/>
  <c r="E31" i="2"/>
  <c r="D31" i="2"/>
  <c r="C31" i="2"/>
  <c r="B31" i="2"/>
  <c r="A31" i="2"/>
  <c r="E30" i="2"/>
  <c r="D30" i="2"/>
  <c r="C30" i="2"/>
  <c r="B30" i="2"/>
  <c r="A30" i="2"/>
  <c r="E29" i="2"/>
  <c r="D29" i="2"/>
  <c r="C29" i="2"/>
  <c r="B29" i="2"/>
  <c r="A29" i="2"/>
  <c r="E28" i="2"/>
  <c r="D28" i="2"/>
  <c r="C28" i="2"/>
  <c r="B28" i="2"/>
  <c r="A28" i="2"/>
  <c r="E27" i="2"/>
  <c r="D27" i="2"/>
  <c r="C27" i="2"/>
  <c r="B27" i="2"/>
  <c r="A27" i="2"/>
  <c r="E26" i="2"/>
  <c r="D26" i="2"/>
  <c r="C26" i="2"/>
  <c r="B26" i="2"/>
  <c r="A26" i="2"/>
  <c r="E25" i="2"/>
  <c r="D25" i="2"/>
  <c r="C25" i="2"/>
  <c r="B25" i="2"/>
  <c r="A25" i="2"/>
  <c r="E24" i="2"/>
  <c r="D24" i="2"/>
  <c r="C24" i="2"/>
  <c r="B24" i="2"/>
  <c r="A24" i="2"/>
  <c r="E23" i="2"/>
  <c r="D23" i="2"/>
  <c r="C23" i="2"/>
  <c r="B23" i="2"/>
  <c r="A23" i="2"/>
  <c r="E22" i="2"/>
  <c r="D22" i="2"/>
  <c r="C22" i="2"/>
  <c r="B22" i="2"/>
  <c r="A22" i="2"/>
  <c r="E21" i="2"/>
  <c r="D21" i="2"/>
  <c r="C21" i="2"/>
  <c r="B21" i="2"/>
  <c r="A21" i="2"/>
  <c r="E20" i="2"/>
  <c r="D20" i="2"/>
  <c r="C20" i="2"/>
  <c r="B20" i="2"/>
  <c r="A20" i="2"/>
  <c r="E19" i="2"/>
  <c r="D19" i="2"/>
  <c r="C19" i="2"/>
  <c r="B19" i="2"/>
  <c r="A19" i="2"/>
  <c r="E18" i="2"/>
  <c r="D18" i="2"/>
  <c r="C18" i="2"/>
  <c r="B18" i="2"/>
  <c r="A18" i="2"/>
  <c r="E17" i="2"/>
  <c r="D17" i="2"/>
  <c r="C17" i="2"/>
  <c r="B17" i="2"/>
  <c r="A17" i="2"/>
  <c r="E16" i="2"/>
  <c r="D16" i="2"/>
  <c r="C16" i="2"/>
  <c r="B16" i="2"/>
  <c r="A16" i="2"/>
  <c r="E15" i="2"/>
  <c r="D15" i="2"/>
  <c r="C15" i="2"/>
  <c r="B15" i="2"/>
  <c r="A15" i="2"/>
  <c r="E14" i="2"/>
  <c r="D14" i="2"/>
  <c r="C14" i="2"/>
  <c r="B14" i="2"/>
  <c r="A14" i="2"/>
  <c r="I13" i="2"/>
  <c r="E13" i="2"/>
  <c r="D13" i="2"/>
  <c r="C13" i="2"/>
  <c r="B13" i="2"/>
  <c r="A13" i="2"/>
  <c r="E12" i="2"/>
  <c r="D12" i="2"/>
  <c r="C12" i="2"/>
  <c r="B12" i="2"/>
  <c r="A12" i="2"/>
  <c r="E11" i="2"/>
  <c r="D11" i="2"/>
  <c r="C11" i="2"/>
  <c r="B11" i="2"/>
  <c r="A11" i="2"/>
  <c r="E10" i="2"/>
  <c r="D10" i="2"/>
  <c r="C10" i="2"/>
  <c r="B10" i="2"/>
  <c r="A10" i="2"/>
  <c r="E9" i="2"/>
  <c r="D9" i="2"/>
  <c r="C9" i="2"/>
  <c r="B9" i="2"/>
  <c r="A9" i="2"/>
  <c r="E8" i="2"/>
  <c r="H13" i="2" s="1"/>
  <c r="D8" i="2"/>
  <c r="C8" i="2"/>
  <c r="B8" i="2"/>
  <c r="A8" i="2"/>
  <c r="E7" i="2"/>
  <c r="D7" i="2"/>
  <c r="C7" i="2"/>
  <c r="B7" i="2"/>
  <c r="A7" i="2"/>
  <c r="E6" i="2"/>
  <c r="D6" i="2"/>
  <c r="C6" i="2"/>
  <c r="B6" i="2"/>
  <c r="A6" i="2"/>
  <c r="G5" i="2"/>
  <c r="E5" i="2"/>
  <c r="D5" i="2"/>
  <c r="C5" i="2"/>
  <c r="B5" i="2"/>
  <c r="A5" i="2"/>
  <c r="E4" i="2"/>
  <c r="D4" i="2"/>
  <c r="C4" i="2"/>
  <c r="B4" i="2"/>
  <c r="A4" i="2"/>
  <c r="E3" i="2"/>
  <c r="D3" i="2"/>
  <c r="C3" i="2"/>
  <c r="B3" i="2"/>
  <c r="A3" i="2"/>
  <c r="G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<sst xmlns="http://schemas.openxmlformats.org/spreadsheetml/2006/main" count="9" uniqueCount="9">
  <si>
    <t>CPU Timestamps</t>
  </si>
  <si>
    <t>CPU VALUES (%)</t>
  </si>
  <si>
    <t>MEM Timestamps</t>
  </si>
  <si>
    <t>MEM VALUES (KB)</t>
  </si>
  <si>
    <t>AVERAGE TIME BETWEEN CPU TIMESTAMPS (ms) (153x)</t>
  </si>
  <si>
    <t>AVERAGE TIME BETWEEN MEM TIMESTAMPS (ms) (157x)</t>
  </si>
  <si>
    <t>begin average</t>
  </si>
  <si>
    <t>max</t>
  </si>
  <si>
    <t>end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</si>
</sst>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b="1">
                <a:solidFill>
                  <a:schemeClr val="accent2"/>
                </a:solidFill>
              </a:rPr>
              <a:t>Intel App Framework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spPr>
            <a:ln>
              <a:solidFill>
                <a:schemeClr val="accent2"/>
              </a:solidFill>
            </a:ln>
          </c:spPr>
          <c:marker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numRef>
              <c:f>Sheet1!$A$2:$A$154</c:f>
              <c:numCache>
                <c:formatCode>General</c:formatCode>
                <c:ptCount val="153"/>
                <c:pt idx="0">
                  <c:v>1380</c:v>
                </c:pt>
                <c:pt idx="1">
                  <c:v>1659</c:v>
                </c:pt>
                <c:pt idx="2">
                  <c:v>1897</c:v>
                </c:pt>
                <c:pt idx="3">
                  <c:v>2131</c:v>
                </c:pt>
                <c:pt idx="4">
                  <c:v>2332</c:v>
                </c:pt>
                <c:pt idx="5">
                  <c:v>2531</c:v>
                </c:pt>
                <c:pt idx="6">
                  <c:v>2754</c:v>
                </c:pt>
                <c:pt idx="7">
                  <c:v>2995</c:v>
                </c:pt>
                <c:pt idx="8">
                  <c:v>3211</c:v>
                </c:pt>
                <c:pt idx="9">
                  <c:v>3461</c:v>
                </c:pt>
                <c:pt idx="10">
                  <c:v>3698</c:v>
                </c:pt>
                <c:pt idx="11">
                  <c:v>3903</c:v>
                </c:pt>
                <c:pt idx="12">
                  <c:v>4123</c:v>
                </c:pt>
                <c:pt idx="13">
                  <c:v>4391</c:v>
                </c:pt>
                <c:pt idx="14">
                  <c:v>4637</c:v>
                </c:pt>
                <c:pt idx="15">
                  <c:v>4900</c:v>
                </c:pt>
                <c:pt idx="16">
                  <c:v>5185</c:v>
                </c:pt>
                <c:pt idx="17">
                  <c:v>5514</c:v>
                </c:pt>
                <c:pt idx="18">
                  <c:v>5755</c:v>
                </c:pt>
                <c:pt idx="19">
                  <c:v>6054</c:v>
                </c:pt>
                <c:pt idx="20">
                  <c:v>6277</c:v>
                </c:pt>
                <c:pt idx="21">
                  <c:v>6527</c:v>
                </c:pt>
                <c:pt idx="22">
                  <c:v>6762</c:v>
                </c:pt>
                <c:pt idx="23">
                  <c:v>6980</c:v>
                </c:pt>
                <c:pt idx="24">
                  <c:v>7204</c:v>
                </c:pt>
                <c:pt idx="25">
                  <c:v>7437</c:v>
                </c:pt>
                <c:pt idx="26">
                  <c:v>7665</c:v>
                </c:pt>
                <c:pt idx="27">
                  <c:v>7890</c:v>
                </c:pt>
                <c:pt idx="28">
                  <c:v>8110</c:v>
                </c:pt>
                <c:pt idx="29">
                  <c:v>8311</c:v>
                </c:pt>
                <c:pt idx="30">
                  <c:v>8542</c:v>
                </c:pt>
                <c:pt idx="31">
                  <c:v>8763</c:v>
                </c:pt>
                <c:pt idx="32">
                  <c:v>8980</c:v>
                </c:pt>
                <c:pt idx="33">
                  <c:v>9208</c:v>
                </c:pt>
                <c:pt idx="34">
                  <c:v>9451</c:v>
                </c:pt>
                <c:pt idx="35">
                  <c:v>9650</c:v>
                </c:pt>
                <c:pt idx="36">
                  <c:v>9876</c:v>
                </c:pt>
                <c:pt idx="37">
                  <c:v>10099</c:v>
                </c:pt>
                <c:pt idx="38">
                  <c:v>10340</c:v>
                </c:pt>
                <c:pt idx="39">
                  <c:v>10561</c:v>
                </c:pt>
                <c:pt idx="40">
                  <c:v>10792</c:v>
                </c:pt>
                <c:pt idx="41">
                  <c:v>11042</c:v>
                </c:pt>
                <c:pt idx="42">
                  <c:v>11263</c:v>
                </c:pt>
                <c:pt idx="43">
                  <c:v>11470</c:v>
                </c:pt>
                <c:pt idx="44">
                  <c:v>11701</c:v>
                </c:pt>
                <c:pt idx="45">
                  <c:v>11966</c:v>
                </c:pt>
                <c:pt idx="46">
                  <c:v>12202</c:v>
                </c:pt>
                <c:pt idx="47">
                  <c:v>12426</c:v>
                </c:pt>
                <c:pt idx="48">
                  <c:v>12647</c:v>
                </c:pt>
                <c:pt idx="49">
                  <c:v>12890</c:v>
                </c:pt>
                <c:pt idx="50">
                  <c:v>13098</c:v>
                </c:pt>
                <c:pt idx="51">
                  <c:v>13309</c:v>
                </c:pt>
                <c:pt idx="52">
                  <c:v>13526</c:v>
                </c:pt>
                <c:pt idx="53">
                  <c:v>13758</c:v>
                </c:pt>
                <c:pt idx="54">
                  <c:v>13975</c:v>
                </c:pt>
                <c:pt idx="55">
                  <c:v>14192</c:v>
                </c:pt>
                <c:pt idx="56">
                  <c:v>14405</c:v>
                </c:pt>
                <c:pt idx="57">
                  <c:v>14602</c:v>
                </c:pt>
                <c:pt idx="58">
                  <c:v>14824</c:v>
                </c:pt>
                <c:pt idx="59">
                  <c:v>15028</c:v>
                </c:pt>
                <c:pt idx="60">
                  <c:v>15311</c:v>
                </c:pt>
                <c:pt idx="61">
                  <c:v>15531</c:v>
                </c:pt>
                <c:pt idx="62">
                  <c:v>15749</c:v>
                </c:pt>
                <c:pt idx="63">
                  <c:v>15968</c:v>
                </c:pt>
                <c:pt idx="64">
                  <c:v>16181</c:v>
                </c:pt>
                <c:pt idx="65">
                  <c:v>16396</c:v>
                </c:pt>
                <c:pt idx="66">
                  <c:v>16611</c:v>
                </c:pt>
                <c:pt idx="67">
                  <c:v>16832</c:v>
                </c:pt>
                <c:pt idx="68">
                  <c:v>17046</c:v>
                </c:pt>
                <c:pt idx="69">
                  <c:v>17243</c:v>
                </c:pt>
                <c:pt idx="70">
                  <c:v>17480</c:v>
                </c:pt>
                <c:pt idx="71">
                  <c:v>17697</c:v>
                </c:pt>
                <c:pt idx="72">
                  <c:v>17941</c:v>
                </c:pt>
                <c:pt idx="73">
                  <c:v>18178</c:v>
                </c:pt>
                <c:pt idx="74">
                  <c:v>18399</c:v>
                </c:pt>
                <c:pt idx="75">
                  <c:v>18646</c:v>
                </c:pt>
                <c:pt idx="76">
                  <c:v>18897</c:v>
                </c:pt>
                <c:pt idx="77">
                  <c:v>19115</c:v>
                </c:pt>
                <c:pt idx="78">
                  <c:v>19330</c:v>
                </c:pt>
                <c:pt idx="79">
                  <c:v>19520</c:v>
                </c:pt>
                <c:pt idx="80">
                  <c:v>19739</c:v>
                </c:pt>
                <c:pt idx="81">
                  <c:v>19955</c:v>
                </c:pt>
                <c:pt idx="82">
                  <c:v>20156</c:v>
                </c:pt>
                <c:pt idx="83">
                  <c:v>20389</c:v>
                </c:pt>
                <c:pt idx="84">
                  <c:v>20612</c:v>
                </c:pt>
                <c:pt idx="85">
                  <c:v>20832</c:v>
                </c:pt>
                <c:pt idx="86">
                  <c:v>21109</c:v>
                </c:pt>
                <c:pt idx="87">
                  <c:v>21322</c:v>
                </c:pt>
                <c:pt idx="88">
                  <c:v>21563</c:v>
                </c:pt>
                <c:pt idx="89">
                  <c:v>21810</c:v>
                </c:pt>
                <c:pt idx="90">
                  <c:v>22039</c:v>
                </c:pt>
                <c:pt idx="91">
                  <c:v>22260</c:v>
                </c:pt>
                <c:pt idx="92">
                  <c:v>22470</c:v>
                </c:pt>
                <c:pt idx="93">
                  <c:v>22691</c:v>
                </c:pt>
                <c:pt idx="94">
                  <c:v>22928</c:v>
                </c:pt>
                <c:pt idx="95">
                  <c:v>23129</c:v>
                </c:pt>
                <c:pt idx="96">
                  <c:v>23330</c:v>
                </c:pt>
                <c:pt idx="97">
                  <c:v>23528</c:v>
                </c:pt>
                <c:pt idx="98">
                  <c:v>23746</c:v>
                </c:pt>
                <c:pt idx="99">
                  <c:v>23962</c:v>
                </c:pt>
                <c:pt idx="100">
                  <c:v>24180</c:v>
                </c:pt>
                <c:pt idx="101">
                  <c:v>24380</c:v>
                </c:pt>
                <c:pt idx="102">
                  <c:v>24617</c:v>
                </c:pt>
                <c:pt idx="103">
                  <c:v>24823</c:v>
                </c:pt>
                <c:pt idx="104">
                  <c:v>25040</c:v>
                </c:pt>
                <c:pt idx="105">
                  <c:v>25244</c:v>
                </c:pt>
                <c:pt idx="106">
                  <c:v>25469</c:v>
                </c:pt>
                <c:pt idx="107">
                  <c:v>25688</c:v>
                </c:pt>
                <c:pt idx="108">
                  <c:v>25931</c:v>
                </c:pt>
                <c:pt idx="109">
                  <c:v>26151</c:v>
                </c:pt>
                <c:pt idx="110">
                  <c:v>26364</c:v>
                </c:pt>
                <c:pt idx="111">
                  <c:v>26579</c:v>
                </c:pt>
                <c:pt idx="112">
                  <c:v>26798</c:v>
                </c:pt>
                <c:pt idx="113">
                  <c:v>27020</c:v>
                </c:pt>
                <c:pt idx="114">
                  <c:v>27220</c:v>
                </c:pt>
                <c:pt idx="115">
                  <c:v>27428</c:v>
                </c:pt>
                <c:pt idx="116">
                  <c:v>27652</c:v>
                </c:pt>
                <c:pt idx="117">
                  <c:v>27872</c:v>
                </c:pt>
                <c:pt idx="118">
                  <c:v>28119</c:v>
                </c:pt>
                <c:pt idx="119">
                  <c:v>28359</c:v>
                </c:pt>
                <c:pt idx="120">
                  <c:v>28582</c:v>
                </c:pt>
                <c:pt idx="121">
                  <c:v>28812</c:v>
                </c:pt>
                <c:pt idx="122">
                  <c:v>29044</c:v>
                </c:pt>
                <c:pt idx="123">
                  <c:v>29261</c:v>
                </c:pt>
                <c:pt idx="124">
                  <c:v>29485</c:v>
                </c:pt>
                <c:pt idx="125">
                  <c:v>29697</c:v>
                </c:pt>
                <c:pt idx="126">
                  <c:v>29902</c:v>
                </c:pt>
                <c:pt idx="127">
                  <c:v>30179</c:v>
                </c:pt>
                <c:pt idx="128">
                  <c:v>30380</c:v>
                </c:pt>
                <c:pt idx="129">
                  <c:v>30611</c:v>
                </c:pt>
                <c:pt idx="130">
                  <c:v>30830</c:v>
                </c:pt>
                <c:pt idx="131">
                  <c:v>31049</c:v>
                </c:pt>
                <c:pt idx="132">
                  <c:v>31268</c:v>
                </c:pt>
                <c:pt idx="133">
                  <c:v>31477</c:v>
                </c:pt>
                <c:pt idx="134">
                  <c:v>31679</c:v>
                </c:pt>
                <c:pt idx="135">
                  <c:v>31902</c:v>
                </c:pt>
                <c:pt idx="136">
                  <c:v>32116</c:v>
                </c:pt>
                <c:pt idx="137">
                  <c:v>32348</c:v>
                </c:pt>
                <c:pt idx="138">
                  <c:v>32550</c:v>
                </c:pt>
                <c:pt idx="139">
                  <c:v>32755</c:v>
                </c:pt>
                <c:pt idx="140">
                  <c:v>32997</c:v>
                </c:pt>
                <c:pt idx="141">
                  <c:v>33241</c:v>
                </c:pt>
                <c:pt idx="142">
                  <c:v>33477</c:v>
                </c:pt>
                <c:pt idx="143">
                  <c:v>33706</c:v>
                </c:pt>
                <c:pt idx="144">
                  <c:v>33923</c:v>
                </c:pt>
                <c:pt idx="145">
                  <c:v>34144</c:v>
                </c:pt>
                <c:pt idx="146">
                  <c:v>34369</c:v>
                </c:pt>
                <c:pt idx="147">
                  <c:v>34583</c:v>
                </c:pt>
                <c:pt idx="148">
                  <c:v>34786</c:v>
                </c:pt>
                <c:pt idx="149">
                  <c:v>35005</c:v>
                </c:pt>
                <c:pt idx="150">
                  <c:v>35261</c:v>
                </c:pt>
                <c:pt idx="151">
                  <c:v>35479</c:v>
                </c:pt>
                <c:pt idx="152">
                  <c:v>35672</c:v>
                </c:pt>
              </c:numCache>
            </c:numRef>
          </c:cat>
          <c:val>
            <c:numRef>
              <c:f>Sheet1!$B$2:$B$154</c:f>
              <c:numCache>
                <c:formatCode>General</c:formatCode>
                <c:ptCount val="153"/>
                <c:pt idx="0">
                  <c:v>11</c:v>
                </c:pt>
                <c:pt idx="1">
                  <c:v>34</c:v>
                </c:pt>
                <c:pt idx="2">
                  <c:v>25</c:v>
                </c:pt>
                <c:pt idx="3">
                  <c:v>19</c:v>
                </c:pt>
                <c:pt idx="4">
                  <c:v>28</c:v>
                </c:pt>
                <c:pt idx="5">
                  <c:v>0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</c:v>
                </c:pt>
                <c:pt idx="21">
                  <c:v>7</c:v>
                </c:pt>
                <c:pt idx="22">
                  <c:v>32</c:v>
                </c:pt>
                <c:pt idx="23">
                  <c:v>29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</c:v>
                </c:pt>
                <c:pt idx="34">
                  <c:v>15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9</c:v>
                </c:pt>
                <c:pt idx="61">
                  <c:v>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</c:v>
                </c:pt>
                <c:pt idx="73">
                  <c:v>13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6</c:v>
                </c:pt>
                <c:pt idx="86">
                  <c:v>8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12</c:v>
                </c:pt>
                <c:pt idx="100">
                  <c:v>10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3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3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3</c:v>
                </c:pt>
                <c:pt idx="127">
                  <c:v>9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3</c:v>
                </c:pt>
                <c:pt idx="140">
                  <c:v>4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2507088"/>
        <c:axId val="1494308480"/>
      </c:lineChart>
      <c:catAx>
        <c:axId val="1392507088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400" b="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nl-NL" sz="1400" b="0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000" b="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1494308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94308480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400" b="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nl-NL" sz="1400" b="0"/>
                  <a:t>CPU Usage (%)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1392507088"/>
        <c:crosses val="autoZero"/>
        <c:crossBetween val="between"/>
      </c:valAx>
      <c:spPr>
        <a:solidFill>
          <a:schemeClr val="bg1"/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Sheet1!$C$2:$C$158</c:f>
              <c:numCache>
                <c:formatCode>General</c:formatCode>
                <c:ptCount val="157"/>
                <c:pt idx="0">
                  <c:v>1388</c:v>
                </c:pt>
                <c:pt idx="1">
                  <c:v>1591</c:v>
                </c:pt>
                <c:pt idx="2">
                  <c:v>1781</c:v>
                </c:pt>
                <c:pt idx="3">
                  <c:v>2004</c:v>
                </c:pt>
                <c:pt idx="4">
                  <c:v>2172</c:v>
                </c:pt>
                <c:pt idx="5">
                  <c:v>2354</c:v>
                </c:pt>
                <c:pt idx="6">
                  <c:v>2545</c:v>
                </c:pt>
                <c:pt idx="7">
                  <c:v>2710</c:v>
                </c:pt>
                <c:pt idx="8">
                  <c:v>2912</c:v>
                </c:pt>
                <c:pt idx="9">
                  <c:v>3098</c:v>
                </c:pt>
                <c:pt idx="10">
                  <c:v>3294</c:v>
                </c:pt>
                <c:pt idx="11">
                  <c:v>3478</c:v>
                </c:pt>
                <c:pt idx="12">
                  <c:v>3681</c:v>
                </c:pt>
                <c:pt idx="13">
                  <c:v>3874</c:v>
                </c:pt>
                <c:pt idx="14">
                  <c:v>4082</c:v>
                </c:pt>
                <c:pt idx="15">
                  <c:v>4332</c:v>
                </c:pt>
                <c:pt idx="16">
                  <c:v>4613</c:v>
                </c:pt>
                <c:pt idx="17">
                  <c:v>4834</c:v>
                </c:pt>
                <c:pt idx="18">
                  <c:v>5075</c:v>
                </c:pt>
                <c:pt idx="19">
                  <c:v>5273</c:v>
                </c:pt>
                <c:pt idx="20">
                  <c:v>5503</c:v>
                </c:pt>
                <c:pt idx="21">
                  <c:v>5729</c:v>
                </c:pt>
                <c:pt idx="22">
                  <c:v>5978</c:v>
                </c:pt>
                <c:pt idx="23">
                  <c:v>6251</c:v>
                </c:pt>
                <c:pt idx="24">
                  <c:v>6488</c:v>
                </c:pt>
                <c:pt idx="25">
                  <c:v>6715</c:v>
                </c:pt>
                <c:pt idx="26">
                  <c:v>6980</c:v>
                </c:pt>
                <c:pt idx="27">
                  <c:v>7215</c:v>
                </c:pt>
                <c:pt idx="28">
                  <c:v>7419</c:v>
                </c:pt>
                <c:pt idx="29">
                  <c:v>7629</c:v>
                </c:pt>
                <c:pt idx="30">
                  <c:v>7844</c:v>
                </c:pt>
                <c:pt idx="31">
                  <c:v>8056</c:v>
                </c:pt>
                <c:pt idx="32">
                  <c:v>8255</c:v>
                </c:pt>
                <c:pt idx="33">
                  <c:v>8444</c:v>
                </c:pt>
                <c:pt idx="34">
                  <c:v>8655</c:v>
                </c:pt>
                <c:pt idx="35">
                  <c:v>8850</c:v>
                </c:pt>
                <c:pt idx="36">
                  <c:v>9054</c:v>
                </c:pt>
                <c:pt idx="37">
                  <c:v>9278</c:v>
                </c:pt>
                <c:pt idx="38">
                  <c:v>9514</c:v>
                </c:pt>
                <c:pt idx="39">
                  <c:v>9721</c:v>
                </c:pt>
                <c:pt idx="40">
                  <c:v>9929</c:v>
                </c:pt>
                <c:pt idx="41">
                  <c:v>10150</c:v>
                </c:pt>
                <c:pt idx="42">
                  <c:v>10344</c:v>
                </c:pt>
                <c:pt idx="43">
                  <c:v>10560</c:v>
                </c:pt>
                <c:pt idx="44">
                  <c:v>10782</c:v>
                </c:pt>
                <c:pt idx="45">
                  <c:v>11035</c:v>
                </c:pt>
                <c:pt idx="46">
                  <c:v>11262</c:v>
                </c:pt>
                <c:pt idx="47">
                  <c:v>11467</c:v>
                </c:pt>
                <c:pt idx="48">
                  <c:v>11695</c:v>
                </c:pt>
                <c:pt idx="49">
                  <c:v>11928</c:v>
                </c:pt>
                <c:pt idx="50">
                  <c:v>12152</c:v>
                </c:pt>
                <c:pt idx="51">
                  <c:v>12371</c:v>
                </c:pt>
                <c:pt idx="52">
                  <c:v>12583</c:v>
                </c:pt>
                <c:pt idx="53">
                  <c:v>12828</c:v>
                </c:pt>
                <c:pt idx="54">
                  <c:v>13051</c:v>
                </c:pt>
                <c:pt idx="55">
                  <c:v>13273</c:v>
                </c:pt>
                <c:pt idx="56">
                  <c:v>13484</c:v>
                </c:pt>
                <c:pt idx="57">
                  <c:v>13695</c:v>
                </c:pt>
                <c:pt idx="58">
                  <c:v>13948</c:v>
                </c:pt>
                <c:pt idx="59">
                  <c:v>14164</c:v>
                </c:pt>
                <c:pt idx="60">
                  <c:v>14359</c:v>
                </c:pt>
                <c:pt idx="61">
                  <c:v>14571</c:v>
                </c:pt>
                <c:pt idx="62">
                  <c:v>14792</c:v>
                </c:pt>
                <c:pt idx="63">
                  <c:v>15008</c:v>
                </c:pt>
                <c:pt idx="64">
                  <c:v>15249</c:v>
                </c:pt>
                <c:pt idx="65">
                  <c:v>15475</c:v>
                </c:pt>
                <c:pt idx="66">
                  <c:v>15681</c:v>
                </c:pt>
                <c:pt idx="67">
                  <c:v>15891</c:v>
                </c:pt>
                <c:pt idx="68">
                  <c:v>16108</c:v>
                </c:pt>
                <c:pt idx="69">
                  <c:v>16366</c:v>
                </c:pt>
                <c:pt idx="70">
                  <c:v>16586</c:v>
                </c:pt>
                <c:pt idx="71">
                  <c:v>16798</c:v>
                </c:pt>
                <c:pt idx="72">
                  <c:v>17011</c:v>
                </c:pt>
                <c:pt idx="73">
                  <c:v>17239</c:v>
                </c:pt>
                <c:pt idx="74">
                  <c:v>17476</c:v>
                </c:pt>
                <c:pt idx="75">
                  <c:v>17701</c:v>
                </c:pt>
                <c:pt idx="76">
                  <c:v>17909</c:v>
                </c:pt>
                <c:pt idx="77">
                  <c:v>18179</c:v>
                </c:pt>
                <c:pt idx="78">
                  <c:v>18383</c:v>
                </c:pt>
                <c:pt idx="79">
                  <c:v>18604</c:v>
                </c:pt>
                <c:pt idx="80">
                  <c:v>18859</c:v>
                </c:pt>
                <c:pt idx="81">
                  <c:v>19084</c:v>
                </c:pt>
                <c:pt idx="82">
                  <c:v>19280</c:v>
                </c:pt>
                <c:pt idx="83">
                  <c:v>19492</c:v>
                </c:pt>
                <c:pt idx="84">
                  <c:v>19709</c:v>
                </c:pt>
                <c:pt idx="85">
                  <c:v>19924</c:v>
                </c:pt>
                <c:pt idx="86">
                  <c:v>20143</c:v>
                </c:pt>
                <c:pt idx="87">
                  <c:v>20375</c:v>
                </c:pt>
                <c:pt idx="88">
                  <c:v>20616</c:v>
                </c:pt>
                <c:pt idx="89">
                  <c:v>20876</c:v>
                </c:pt>
                <c:pt idx="90">
                  <c:v>21135</c:v>
                </c:pt>
                <c:pt idx="91">
                  <c:v>21343</c:v>
                </c:pt>
                <c:pt idx="92">
                  <c:v>21547</c:v>
                </c:pt>
                <c:pt idx="93">
                  <c:v>21787</c:v>
                </c:pt>
                <c:pt idx="94">
                  <c:v>22001</c:v>
                </c:pt>
                <c:pt idx="95">
                  <c:v>22215</c:v>
                </c:pt>
                <c:pt idx="96">
                  <c:v>22409</c:v>
                </c:pt>
                <c:pt idx="97">
                  <c:v>22617</c:v>
                </c:pt>
                <c:pt idx="98">
                  <c:v>22837</c:v>
                </c:pt>
                <c:pt idx="99">
                  <c:v>23083</c:v>
                </c:pt>
                <c:pt idx="100">
                  <c:v>23300</c:v>
                </c:pt>
                <c:pt idx="101">
                  <c:v>23507</c:v>
                </c:pt>
                <c:pt idx="102">
                  <c:v>23704</c:v>
                </c:pt>
                <c:pt idx="103">
                  <c:v>23905</c:v>
                </c:pt>
                <c:pt idx="104">
                  <c:v>24157</c:v>
                </c:pt>
                <c:pt idx="105">
                  <c:v>24375</c:v>
                </c:pt>
                <c:pt idx="106">
                  <c:v>24604</c:v>
                </c:pt>
                <c:pt idx="107">
                  <c:v>24797</c:v>
                </c:pt>
                <c:pt idx="108">
                  <c:v>25001</c:v>
                </c:pt>
                <c:pt idx="109">
                  <c:v>25218</c:v>
                </c:pt>
                <c:pt idx="110">
                  <c:v>25438</c:v>
                </c:pt>
                <c:pt idx="111">
                  <c:v>25658</c:v>
                </c:pt>
                <c:pt idx="112">
                  <c:v>25929</c:v>
                </c:pt>
                <c:pt idx="113">
                  <c:v>26120</c:v>
                </c:pt>
                <c:pt idx="114">
                  <c:v>26322</c:v>
                </c:pt>
                <c:pt idx="115">
                  <c:v>26540</c:v>
                </c:pt>
                <c:pt idx="116">
                  <c:v>26755</c:v>
                </c:pt>
                <c:pt idx="117">
                  <c:v>26988</c:v>
                </c:pt>
                <c:pt idx="118">
                  <c:v>27217</c:v>
                </c:pt>
                <c:pt idx="119">
                  <c:v>27442</c:v>
                </c:pt>
                <c:pt idx="120">
                  <c:v>27673</c:v>
                </c:pt>
                <c:pt idx="121">
                  <c:v>27886</c:v>
                </c:pt>
                <c:pt idx="122">
                  <c:v>28103</c:v>
                </c:pt>
                <c:pt idx="123">
                  <c:v>28340</c:v>
                </c:pt>
                <c:pt idx="124">
                  <c:v>28563</c:v>
                </c:pt>
                <c:pt idx="125">
                  <c:v>28798</c:v>
                </c:pt>
                <c:pt idx="126">
                  <c:v>29027</c:v>
                </c:pt>
                <c:pt idx="127">
                  <c:v>29241</c:v>
                </c:pt>
                <c:pt idx="128">
                  <c:v>29457</c:v>
                </c:pt>
                <c:pt idx="129">
                  <c:v>29671</c:v>
                </c:pt>
                <c:pt idx="130">
                  <c:v>29930</c:v>
                </c:pt>
                <c:pt idx="131">
                  <c:v>30146</c:v>
                </c:pt>
                <c:pt idx="132">
                  <c:v>30366</c:v>
                </c:pt>
                <c:pt idx="133">
                  <c:v>30577</c:v>
                </c:pt>
                <c:pt idx="134">
                  <c:v>30783</c:v>
                </c:pt>
                <c:pt idx="135">
                  <c:v>31007</c:v>
                </c:pt>
                <c:pt idx="136">
                  <c:v>31246</c:v>
                </c:pt>
                <c:pt idx="137">
                  <c:v>31442</c:v>
                </c:pt>
                <c:pt idx="138">
                  <c:v>31655</c:v>
                </c:pt>
                <c:pt idx="139">
                  <c:v>31875</c:v>
                </c:pt>
                <c:pt idx="140">
                  <c:v>32081</c:v>
                </c:pt>
                <c:pt idx="141">
                  <c:v>32274</c:v>
                </c:pt>
                <c:pt idx="142">
                  <c:v>32496</c:v>
                </c:pt>
                <c:pt idx="143">
                  <c:v>32738</c:v>
                </c:pt>
                <c:pt idx="144">
                  <c:v>32989</c:v>
                </c:pt>
                <c:pt idx="145">
                  <c:v>33232</c:v>
                </c:pt>
                <c:pt idx="146">
                  <c:v>33454</c:v>
                </c:pt>
                <c:pt idx="147">
                  <c:v>33672</c:v>
                </c:pt>
                <c:pt idx="148">
                  <c:v>33880</c:v>
                </c:pt>
                <c:pt idx="149">
                  <c:v>34094</c:v>
                </c:pt>
                <c:pt idx="150">
                  <c:v>34344</c:v>
                </c:pt>
                <c:pt idx="151">
                  <c:v>34568</c:v>
                </c:pt>
                <c:pt idx="152">
                  <c:v>34773</c:v>
                </c:pt>
                <c:pt idx="153">
                  <c:v>34988</c:v>
                </c:pt>
                <c:pt idx="154">
                  <c:v>35230</c:v>
                </c:pt>
                <c:pt idx="155">
                  <c:v>35457</c:v>
                </c:pt>
                <c:pt idx="156">
                  <c:v>35673</c:v>
                </c:pt>
              </c:numCache>
            </c:numRef>
          </c:cat>
          <c:val>
            <c:numRef>
              <c:f>Sheet1!$E$2:$E$158</c:f>
              <c:numCache>
                <c:formatCode>General</c:formatCode>
                <c:ptCount val="157"/>
                <c:pt idx="0">
                  <c:v>7.068359375</c:v>
                </c:pt>
                <c:pt idx="1">
                  <c:v>14.76953125</c:v>
                </c:pt>
                <c:pt idx="2">
                  <c:v>93.6064453125</c:v>
                </c:pt>
                <c:pt idx="3">
                  <c:v>99.04296875</c:v>
                </c:pt>
                <c:pt idx="4">
                  <c:v>103.9384765625</c:v>
                </c:pt>
                <c:pt idx="5">
                  <c:v>125.630859375</c:v>
                </c:pt>
                <c:pt idx="6">
                  <c:v>115.16796875</c:v>
                </c:pt>
                <c:pt idx="7">
                  <c:v>115.16796875</c:v>
                </c:pt>
                <c:pt idx="8">
                  <c:v>115.2216796875</c:v>
                </c:pt>
                <c:pt idx="9">
                  <c:v>115.3798828125</c:v>
                </c:pt>
                <c:pt idx="10">
                  <c:v>115.3916015625</c:v>
                </c:pt>
                <c:pt idx="11">
                  <c:v>115.4658203125</c:v>
                </c:pt>
                <c:pt idx="12">
                  <c:v>115.4658203125</c:v>
                </c:pt>
                <c:pt idx="13">
                  <c:v>115.4658203125</c:v>
                </c:pt>
                <c:pt idx="14">
                  <c:v>115.4658203125</c:v>
                </c:pt>
                <c:pt idx="15">
                  <c:v>115.4658203125</c:v>
                </c:pt>
                <c:pt idx="16">
                  <c:v>115.470703125</c:v>
                </c:pt>
                <c:pt idx="17">
                  <c:v>115.537109375</c:v>
                </c:pt>
                <c:pt idx="18">
                  <c:v>115.537109375</c:v>
                </c:pt>
                <c:pt idx="19">
                  <c:v>115.537109375</c:v>
                </c:pt>
                <c:pt idx="20">
                  <c:v>115.537109375</c:v>
                </c:pt>
                <c:pt idx="21">
                  <c:v>115.537109375</c:v>
                </c:pt>
                <c:pt idx="22">
                  <c:v>115.537109375</c:v>
                </c:pt>
                <c:pt idx="23">
                  <c:v>115.537109375</c:v>
                </c:pt>
                <c:pt idx="24">
                  <c:v>116.34765625</c:v>
                </c:pt>
                <c:pt idx="25">
                  <c:v>117.205078125</c:v>
                </c:pt>
                <c:pt idx="26">
                  <c:v>119.6025390625</c:v>
                </c:pt>
                <c:pt idx="27">
                  <c:v>121.2333984375</c:v>
                </c:pt>
                <c:pt idx="28">
                  <c:v>121.2333984375</c:v>
                </c:pt>
                <c:pt idx="29">
                  <c:v>121.2333984375</c:v>
                </c:pt>
                <c:pt idx="30">
                  <c:v>121.2333984375</c:v>
                </c:pt>
                <c:pt idx="31">
                  <c:v>121.2333984375</c:v>
                </c:pt>
                <c:pt idx="32">
                  <c:v>121.2333984375</c:v>
                </c:pt>
                <c:pt idx="33">
                  <c:v>121.2333984375</c:v>
                </c:pt>
                <c:pt idx="34">
                  <c:v>121.2333984375</c:v>
                </c:pt>
                <c:pt idx="35">
                  <c:v>121.2333984375</c:v>
                </c:pt>
                <c:pt idx="36">
                  <c:v>121.2333984375</c:v>
                </c:pt>
                <c:pt idx="37">
                  <c:v>121.2724609375</c:v>
                </c:pt>
                <c:pt idx="38">
                  <c:v>122.31640625</c:v>
                </c:pt>
                <c:pt idx="39">
                  <c:v>122.81640625</c:v>
                </c:pt>
                <c:pt idx="40">
                  <c:v>122.81640625</c:v>
                </c:pt>
                <c:pt idx="41">
                  <c:v>122.81640625</c:v>
                </c:pt>
                <c:pt idx="42">
                  <c:v>122.81640625</c:v>
                </c:pt>
                <c:pt idx="43">
                  <c:v>122.8125</c:v>
                </c:pt>
                <c:pt idx="44">
                  <c:v>122.8125</c:v>
                </c:pt>
                <c:pt idx="45">
                  <c:v>122.8125</c:v>
                </c:pt>
                <c:pt idx="46">
                  <c:v>122.8125</c:v>
                </c:pt>
                <c:pt idx="47">
                  <c:v>122.8125</c:v>
                </c:pt>
                <c:pt idx="48">
                  <c:v>122.8125</c:v>
                </c:pt>
                <c:pt idx="49">
                  <c:v>122.8125</c:v>
                </c:pt>
                <c:pt idx="50">
                  <c:v>122.8125</c:v>
                </c:pt>
                <c:pt idx="51">
                  <c:v>122.865234375</c:v>
                </c:pt>
                <c:pt idx="52">
                  <c:v>122.880859375</c:v>
                </c:pt>
                <c:pt idx="53">
                  <c:v>122.880859375</c:v>
                </c:pt>
                <c:pt idx="54">
                  <c:v>122.880859375</c:v>
                </c:pt>
                <c:pt idx="55">
                  <c:v>122.880859375</c:v>
                </c:pt>
                <c:pt idx="56">
                  <c:v>122.880859375</c:v>
                </c:pt>
                <c:pt idx="57">
                  <c:v>122.880859375</c:v>
                </c:pt>
                <c:pt idx="58">
                  <c:v>122.880859375</c:v>
                </c:pt>
                <c:pt idx="59">
                  <c:v>122.880859375</c:v>
                </c:pt>
                <c:pt idx="60">
                  <c:v>122.880859375</c:v>
                </c:pt>
                <c:pt idx="61">
                  <c:v>122.880859375</c:v>
                </c:pt>
                <c:pt idx="62">
                  <c:v>122.880859375</c:v>
                </c:pt>
                <c:pt idx="63">
                  <c:v>122.880859375</c:v>
                </c:pt>
                <c:pt idx="64">
                  <c:v>123.103515625</c:v>
                </c:pt>
                <c:pt idx="65">
                  <c:v>123.35546875</c:v>
                </c:pt>
                <c:pt idx="66">
                  <c:v>123.380859375</c:v>
                </c:pt>
                <c:pt idx="67">
                  <c:v>123.380859375</c:v>
                </c:pt>
                <c:pt idx="68">
                  <c:v>123.384765625</c:v>
                </c:pt>
                <c:pt idx="69">
                  <c:v>123.384765625</c:v>
                </c:pt>
                <c:pt idx="70">
                  <c:v>123.384765625</c:v>
                </c:pt>
                <c:pt idx="71">
                  <c:v>123.384765625</c:v>
                </c:pt>
                <c:pt idx="72">
                  <c:v>123.384765625</c:v>
                </c:pt>
                <c:pt idx="73">
                  <c:v>123.384765625</c:v>
                </c:pt>
                <c:pt idx="74">
                  <c:v>123.384765625</c:v>
                </c:pt>
                <c:pt idx="75">
                  <c:v>123.384765625</c:v>
                </c:pt>
                <c:pt idx="76">
                  <c:v>123.384765625</c:v>
                </c:pt>
                <c:pt idx="77">
                  <c:v>123.552734375</c:v>
                </c:pt>
                <c:pt idx="78">
                  <c:v>123.69140625</c:v>
                </c:pt>
                <c:pt idx="79">
                  <c:v>123.69140625</c:v>
                </c:pt>
                <c:pt idx="80">
                  <c:v>123.69140625</c:v>
                </c:pt>
                <c:pt idx="81">
                  <c:v>123.69140625</c:v>
                </c:pt>
                <c:pt idx="82">
                  <c:v>123.69140625</c:v>
                </c:pt>
                <c:pt idx="83">
                  <c:v>123.69140625</c:v>
                </c:pt>
                <c:pt idx="84">
                  <c:v>123.69140625</c:v>
                </c:pt>
                <c:pt idx="85">
                  <c:v>123.69140625</c:v>
                </c:pt>
                <c:pt idx="86">
                  <c:v>123.69140625</c:v>
                </c:pt>
                <c:pt idx="87">
                  <c:v>123.69140625</c:v>
                </c:pt>
                <c:pt idx="88">
                  <c:v>123.69140625</c:v>
                </c:pt>
                <c:pt idx="89">
                  <c:v>123.69140625</c:v>
                </c:pt>
                <c:pt idx="90">
                  <c:v>123.8828125</c:v>
                </c:pt>
                <c:pt idx="91">
                  <c:v>123.953125</c:v>
                </c:pt>
                <c:pt idx="92">
                  <c:v>123.953125</c:v>
                </c:pt>
                <c:pt idx="93">
                  <c:v>123.95703125</c:v>
                </c:pt>
                <c:pt idx="94">
                  <c:v>123.95703125</c:v>
                </c:pt>
                <c:pt idx="95">
                  <c:v>123.95703125</c:v>
                </c:pt>
                <c:pt idx="96">
                  <c:v>123.92578125</c:v>
                </c:pt>
                <c:pt idx="97">
                  <c:v>123.92578125</c:v>
                </c:pt>
                <c:pt idx="98">
                  <c:v>123.92578125</c:v>
                </c:pt>
                <c:pt idx="99">
                  <c:v>123.92578125</c:v>
                </c:pt>
                <c:pt idx="100">
                  <c:v>123.92578125</c:v>
                </c:pt>
                <c:pt idx="101">
                  <c:v>123.92578125</c:v>
                </c:pt>
                <c:pt idx="102">
                  <c:v>123.92578125</c:v>
                </c:pt>
                <c:pt idx="103">
                  <c:v>123.92578125</c:v>
                </c:pt>
                <c:pt idx="104">
                  <c:v>124.5703125</c:v>
                </c:pt>
                <c:pt idx="105">
                  <c:v>124.65625</c:v>
                </c:pt>
                <c:pt idx="106">
                  <c:v>124.65625</c:v>
                </c:pt>
                <c:pt idx="107">
                  <c:v>124.65625</c:v>
                </c:pt>
                <c:pt idx="108">
                  <c:v>124.65625</c:v>
                </c:pt>
                <c:pt idx="109">
                  <c:v>124.65625</c:v>
                </c:pt>
                <c:pt idx="110">
                  <c:v>124.65625</c:v>
                </c:pt>
                <c:pt idx="111">
                  <c:v>124.65625</c:v>
                </c:pt>
                <c:pt idx="112">
                  <c:v>124.65625</c:v>
                </c:pt>
                <c:pt idx="113">
                  <c:v>124.65625</c:v>
                </c:pt>
                <c:pt idx="114">
                  <c:v>124.65625</c:v>
                </c:pt>
                <c:pt idx="115">
                  <c:v>124.65625</c:v>
                </c:pt>
                <c:pt idx="116">
                  <c:v>124.65625</c:v>
                </c:pt>
                <c:pt idx="117">
                  <c:v>124.65625</c:v>
                </c:pt>
                <c:pt idx="118">
                  <c:v>124.71484375</c:v>
                </c:pt>
                <c:pt idx="119">
                  <c:v>124.71484375</c:v>
                </c:pt>
                <c:pt idx="120">
                  <c:v>124.71484375</c:v>
                </c:pt>
                <c:pt idx="121">
                  <c:v>124.71484375</c:v>
                </c:pt>
                <c:pt idx="122">
                  <c:v>124.71484375</c:v>
                </c:pt>
                <c:pt idx="123">
                  <c:v>124.71484375</c:v>
                </c:pt>
                <c:pt idx="124">
                  <c:v>124.71484375</c:v>
                </c:pt>
                <c:pt idx="125">
                  <c:v>124.71484375</c:v>
                </c:pt>
                <c:pt idx="126">
                  <c:v>124.71484375</c:v>
                </c:pt>
                <c:pt idx="127">
                  <c:v>124.71484375</c:v>
                </c:pt>
                <c:pt idx="128">
                  <c:v>124.71484375</c:v>
                </c:pt>
                <c:pt idx="129">
                  <c:v>124.71484375</c:v>
                </c:pt>
                <c:pt idx="130">
                  <c:v>124.71484375</c:v>
                </c:pt>
                <c:pt idx="131">
                  <c:v>124.75390625</c:v>
                </c:pt>
                <c:pt idx="132">
                  <c:v>124.921875</c:v>
                </c:pt>
                <c:pt idx="133">
                  <c:v>124.921875</c:v>
                </c:pt>
                <c:pt idx="134">
                  <c:v>124.921875</c:v>
                </c:pt>
                <c:pt idx="135">
                  <c:v>124.921875</c:v>
                </c:pt>
                <c:pt idx="136">
                  <c:v>124.921875</c:v>
                </c:pt>
                <c:pt idx="137">
                  <c:v>124.921875</c:v>
                </c:pt>
                <c:pt idx="138">
                  <c:v>124.921875</c:v>
                </c:pt>
                <c:pt idx="139">
                  <c:v>124.921875</c:v>
                </c:pt>
                <c:pt idx="140">
                  <c:v>124.921875</c:v>
                </c:pt>
                <c:pt idx="141">
                  <c:v>124.921875</c:v>
                </c:pt>
                <c:pt idx="142">
                  <c:v>124.921875</c:v>
                </c:pt>
                <c:pt idx="143">
                  <c:v>124.921875</c:v>
                </c:pt>
                <c:pt idx="144">
                  <c:v>124.955078125</c:v>
                </c:pt>
                <c:pt idx="145">
                  <c:v>125.076171875</c:v>
                </c:pt>
                <c:pt idx="146">
                  <c:v>125.076171875</c:v>
                </c:pt>
                <c:pt idx="147">
                  <c:v>125.076171875</c:v>
                </c:pt>
                <c:pt idx="148">
                  <c:v>125.076171875</c:v>
                </c:pt>
                <c:pt idx="149">
                  <c:v>125.076171875</c:v>
                </c:pt>
                <c:pt idx="150">
                  <c:v>125.076171875</c:v>
                </c:pt>
                <c:pt idx="151">
                  <c:v>125.076171875</c:v>
                </c:pt>
                <c:pt idx="152">
                  <c:v>125.076171875</c:v>
                </c:pt>
                <c:pt idx="153">
                  <c:v>125.076171875</c:v>
                </c:pt>
                <c:pt idx="154">
                  <c:v>125.076171875</c:v>
                </c:pt>
                <c:pt idx="155">
                  <c:v>125.076171875</c:v>
                </c:pt>
                <c:pt idx="156">
                  <c:v>125.076171875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4311744"/>
        <c:axId val="1494312288"/>
      </c:lineChart>
      <c:catAx>
        <c:axId val="1494311744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nl-NL"/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14943122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94312288"/>
        <c:scaling>
          <c:orientation val="minMax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nl-NL"/>
                  <a:t>MEM Usage (MB)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1494311744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2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3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zoomScale="90" zoomScaleNormal="90" workbookViewId="0">
      <selection activeCell="X9" sqref="X9"/>
    </sheetView>
  </sheetViews>
  <sheetFormatPr defaultColWidth="9.109375" defaultRowHeight="13.2" x14ac:dyDescent="0.25"/>
  <sheetData/>
  <pageMargins left="0.75" right="0.75" top="1" bottom="1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58"/>
  <sheetViews>
    <sheetView workbookViewId="0"/>
  </sheetViews>
  <sheetFormatPr defaultColWidth="9.109375" defaultRowHeight="13.2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</row>
    <row r="2" spans="1:10" x14ac:dyDescent="0.25">
      <c r="A2" s="1">
        <f>1380</f>
        <v>1380</v>
      </c>
      <c r="B2" s="1">
        <f>11</f>
        <v>11</v>
      </c>
      <c r="C2" s="1">
        <f>1388</f>
        <v>1388</v>
      </c>
      <c r="D2" s="1">
        <f>7238</f>
        <v>7238</v>
      </c>
      <c r="E2" s="1">
        <f>7.068359375</f>
        <v>7.068359375</v>
      </c>
      <c r="G2" s="1">
        <f>224</f>
        <v>224</v>
      </c>
    </row>
    <row r="3" spans="1:10" x14ac:dyDescent="0.25">
      <c r="A3" s="1">
        <f>1659</f>
        <v>1659</v>
      </c>
      <c r="B3" s="1">
        <f>34</f>
        <v>34</v>
      </c>
      <c r="C3" s="1">
        <f>1591</f>
        <v>1591</v>
      </c>
      <c r="D3" s="1">
        <f>15124</f>
        <v>15124</v>
      </c>
      <c r="E3" s="1">
        <f>14.76953125</f>
        <v>14.76953125</v>
      </c>
    </row>
    <row r="4" spans="1:10" x14ac:dyDescent="0.25">
      <c r="A4" s="1">
        <f>1897</f>
        <v>1897</v>
      </c>
      <c r="B4" s="1">
        <f>25</f>
        <v>25</v>
      </c>
      <c r="C4" s="1">
        <f>1781</f>
        <v>1781</v>
      </c>
      <c r="D4" s="1">
        <f>95853</f>
        <v>95853</v>
      </c>
      <c r="E4" s="1">
        <f>93.6064453125</f>
        <v>93.6064453125</v>
      </c>
      <c r="G4" s="1" t="s">
        <v>5</v>
      </c>
    </row>
    <row r="5" spans="1:10" x14ac:dyDescent="0.25">
      <c r="A5" s="1">
        <f>2131</f>
        <v>2131</v>
      </c>
      <c r="B5" s="1">
        <f>19</f>
        <v>19</v>
      </c>
      <c r="C5" s="1">
        <f>2004</f>
        <v>2004</v>
      </c>
      <c r="D5" s="1">
        <f>101420</f>
        <v>101420</v>
      </c>
      <c r="E5" s="1">
        <f>99.04296875</f>
        <v>99.04296875</v>
      </c>
      <c r="G5" s="1">
        <f>218</f>
        <v>218</v>
      </c>
    </row>
    <row r="6" spans="1:10" x14ac:dyDescent="0.25">
      <c r="A6" s="1">
        <f>2332</f>
        <v>2332</v>
      </c>
      <c r="B6" s="1">
        <f>28</f>
        <v>28</v>
      </c>
      <c r="C6" s="1">
        <f>2172</f>
        <v>2172</v>
      </c>
      <c r="D6" s="1">
        <f>106433</f>
        <v>106433</v>
      </c>
      <c r="E6" s="1">
        <f>103.9384765625</f>
        <v>103.9384765625</v>
      </c>
    </row>
    <row r="7" spans="1:10" x14ac:dyDescent="0.25">
      <c r="A7" s="1">
        <f>2531</f>
        <v>2531</v>
      </c>
      <c r="B7" s="1">
        <f>0</f>
        <v>0</v>
      </c>
      <c r="C7" s="1">
        <f>2354</f>
        <v>2354</v>
      </c>
      <c r="D7" s="1">
        <f>128646</f>
        <v>128646</v>
      </c>
      <c r="E7" s="1">
        <f>125.630859375</f>
        <v>125.630859375</v>
      </c>
    </row>
    <row r="8" spans="1:10" x14ac:dyDescent="0.25">
      <c r="A8" s="1">
        <f>2754</f>
        <v>2754</v>
      </c>
      <c r="B8" s="1">
        <f>0</f>
        <v>0</v>
      </c>
      <c r="C8" s="1">
        <f>2545</f>
        <v>2545</v>
      </c>
      <c r="D8" s="1">
        <f>117932</f>
        <v>117932</v>
      </c>
      <c r="E8" s="1">
        <f>115.16796875</f>
        <v>115.16796875</v>
      </c>
    </row>
    <row r="9" spans="1:10" x14ac:dyDescent="0.25">
      <c r="A9" s="1">
        <f>2995</f>
        <v>2995</v>
      </c>
      <c r="B9" s="1">
        <f>5</f>
        <v>5</v>
      </c>
      <c r="C9" s="1">
        <f>2710</f>
        <v>2710</v>
      </c>
      <c r="D9" s="1">
        <f>117932</f>
        <v>117932</v>
      </c>
      <c r="E9" s="1">
        <f>115.16796875</f>
        <v>115.16796875</v>
      </c>
    </row>
    <row r="10" spans="1:10" x14ac:dyDescent="0.25">
      <c r="A10" s="1">
        <f>3211</f>
        <v>3211</v>
      </c>
      <c r="B10" s="1">
        <f t="shared" ref="B10:B21" si="0">0</f>
        <v>0</v>
      </c>
      <c r="C10" s="1">
        <f>2912</f>
        <v>2912</v>
      </c>
      <c r="D10" s="1">
        <f>117987</f>
        <v>117987</v>
      </c>
      <c r="E10" s="1">
        <f>115.2216796875</f>
        <v>115.2216796875</v>
      </c>
    </row>
    <row r="11" spans="1:10" x14ac:dyDescent="0.25">
      <c r="A11" s="1">
        <f>3461</f>
        <v>3461</v>
      </c>
      <c r="B11" s="1">
        <f t="shared" si="0"/>
        <v>0</v>
      </c>
      <c r="C11" s="1">
        <f>3098</f>
        <v>3098</v>
      </c>
      <c r="D11" s="1">
        <f>118149</f>
        <v>118149</v>
      </c>
      <c r="E11" s="1">
        <f>115.3798828125</f>
        <v>115.3798828125</v>
      </c>
    </row>
    <row r="12" spans="1:10" x14ac:dyDescent="0.25">
      <c r="A12" s="1">
        <f>3698</f>
        <v>3698</v>
      </c>
      <c r="B12" s="1">
        <f t="shared" si="0"/>
        <v>0</v>
      </c>
      <c r="C12" s="1">
        <f>3294</f>
        <v>3294</v>
      </c>
      <c r="D12" s="1">
        <f>118161</f>
        <v>118161</v>
      </c>
      <c r="E12" s="1">
        <f>115.3916015625</f>
        <v>115.3916015625</v>
      </c>
      <c r="H12" s="1" t="s">
        <v>6</v>
      </c>
      <c r="I12" s="1" t="s">
        <v>7</v>
      </c>
      <c r="J12" s="1" t="s">
        <v>8</v>
      </c>
    </row>
    <row r="13" spans="1:10" x14ac:dyDescent="0.25">
      <c r="A13" s="1">
        <f>3903</f>
        <v>3903</v>
      </c>
      <c r="B13" s="1">
        <f t="shared" si="0"/>
        <v>0</v>
      </c>
      <c r="C13" s="1">
        <f>3478</f>
        <v>3478</v>
      </c>
      <c r="D13" s="1">
        <f>118237</f>
        <v>118237</v>
      </c>
      <c r="E13" s="1">
        <f>115.4658203125</f>
        <v>115.4658203125</v>
      </c>
      <c r="H13" s="1">
        <f>AVERAGE(E8:E25)</f>
        <v>115.43825954861111</v>
      </c>
      <c r="I13" s="1">
        <f>MAX(E2:E158)</f>
        <v>125.630859375</v>
      </c>
      <c r="J13" s="1">
        <v>125</v>
      </c>
    </row>
    <row r="14" spans="1:10" x14ac:dyDescent="0.25">
      <c r="A14" s="1">
        <f>4123</f>
        <v>4123</v>
      </c>
      <c r="B14" s="1">
        <f t="shared" si="0"/>
        <v>0</v>
      </c>
      <c r="C14" s="1">
        <f>3681</f>
        <v>3681</v>
      </c>
      <c r="D14" s="1">
        <f>118237</f>
        <v>118237</v>
      </c>
      <c r="E14" s="1">
        <f>115.4658203125</f>
        <v>115.4658203125</v>
      </c>
    </row>
    <row r="15" spans="1:10" x14ac:dyDescent="0.25">
      <c r="A15" s="1">
        <f>4391</f>
        <v>4391</v>
      </c>
      <c r="B15" s="1">
        <f t="shared" si="0"/>
        <v>0</v>
      </c>
      <c r="C15" s="1">
        <f>3874</f>
        <v>3874</v>
      </c>
      <c r="D15" s="1">
        <f>118237</f>
        <v>118237</v>
      </c>
      <c r="E15" s="1">
        <f>115.4658203125</f>
        <v>115.4658203125</v>
      </c>
    </row>
    <row r="16" spans="1:10" x14ac:dyDescent="0.25">
      <c r="A16" s="1">
        <f>4637</f>
        <v>4637</v>
      </c>
      <c r="B16" s="1">
        <f t="shared" si="0"/>
        <v>0</v>
      </c>
      <c r="C16" s="1">
        <f>4082</f>
        <v>4082</v>
      </c>
      <c r="D16" s="1">
        <f>118237</f>
        <v>118237</v>
      </c>
      <c r="E16" s="1">
        <f>115.4658203125</f>
        <v>115.4658203125</v>
      </c>
    </row>
    <row r="17" spans="1:5" x14ac:dyDescent="0.25">
      <c r="A17" s="1">
        <f>4900</f>
        <v>4900</v>
      </c>
      <c r="B17" s="1">
        <f t="shared" si="0"/>
        <v>0</v>
      </c>
      <c r="C17" s="1">
        <f>4332</f>
        <v>4332</v>
      </c>
      <c r="D17" s="1">
        <f>118237</f>
        <v>118237</v>
      </c>
      <c r="E17" s="1">
        <f>115.4658203125</f>
        <v>115.4658203125</v>
      </c>
    </row>
    <row r="18" spans="1:5" x14ac:dyDescent="0.25">
      <c r="A18" s="1">
        <f>5185</f>
        <v>5185</v>
      </c>
      <c r="B18" s="1">
        <f t="shared" si="0"/>
        <v>0</v>
      </c>
      <c r="C18" s="1">
        <f>4613</f>
        <v>4613</v>
      </c>
      <c r="D18" s="1">
        <f>118242</f>
        <v>118242</v>
      </c>
      <c r="E18" s="1">
        <f>115.470703125</f>
        <v>115.470703125</v>
      </c>
    </row>
    <row r="19" spans="1:5" x14ac:dyDescent="0.25">
      <c r="A19" s="1">
        <f>5514</f>
        <v>5514</v>
      </c>
      <c r="B19" s="1">
        <f t="shared" si="0"/>
        <v>0</v>
      </c>
      <c r="C19" s="1">
        <f>4834</f>
        <v>4834</v>
      </c>
      <c r="D19" s="1">
        <f t="shared" ref="D19:D25" si="1">118310</f>
        <v>118310</v>
      </c>
      <c r="E19" s="1">
        <f t="shared" ref="E19:E25" si="2">115.537109375</f>
        <v>115.537109375</v>
      </c>
    </row>
    <row r="20" spans="1:5" x14ac:dyDescent="0.25">
      <c r="A20" s="1">
        <f>5755</f>
        <v>5755</v>
      </c>
      <c r="B20" s="1">
        <f t="shared" si="0"/>
        <v>0</v>
      </c>
      <c r="C20" s="1">
        <f>5075</f>
        <v>5075</v>
      </c>
      <c r="D20" s="1">
        <f t="shared" si="1"/>
        <v>118310</v>
      </c>
      <c r="E20" s="1">
        <f t="shared" si="2"/>
        <v>115.537109375</v>
      </c>
    </row>
    <row r="21" spans="1:5" x14ac:dyDescent="0.25">
      <c r="A21" s="1">
        <f>6054</f>
        <v>6054</v>
      </c>
      <c r="B21" s="1">
        <f t="shared" si="0"/>
        <v>0</v>
      </c>
      <c r="C21" s="1">
        <f>5273</f>
        <v>5273</v>
      </c>
      <c r="D21" s="1">
        <f t="shared" si="1"/>
        <v>118310</v>
      </c>
      <c r="E21" s="1">
        <f t="shared" si="2"/>
        <v>115.537109375</v>
      </c>
    </row>
    <row r="22" spans="1:5" x14ac:dyDescent="0.25">
      <c r="A22" s="1">
        <f>6277</f>
        <v>6277</v>
      </c>
      <c r="B22" s="1">
        <f>6</f>
        <v>6</v>
      </c>
      <c r="C22" s="1">
        <f>5503</f>
        <v>5503</v>
      </c>
      <c r="D22" s="1">
        <f t="shared" si="1"/>
        <v>118310</v>
      </c>
      <c r="E22" s="1">
        <f t="shared" si="2"/>
        <v>115.537109375</v>
      </c>
    </row>
    <row r="23" spans="1:5" x14ac:dyDescent="0.25">
      <c r="A23" s="1">
        <f>6527</f>
        <v>6527</v>
      </c>
      <c r="B23" s="1">
        <f>7</f>
        <v>7</v>
      </c>
      <c r="C23" s="1">
        <f>5729</f>
        <v>5729</v>
      </c>
      <c r="D23" s="1">
        <f t="shared" si="1"/>
        <v>118310</v>
      </c>
      <c r="E23" s="1">
        <f t="shared" si="2"/>
        <v>115.537109375</v>
      </c>
    </row>
    <row r="24" spans="1:5" x14ac:dyDescent="0.25">
      <c r="A24" s="1">
        <f>6762</f>
        <v>6762</v>
      </c>
      <c r="B24" s="1">
        <f>32</f>
        <v>32</v>
      </c>
      <c r="C24" s="1">
        <f>5978</f>
        <v>5978</v>
      </c>
      <c r="D24" s="1">
        <f t="shared" si="1"/>
        <v>118310</v>
      </c>
      <c r="E24" s="1">
        <f t="shared" si="2"/>
        <v>115.537109375</v>
      </c>
    </row>
    <row r="25" spans="1:5" x14ac:dyDescent="0.25">
      <c r="A25" s="1">
        <f>6980</f>
        <v>6980</v>
      </c>
      <c r="B25" s="1">
        <f>29</f>
        <v>29</v>
      </c>
      <c r="C25" s="1">
        <f>6251</f>
        <v>6251</v>
      </c>
      <c r="D25" s="1">
        <f t="shared" si="1"/>
        <v>118310</v>
      </c>
      <c r="E25" s="1">
        <f t="shared" si="2"/>
        <v>115.537109375</v>
      </c>
    </row>
    <row r="26" spans="1:5" x14ac:dyDescent="0.25">
      <c r="A26" s="1">
        <f>7204</f>
        <v>7204</v>
      </c>
      <c r="B26" s="1">
        <f t="shared" ref="B26:B34" si="3">0</f>
        <v>0</v>
      </c>
      <c r="C26" s="1">
        <f>6488</f>
        <v>6488</v>
      </c>
      <c r="D26" s="1">
        <f>119140</f>
        <v>119140</v>
      </c>
      <c r="E26" s="1">
        <f>116.34765625</f>
        <v>116.34765625</v>
      </c>
    </row>
    <row r="27" spans="1:5" x14ac:dyDescent="0.25">
      <c r="A27" s="1">
        <f>7437</f>
        <v>7437</v>
      </c>
      <c r="B27" s="1">
        <f t="shared" si="3"/>
        <v>0</v>
      </c>
      <c r="C27" s="1">
        <f>6715</f>
        <v>6715</v>
      </c>
      <c r="D27" s="1">
        <f>120018</f>
        <v>120018</v>
      </c>
      <c r="E27" s="1">
        <f>117.205078125</f>
        <v>117.205078125</v>
      </c>
    </row>
    <row r="28" spans="1:5" x14ac:dyDescent="0.25">
      <c r="A28" s="1">
        <f>7665</f>
        <v>7665</v>
      </c>
      <c r="B28" s="1">
        <f t="shared" si="3"/>
        <v>0</v>
      </c>
      <c r="C28" s="1">
        <f>6980</f>
        <v>6980</v>
      </c>
      <c r="D28" s="1">
        <f>122473</f>
        <v>122473</v>
      </c>
      <c r="E28" s="1">
        <f>119.6025390625</f>
        <v>119.6025390625</v>
      </c>
    </row>
    <row r="29" spans="1:5" x14ac:dyDescent="0.25">
      <c r="A29" s="1">
        <f>7890</f>
        <v>7890</v>
      </c>
      <c r="B29" s="1">
        <f t="shared" si="3"/>
        <v>0</v>
      </c>
      <c r="C29" s="1">
        <f>7215</f>
        <v>7215</v>
      </c>
      <c r="D29" s="1">
        <f t="shared" ref="D29:D38" si="4">124143</f>
        <v>124143</v>
      </c>
      <c r="E29" s="1">
        <f t="shared" ref="E29:E38" si="5">121.2333984375</f>
        <v>121.2333984375</v>
      </c>
    </row>
    <row r="30" spans="1:5" x14ac:dyDescent="0.25">
      <c r="A30" s="1">
        <f>8110</f>
        <v>8110</v>
      </c>
      <c r="B30" s="1">
        <f t="shared" si="3"/>
        <v>0</v>
      </c>
      <c r="C30" s="1">
        <f>7419</f>
        <v>7419</v>
      </c>
      <c r="D30" s="1">
        <f t="shared" si="4"/>
        <v>124143</v>
      </c>
      <c r="E30" s="1">
        <f t="shared" si="5"/>
        <v>121.2333984375</v>
      </c>
    </row>
    <row r="31" spans="1:5" x14ac:dyDescent="0.25">
      <c r="A31" s="1">
        <f>8311</f>
        <v>8311</v>
      </c>
      <c r="B31" s="1">
        <f t="shared" si="3"/>
        <v>0</v>
      </c>
      <c r="C31" s="1">
        <f>7629</f>
        <v>7629</v>
      </c>
      <c r="D31" s="1">
        <f t="shared" si="4"/>
        <v>124143</v>
      </c>
      <c r="E31" s="1">
        <f t="shared" si="5"/>
        <v>121.2333984375</v>
      </c>
    </row>
    <row r="32" spans="1:5" x14ac:dyDescent="0.25">
      <c r="A32" s="1">
        <f>8542</f>
        <v>8542</v>
      </c>
      <c r="B32" s="1">
        <f t="shared" si="3"/>
        <v>0</v>
      </c>
      <c r="C32" s="1">
        <f>7844</f>
        <v>7844</v>
      </c>
      <c r="D32" s="1">
        <f t="shared" si="4"/>
        <v>124143</v>
      </c>
      <c r="E32" s="1">
        <f t="shared" si="5"/>
        <v>121.2333984375</v>
      </c>
    </row>
    <row r="33" spans="1:5" x14ac:dyDescent="0.25">
      <c r="A33" s="1">
        <f>8763</f>
        <v>8763</v>
      </c>
      <c r="B33" s="1">
        <f t="shared" si="3"/>
        <v>0</v>
      </c>
      <c r="C33" s="1">
        <f>8056</f>
        <v>8056</v>
      </c>
      <c r="D33" s="1">
        <f t="shared" si="4"/>
        <v>124143</v>
      </c>
      <c r="E33" s="1">
        <f t="shared" si="5"/>
        <v>121.2333984375</v>
      </c>
    </row>
    <row r="34" spans="1:5" x14ac:dyDescent="0.25">
      <c r="A34" s="1">
        <f>8980</f>
        <v>8980</v>
      </c>
      <c r="B34" s="1">
        <f t="shared" si="3"/>
        <v>0</v>
      </c>
      <c r="C34" s="1">
        <f>8255</f>
        <v>8255</v>
      </c>
      <c r="D34" s="1">
        <f t="shared" si="4"/>
        <v>124143</v>
      </c>
      <c r="E34" s="1">
        <f t="shared" si="5"/>
        <v>121.2333984375</v>
      </c>
    </row>
    <row r="35" spans="1:5" x14ac:dyDescent="0.25">
      <c r="A35" s="1">
        <f>9208</f>
        <v>9208</v>
      </c>
      <c r="B35" s="1">
        <f>3</f>
        <v>3</v>
      </c>
      <c r="C35" s="1">
        <f>8444</f>
        <v>8444</v>
      </c>
      <c r="D35" s="1">
        <f t="shared" si="4"/>
        <v>124143</v>
      </c>
      <c r="E35" s="1">
        <f t="shared" si="5"/>
        <v>121.2333984375</v>
      </c>
    </row>
    <row r="36" spans="1:5" x14ac:dyDescent="0.25">
      <c r="A36" s="1">
        <f>9451</f>
        <v>9451</v>
      </c>
      <c r="B36" s="1">
        <f>15</f>
        <v>15</v>
      </c>
      <c r="C36" s="1">
        <f>8655</f>
        <v>8655</v>
      </c>
      <c r="D36" s="1">
        <f t="shared" si="4"/>
        <v>124143</v>
      </c>
      <c r="E36" s="1">
        <f t="shared" si="5"/>
        <v>121.2333984375</v>
      </c>
    </row>
    <row r="37" spans="1:5" x14ac:dyDescent="0.25">
      <c r="A37" s="1">
        <f>9650</f>
        <v>9650</v>
      </c>
      <c r="B37" s="1">
        <f t="shared" ref="B37:B47" si="6">0</f>
        <v>0</v>
      </c>
      <c r="C37" s="1">
        <f>8850</f>
        <v>8850</v>
      </c>
      <c r="D37" s="1">
        <f t="shared" si="4"/>
        <v>124143</v>
      </c>
      <c r="E37" s="1">
        <f t="shared" si="5"/>
        <v>121.2333984375</v>
      </c>
    </row>
    <row r="38" spans="1:5" x14ac:dyDescent="0.25">
      <c r="A38" s="1">
        <f>9876</f>
        <v>9876</v>
      </c>
      <c r="B38" s="1">
        <f t="shared" si="6"/>
        <v>0</v>
      </c>
      <c r="C38" s="1">
        <f>9054</f>
        <v>9054</v>
      </c>
      <c r="D38" s="1">
        <f t="shared" si="4"/>
        <v>124143</v>
      </c>
      <c r="E38" s="1">
        <f t="shared" si="5"/>
        <v>121.2333984375</v>
      </c>
    </row>
    <row r="39" spans="1:5" x14ac:dyDescent="0.25">
      <c r="A39" s="1">
        <f>10099</f>
        <v>10099</v>
      </c>
      <c r="B39" s="1">
        <f t="shared" si="6"/>
        <v>0</v>
      </c>
      <c r="C39" s="1">
        <f>9278</f>
        <v>9278</v>
      </c>
      <c r="D39" s="1">
        <f>124183</f>
        <v>124183</v>
      </c>
      <c r="E39" s="1">
        <f>121.2724609375</f>
        <v>121.2724609375</v>
      </c>
    </row>
    <row r="40" spans="1:5" x14ac:dyDescent="0.25">
      <c r="A40" s="1">
        <f>10340</f>
        <v>10340</v>
      </c>
      <c r="B40" s="1">
        <f t="shared" si="6"/>
        <v>0</v>
      </c>
      <c r="C40" s="1">
        <f>9514</f>
        <v>9514</v>
      </c>
      <c r="D40" s="1">
        <f>125252</f>
        <v>125252</v>
      </c>
      <c r="E40" s="1">
        <f>122.31640625</f>
        <v>122.31640625</v>
      </c>
    </row>
    <row r="41" spans="1:5" x14ac:dyDescent="0.25">
      <c r="A41" s="1">
        <f>10561</f>
        <v>10561</v>
      </c>
      <c r="B41" s="1">
        <f t="shared" si="6"/>
        <v>0</v>
      </c>
      <c r="C41" s="1">
        <f>9721</f>
        <v>9721</v>
      </c>
      <c r="D41" s="1">
        <f>125764</f>
        <v>125764</v>
      </c>
      <c r="E41" s="1">
        <f>122.81640625</f>
        <v>122.81640625</v>
      </c>
    </row>
    <row r="42" spans="1:5" x14ac:dyDescent="0.25">
      <c r="A42" s="1">
        <f>10792</f>
        <v>10792</v>
      </c>
      <c r="B42" s="1">
        <f t="shared" si="6"/>
        <v>0</v>
      </c>
      <c r="C42" s="1">
        <f>9929</f>
        <v>9929</v>
      </c>
      <c r="D42" s="1">
        <f>125764</f>
        <v>125764</v>
      </c>
      <c r="E42" s="1">
        <f>122.81640625</f>
        <v>122.81640625</v>
      </c>
    </row>
    <row r="43" spans="1:5" x14ac:dyDescent="0.25">
      <c r="A43" s="1">
        <f>11042</f>
        <v>11042</v>
      </c>
      <c r="B43" s="1">
        <f t="shared" si="6"/>
        <v>0</v>
      </c>
      <c r="C43" s="1">
        <f>10150</f>
        <v>10150</v>
      </c>
      <c r="D43" s="1">
        <f>125764</f>
        <v>125764</v>
      </c>
      <c r="E43" s="1">
        <f>122.81640625</f>
        <v>122.81640625</v>
      </c>
    </row>
    <row r="44" spans="1:5" x14ac:dyDescent="0.25">
      <c r="A44" s="1">
        <f>11263</f>
        <v>11263</v>
      </c>
      <c r="B44" s="1">
        <f t="shared" si="6"/>
        <v>0</v>
      </c>
      <c r="C44" s="1">
        <f>10344</f>
        <v>10344</v>
      </c>
      <c r="D44" s="1">
        <f>125764</f>
        <v>125764</v>
      </c>
      <c r="E44" s="1">
        <f>122.81640625</f>
        <v>122.81640625</v>
      </c>
    </row>
    <row r="45" spans="1:5" x14ac:dyDescent="0.25">
      <c r="A45" s="1">
        <f>11470</f>
        <v>11470</v>
      </c>
      <c r="B45" s="1">
        <f t="shared" si="6"/>
        <v>0</v>
      </c>
      <c r="C45" s="1">
        <f>10560</f>
        <v>10560</v>
      </c>
      <c r="D45" s="1">
        <f t="shared" ref="D45:D52" si="7">125760</f>
        <v>125760</v>
      </c>
      <c r="E45" s="1">
        <f t="shared" ref="E45:E52" si="8">122.8125</f>
        <v>122.8125</v>
      </c>
    </row>
    <row r="46" spans="1:5" x14ac:dyDescent="0.25">
      <c r="A46" s="1">
        <f>11701</f>
        <v>11701</v>
      </c>
      <c r="B46" s="1">
        <f t="shared" si="6"/>
        <v>0</v>
      </c>
      <c r="C46" s="1">
        <f>10782</f>
        <v>10782</v>
      </c>
      <c r="D46" s="1">
        <f t="shared" si="7"/>
        <v>125760</v>
      </c>
      <c r="E46" s="1">
        <f t="shared" si="8"/>
        <v>122.8125</v>
      </c>
    </row>
    <row r="47" spans="1:5" x14ac:dyDescent="0.25">
      <c r="A47" s="1">
        <f>11966</f>
        <v>11966</v>
      </c>
      <c r="B47" s="1">
        <f t="shared" si="6"/>
        <v>0</v>
      </c>
      <c r="C47" s="1">
        <f>11035</f>
        <v>11035</v>
      </c>
      <c r="D47" s="1">
        <f t="shared" si="7"/>
        <v>125760</v>
      </c>
      <c r="E47" s="1">
        <f t="shared" si="8"/>
        <v>122.8125</v>
      </c>
    </row>
    <row r="48" spans="1:5" x14ac:dyDescent="0.25">
      <c r="A48" s="1">
        <f>12202</f>
        <v>12202</v>
      </c>
      <c r="B48" s="1">
        <f>6</f>
        <v>6</v>
      </c>
      <c r="C48" s="1">
        <f>11262</f>
        <v>11262</v>
      </c>
      <c r="D48" s="1">
        <f t="shared" si="7"/>
        <v>125760</v>
      </c>
      <c r="E48" s="1">
        <f t="shared" si="8"/>
        <v>122.8125</v>
      </c>
    </row>
    <row r="49" spans="1:5" x14ac:dyDescent="0.25">
      <c r="A49" s="1">
        <f>12426</f>
        <v>12426</v>
      </c>
      <c r="B49" s="1">
        <f t="shared" ref="B49:B61" si="9">0</f>
        <v>0</v>
      </c>
      <c r="C49" s="1">
        <f>11467</f>
        <v>11467</v>
      </c>
      <c r="D49" s="1">
        <f t="shared" si="7"/>
        <v>125760</v>
      </c>
      <c r="E49" s="1">
        <f t="shared" si="8"/>
        <v>122.8125</v>
      </c>
    </row>
    <row r="50" spans="1:5" x14ac:dyDescent="0.25">
      <c r="A50" s="1">
        <f>12647</f>
        <v>12647</v>
      </c>
      <c r="B50" s="1">
        <f t="shared" si="9"/>
        <v>0</v>
      </c>
      <c r="C50" s="1">
        <f>11695</f>
        <v>11695</v>
      </c>
      <c r="D50" s="1">
        <f t="shared" si="7"/>
        <v>125760</v>
      </c>
      <c r="E50" s="1">
        <f t="shared" si="8"/>
        <v>122.8125</v>
      </c>
    </row>
    <row r="51" spans="1:5" x14ac:dyDescent="0.25">
      <c r="A51" s="1">
        <f>12890</f>
        <v>12890</v>
      </c>
      <c r="B51" s="1">
        <f t="shared" si="9"/>
        <v>0</v>
      </c>
      <c r="C51" s="1">
        <f>11928</f>
        <v>11928</v>
      </c>
      <c r="D51" s="1">
        <f t="shared" si="7"/>
        <v>125760</v>
      </c>
      <c r="E51" s="1">
        <f t="shared" si="8"/>
        <v>122.8125</v>
      </c>
    </row>
    <row r="52" spans="1:5" x14ac:dyDescent="0.25">
      <c r="A52" s="1">
        <f>13098</f>
        <v>13098</v>
      </c>
      <c r="B52" s="1">
        <f t="shared" si="9"/>
        <v>0</v>
      </c>
      <c r="C52" s="1">
        <f>12152</f>
        <v>12152</v>
      </c>
      <c r="D52" s="1">
        <f t="shared" si="7"/>
        <v>125760</v>
      </c>
      <c r="E52" s="1">
        <f t="shared" si="8"/>
        <v>122.8125</v>
      </c>
    </row>
    <row r="53" spans="1:5" x14ac:dyDescent="0.25">
      <c r="A53" s="1">
        <f>13309</f>
        <v>13309</v>
      </c>
      <c r="B53" s="1">
        <f t="shared" si="9"/>
        <v>0</v>
      </c>
      <c r="C53" s="1">
        <f>12371</f>
        <v>12371</v>
      </c>
      <c r="D53" s="1">
        <f>125814</f>
        <v>125814</v>
      </c>
      <c r="E53" s="1">
        <f>122.865234375</f>
        <v>122.865234375</v>
      </c>
    </row>
    <row r="54" spans="1:5" x14ac:dyDescent="0.25">
      <c r="A54" s="1">
        <f>13526</f>
        <v>13526</v>
      </c>
      <c r="B54" s="1">
        <f t="shared" si="9"/>
        <v>0</v>
      </c>
      <c r="C54" s="1">
        <f>12583</f>
        <v>12583</v>
      </c>
      <c r="D54" s="1">
        <f t="shared" ref="D54:D65" si="10">125830</f>
        <v>125830</v>
      </c>
      <c r="E54" s="1">
        <f t="shared" ref="E54:E65" si="11">122.880859375</f>
        <v>122.880859375</v>
      </c>
    </row>
    <row r="55" spans="1:5" x14ac:dyDescent="0.25">
      <c r="A55" s="1">
        <f>13758</f>
        <v>13758</v>
      </c>
      <c r="B55" s="1">
        <f t="shared" si="9"/>
        <v>0</v>
      </c>
      <c r="C55" s="1">
        <f>12828</f>
        <v>12828</v>
      </c>
      <c r="D55" s="1">
        <f t="shared" si="10"/>
        <v>125830</v>
      </c>
      <c r="E55" s="1">
        <f t="shared" si="11"/>
        <v>122.880859375</v>
      </c>
    </row>
    <row r="56" spans="1:5" x14ac:dyDescent="0.25">
      <c r="A56" s="1">
        <f>13975</f>
        <v>13975</v>
      </c>
      <c r="B56" s="1">
        <f t="shared" si="9"/>
        <v>0</v>
      </c>
      <c r="C56" s="1">
        <f>13051</f>
        <v>13051</v>
      </c>
      <c r="D56" s="1">
        <f t="shared" si="10"/>
        <v>125830</v>
      </c>
      <c r="E56" s="1">
        <f t="shared" si="11"/>
        <v>122.880859375</v>
      </c>
    </row>
    <row r="57" spans="1:5" x14ac:dyDescent="0.25">
      <c r="A57" s="1">
        <f>14192</f>
        <v>14192</v>
      </c>
      <c r="B57" s="1">
        <f t="shared" si="9"/>
        <v>0</v>
      </c>
      <c r="C57" s="1">
        <f>13273</f>
        <v>13273</v>
      </c>
      <c r="D57" s="1">
        <f t="shared" si="10"/>
        <v>125830</v>
      </c>
      <c r="E57" s="1">
        <f t="shared" si="11"/>
        <v>122.880859375</v>
      </c>
    </row>
    <row r="58" spans="1:5" x14ac:dyDescent="0.25">
      <c r="A58" s="1">
        <f>14405</f>
        <v>14405</v>
      </c>
      <c r="B58" s="1">
        <f t="shared" si="9"/>
        <v>0</v>
      </c>
      <c r="C58" s="1">
        <f>13484</f>
        <v>13484</v>
      </c>
      <c r="D58" s="1">
        <f t="shared" si="10"/>
        <v>125830</v>
      </c>
      <c r="E58" s="1">
        <f t="shared" si="11"/>
        <v>122.880859375</v>
      </c>
    </row>
    <row r="59" spans="1:5" x14ac:dyDescent="0.25">
      <c r="A59" s="1">
        <f>14602</f>
        <v>14602</v>
      </c>
      <c r="B59" s="1">
        <f t="shared" si="9"/>
        <v>0</v>
      </c>
      <c r="C59" s="1">
        <f>13695</f>
        <v>13695</v>
      </c>
      <c r="D59" s="1">
        <f t="shared" si="10"/>
        <v>125830</v>
      </c>
      <c r="E59" s="1">
        <f t="shared" si="11"/>
        <v>122.880859375</v>
      </c>
    </row>
    <row r="60" spans="1:5" x14ac:dyDescent="0.25">
      <c r="A60" s="1">
        <f>14824</f>
        <v>14824</v>
      </c>
      <c r="B60" s="1">
        <f t="shared" si="9"/>
        <v>0</v>
      </c>
      <c r="C60" s="1">
        <f>13948</f>
        <v>13948</v>
      </c>
      <c r="D60" s="1">
        <f t="shared" si="10"/>
        <v>125830</v>
      </c>
      <c r="E60" s="1">
        <f t="shared" si="11"/>
        <v>122.880859375</v>
      </c>
    </row>
    <row r="61" spans="1:5" x14ac:dyDescent="0.25">
      <c r="A61" s="1">
        <f>15028</f>
        <v>15028</v>
      </c>
      <c r="B61" s="1">
        <f t="shared" si="9"/>
        <v>0</v>
      </c>
      <c r="C61" s="1">
        <f>14164</f>
        <v>14164</v>
      </c>
      <c r="D61" s="1">
        <f t="shared" si="10"/>
        <v>125830</v>
      </c>
      <c r="E61" s="1">
        <f t="shared" si="11"/>
        <v>122.880859375</v>
      </c>
    </row>
    <row r="62" spans="1:5" x14ac:dyDescent="0.25">
      <c r="A62" s="1">
        <f>15311</f>
        <v>15311</v>
      </c>
      <c r="B62" s="1">
        <f>9</f>
        <v>9</v>
      </c>
      <c r="C62" s="1">
        <f>14359</f>
        <v>14359</v>
      </c>
      <c r="D62" s="1">
        <f t="shared" si="10"/>
        <v>125830</v>
      </c>
      <c r="E62" s="1">
        <f t="shared" si="11"/>
        <v>122.880859375</v>
      </c>
    </row>
    <row r="63" spans="1:5" x14ac:dyDescent="0.25">
      <c r="A63" s="1">
        <f>15531</f>
        <v>15531</v>
      </c>
      <c r="B63" s="1">
        <f>3</f>
        <v>3</v>
      </c>
      <c r="C63" s="1">
        <f>14571</f>
        <v>14571</v>
      </c>
      <c r="D63" s="1">
        <f t="shared" si="10"/>
        <v>125830</v>
      </c>
      <c r="E63" s="1">
        <f t="shared" si="11"/>
        <v>122.880859375</v>
      </c>
    </row>
    <row r="64" spans="1:5" x14ac:dyDescent="0.25">
      <c r="A64" s="1">
        <f>15749</f>
        <v>15749</v>
      </c>
      <c r="B64" s="1">
        <f t="shared" ref="B64:B73" si="12">0</f>
        <v>0</v>
      </c>
      <c r="C64" s="1">
        <f>14792</f>
        <v>14792</v>
      </c>
      <c r="D64" s="1">
        <f t="shared" si="10"/>
        <v>125830</v>
      </c>
      <c r="E64" s="1">
        <f t="shared" si="11"/>
        <v>122.880859375</v>
      </c>
    </row>
    <row r="65" spans="1:5" x14ac:dyDescent="0.25">
      <c r="A65" s="1">
        <f>15968</f>
        <v>15968</v>
      </c>
      <c r="B65" s="1">
        <f t="shared" si="12"/>
        <v>0</v>
      </c>
      <c r="C65" s="1">
        <f>15008</f>
        <v>15008</v>
      </c>
      <c r="D65" s="1">
        <f t="shared" si="10"/>
        <v>125830</v>
      </c>
      <c r="E65" s="1">
        <f t="shared" si="11"/>
        <v>122.880859375</v>
      </c>
    </row>
    <row r="66" spans="1:5" x14ac:dyDescent="0.25">
      <c r="A66" s="1">
        <f>16181</f>
        <v>16181</v>
      </c>
      <c r="B66" s="1">
        <f t="shared" si="12"/>
        <v>0</v>
      </c>
      <c r="C66" s="1">
        <f>15249</f>
        <v>15249</v>
      </c>
      <c r="D66" s="1">
        <f>126058</f>
        <v>126058</v>
      </c>
      <c r="E66" s="1">
        <f>123.103515625</f>
        <v>123.103515625</v>
      </c>
    </row>
    <row r="67" spans="1:5" x14ac:dyDescent="0.25">
      <c r="A67" s="1">
        <f>16396</f>
        <v>16396</v>
      </c>
      <c r="B67" s="1">
        <f t="shared" si="12"/>
        <v>0</v>
      </c>
      <c r="C67" s="1">
        <f>15475</f>
        <v>15475</v>
      </c>
      <c r="D67" s="1">
        <f>126316</f>
        <v>126316</v>
      </c>
      <c r="E67" s="1">
        <f>123.35546875</f>
        <v>123.35546875</v>
      </c>
    </row>
    <row r="68" spans="1:5" x14ac:dyDescent="0.25">
      <c r="A68" s="1">
        <f>16611</f>
        <v>16611</v>
      </c>
      <c r="B68" s="1">
        <f t="shared" si="12"/>
        <v>0</v>
      </c>
      <c r="C68" s="1">
        <f>15681</f>
        <v>15681</v>
      </c>
      <c r="D68" s="1">
        <f>126342</f>
        <v>126342</v>
      </c>
      <c r="E68" s="1">
        <f>123.380859375</f>
        <v>123.380859375</v>
      </c>
    </row>
    <row r="69" spans="1:5" x14ac:dyDescent="0.25">
      <c r="A69" s="1">
        <f>16832</f>
        <v>16832</v>
      </c>
      <c r="B69" s="1">
        <f t="shared" si="12"/>
        <v>0</v>
      </c>
      <c r="C69" s="1">
        <f>15891</f>
        <v>15891</v>
      </c>
      <c r="D69" s="1">
        <f>126342</f>
        <v>126342</v>
      </c>
      <c r="E69" s="1">
        <f>123.380859375</f>
        <v>123.380859375</v>
      </c>
    </row>
    <row r="70" spans="1:5" x14ac:dyDescent="0.25">
      <c r="A70" s="1">
        <f>17046</f>
        <v>17046</v>
      </c>
      <c r="B70" s="1">
        <f t="shared" si="12"/>
        <v>0</v>
      </c>
      <c r="C70" s="1">
        <f>16108</f>
        <v>16108</v>
      </c>
      <c r="D70" s="1">
        <f t="shared" ref="D70:D78" si="13">126346</f>
        <v>126346</v>
      </c>
      <c r="E70" s="1">
        <f t="shared" ref="E70:E78" si="14">123.384765625</f>
        <v>123.384765625</v>
      </c>
    </row>
    <row r="71" spans="1:5" x14ac:dyDescent="0.25">
      <c r="A71" s="1">
        <f>17243</f>
        <v>17243</v>
      </c>
      <c r="B71" s="1">
        <f t="shared" si="12"/>
        <v>0</v>
      </c>
      <c r="C71" s="1">
        <f>16366</f>
        <v>16366</v>
      </c>
      <c r="D71" s="1">
        <f t="shared" si="13"/>
        <v>126346</v>
      </c>
      <c r="E71" s="1">
        <f t="shared" si="14"/>
        <v>123.384765625</v>
      </c>
    </row>
    <row r="72" spans="1:5" x14ac:dyDescent="0.25">
      <c r="A72" s="1">
        <f>17480</f>
        <v>17480</v>
      </c>
      <c r="B72" s="1">
        <f t="shared" si="12"/>
        <v>0</v>
      </c>
      <c r="C72" s="1">
        <f>16586</f>
        <v>16586</v>
      </c>
      <c r="D72" s="1">
        <f t="shared" si="13"/>
        <v>126346</v>
      </c>
      <c r="E72" s="1">
        <f t="shared" si="14"/>
        <v>123.384765625</v>
      </c>
    </row>
    <row r="73" spans="1:5" x14ac:dyDescent="0.25">
      <c r="A73" s="1">
        <f>17697</f>
        <v>17697</v>
      </c>
      <c r="B73" s="1">
        <f t="shared" si="12"/>
        <v>0</v>
      </c>
      <c r="C73" s="1">
        <f>16798</f>
        <v>16798</v>
      </c>
      <c r="D73" s="1">
        <f t="shared" si="13"/>
        <v>126346</v>
      </c>
      <c r="E73" s="1">
        <f t="shared" si="14"/>
        <v>123.384765625</v>
      </c>
    </row>
    <row r="74" spans="1:5" x14ac:dyDescent="0.25">
      <c r="A74" s="1">
        <f>17941</f>
        <v>17941</v>
      </c>
      <c r="B74" s="1">
        <f>2</f>
        <v>2</v>
      </c>
      <c r="C74" s="1">
        <f>17011</f>
        <v>17011</v>
      </c>
      <c r="D74" s="1">
        <f t="shared" si="13"/>
        <v>126346</v>
      </c>
      <c r="E74" s="1">
        <f t="shared" si="14"/>
        <v>123.384765625</v>
      </c>
    </row>
    <row r="75" spans="1:5" x14ac:dyDescent="0.25">
      <c r="A75" s="1">
        <f>18178</f>
        <v>18178</v>
      </c>
      <c r="B75" s="1">
        <f>13</f>
        <v>13</v>
      </c>
      <c r="C75" s="1">
        <f>17239</f>
        <v>17239</v>
      </c>
      <c r="D75" s="1">
        <f t="shared" si="13"/>
        <v>126346</v>
      </c>
      <c r="E75" s="1">
        <f t="shared" si="14"/>
        <v>123.384765625</v>
      </c>
    </row>
    <row r="76" spans="1:5" x14ac:dyDescent="0.25">
      <c r="A76" s="1">
        <f>18399</f>
        <v>18399</v>
      </c>
      <c r="B76" s="1">
        <f t="shared" ref="B76:B86" si="15">0</f>
        <v>0</v>
      </c>
      <c r="C76" s="1">
        <f>17476</f>
        <v>17476</v>
      </c>
      <c r="D76" s="1">
        <f t="shared" si="13"/>
        <v>126346</v>
      </c>
      <c r="E76" s="1">
        <f t="shared" si="14"/>
        <v>123.384765625</v>
      </c>
    </row>
    <row r="77" spans="1:5" x14ac:dyDescent="0.25">
      <c r="A77" s="1">
        <f>18646</f>
        <v>18646</v>
      </c>
      <c r="B77" s="1">
        <f t="shared" si="15"/>
        <v>0</v>
      </c>
      <c r="C77" s="1">
        <f>17701</f>
        <v>17701</v>
      </c>
      <c r="D77" s="1">
        <f t="shared" si="13"/>
        <v>126346</v>
      </c>
      <c r="E77" s="1">
        <f t="shared" si="14"/>
        <v>123.384765625</v>
      </c>
    </row>
    <row r="78" spans="1:5" x14ac:dyDescent="0.25">
      <c r="A78" s="1">
        <f>18897</f>
        <v>18897</v>
      </c>
      <c r="B78" s="1">
        <f t="shared" si="15"/>
        <v>0</v>
      </c>
      <c r="C78" s="1">
        <f>17909</f>
        <v>17909</v>
      </c>
      <c r="D78" s="1">
        <f t="shared" si="13"/>
        <v>126346</v>
      </c>
      <c r="E78" s="1">
        <f t="shared" si="14"/>
        <v>123.384765625</v>
      </c>
    </row>
    <row r="79" spans="1:5" x14ac:dyDescent="0.25">
      <c r="A79" s="1">
        <f>19115</f>
        <v>19115</v>
      </c>
      <c r="B79" s="1">
        <f t="shared" si="15"/>
        <v>0</v>
      </c>
      <c r="C79" s="1">
        <f>18179</f>
        <v>18179</v>
      </c>
      <c r="D79" s="1">
        <f>126518</f>
        <v>126518</v>
      </c>
      <c r="E79" s="1">
        <f>123.552734375</f>
        <v>123.552734375</v>
      </c>
    </row>
    <row r="80" spans="1:5" x14ac:dyDescent="0.25">
      <c r="A80" s="1">
        <f>19330</f>
        <v>19330</v>
      </c>
      <c r="B80" s="1">
        <f t="shared" si="15"/>
        <v>0</v>
      </c>
      <c r="C80" s="1">
        <f>18383</f>
        <v>18383</v>
      </c>
      <c r="D80" s="1">
        <f t="shared" ref="D80:D91" si="16">126660</f>
        <v>126660</v>
      </c>
      <c r="E80" s="1">
        <f t="shared" ref="E80:E91" si="17">123.69140625</f>
        <v>123.69140625</v>
      </c>
    </row>
    <row r="81" spans="1:5" x14ac:dyDescent="0.25">
      <c r="A81" s="1">
        <f>19520</f>
        <v>19520</v>
      </c>
      <c r="B81" s="1">
        <f t="shared" si="15"/>
        <v>0</v>
      </c>
      <c r="C81" s="1">
        <f>18604</f>
        <v>18604</v>
      </c>
      <c r="D81" s="1">
        <f t="shared" si="16"/>
        <v>126660</v>
      </c>
      <c r="E81" s="1">
        <f t="shared" si="17"/>
        <v>123.69140625</v>
      </c>
    </row>
    <row r="82" spans="1:5" x14ac:dyDescent="0.25">
      <c r="A82" s="1">
        <f>19739</f>
        <v>19739</v>
      </c>
      <c r="B82" s="1">
        <f t="shared" si="15"/>
        <v>0</v>
      </c>
      <c r="C82" s="1">
        <f>18859</f>
        <v>18859</v>
      </c>
      <c r="D82" s="1">
        <f t="shared" si="16"/>
        <v>126660</v>
      </c>
      <c r="E82" s="1">
        <f t="shared" si="17"/>
        <v>123.69140625</v>
      </c>
    </row>
    <row r="83" spans="1:5" x14ac:dyDescent="0.25">
      <c r="A83" s="1">
        <f>19955</f>
        <v>19955</v>
      </c>
      <c r="B83" s="1">
        <f t="shared" si="15"/>
        <v>0</v>
      </c>
      <c r="C83" s="1">
        <f>19084</f>
        <v>19084</v>
      </c>
      <c r="D83" s="1">
        <f t="shared" si="16"/>
        <v>126660</v>
      </c>
      <c r="E83" s="1">
        <f t="shared" si="17"/>
        <v>123.69140625</v>
      </c>
    </row>
    <row r="84" spans="1:5" x14ac:dyDescent="0.25">
      <c r="A84" s="1">
        <f>20156</f>
        <v>20156</v>
      </c>
      <c r="B84" s="1">
        <f t="shared" si="15"/>
        <v>0</v>
      </c>
      <c r="C84" s="1">
        <f>19280</f>
        <v>19280</v>
      </c>
      <c r="D84" s="1">
        <f t="shared" si="16"/>
        <v>126660</v>
      </c>
      <c r="E84" s="1">
        <f t="shared" si="17"/>
        <v>123.69140625</v>
      </c>
    </row>
    <row r="85" spans="1:5" x14ac:dyDescent="0.25">
      <c r="A85" s="1">
        <f>20389</f>
        <v>20389</v>
      </c>
      <c r="B85" s="1">
        <f t="shared" si="15"/>
        <v>0</v>
      </c>
      <c r="C85" s="1">
        <f>19492</f>
        <v>19492</v>
      </c>
      <c r="D85" s="1">
        <f t="shared" si="16"/>
        <v>126660</v>
      </c>
      <c r="E85" s="1">
        <f t="shared" si="17"/>
        <v>123.69140625</v>
      </c>
    </row>
    <row r="86" spans="1:5" x14ac:dyDescent="0.25">
      <c r="A86" s="1">
        <f>20612</f>
        <v>20612</v>
      </c>
      <c r="B86" s="1">
        <f t="shared" si="15"/>
        <v>0</v>
      </c>
      <c r="C86" s="1">
        <f>19709</f>
        <v>19709</v>
      </c>
      <c r="D86" s="1">
        <f t="shared" si="16"/>
        <v>126660</v>
      </c>
      <c r="E86" s="1">
        <f t="shared" si="17"/>
        <v>123.69140625</v>
      </c>
    </row>
    <row r="87" spans="1:5" x14ac:dyDescent="0.25">
      <c r="A87" s="1">
        <f>20832</f>
        <v>20832</v>
      </c>
      <c r="B87" s="1">
        <f>6</f>
        <v>6</v>
      </c>
      <c r="C87" s="1">
        <f>19924</f>
        <v>19924</v>
      </c>
      <c r="D87" s="1">
        <f t="shared" si="16"/>
        <v>126660</v>
      </c>
      <c r="E87" s="1">
        <f t="shared" si="17"/>
        <v>123.69140625</v>
      </c>
    </row>
    <row r="88" spans="1:5" x14ac:dyDescent="0.25">
      <c r="A88" s="1">
        <f>21109</f>
        <v>21109</v>
      </c>
      <c r="B88" s="1">
        <f>8</f>
        <v>8</v>
      </c>
      <c r="C88" s="1">
        <f>20143</f>
        <v>20143</v>
      </c>
      <c r="D88" s="1">
        <f t="shared" si="16"/>
        <v>126660</v>
      </c>
      <c r="E88" s="1">
        <f t="shared" si="17"/>
        <v>123.69140625</v>
      </c>
    </row>
    <row r="89" spans="1:5" x14ac:dyDescent="0.25">
      <c r="A89" s="1">
        <f>21322</f>
        <v>21322</v>
      </c>
      <c r="B89" s="1">
        <f t="shared" ref="B89:B100" si="18">0</f>
        <v>0</v>
      </c>
      <c r="C89" s="1">
        <f>20375</f>
        <v>20375</v>
      </c>
      <c r="D89" s="1">
        <f t="shared" si="16"/>
        <v>126660</v>
      </c>
      <c r="E89" s="1">
        <f t="shared" si="17"/>
        <v>123.69140625</v>
      </c>
    </row>
    <row r="90" spans="1:5" x14ac:dyDescent="0.25">
      <c r="A90" s="1">
        <f>21563</f>
        <v>21563</v>
      </c>
      <c r="B90" s="1">
        <f t="shared" si="18"/>
        <v>0</v>
      </c>
      <c r="C90" s="1">
        <f>20616</f>
        <v>20616</v>
      </c>
      <c r="D90" s="1">
        <f t="shared" si="16"/>
        <v>126660</v>
      </c>
      <c r="E90" s="1">
        <f t="shared" si="17"/>
        <v>123.69140625</v>
      </c>
    </row>
    <row r="91" spans="1:5" x14ac:dyDescent="0.25">
      <c r="A91" s="1">
        <f>21810</f>
        <v>21810</v>
      </c>
      <c r="B91" s="1">
        <f t="shared" si="18"/>
        <v>0</v>
      </c>
      <c r="C91" s="1">
        <f>20876</f>
        <v>20876</v>
      </c>
      <c r="D91" s="1">
        <f t="shared" si="16"/>
        <v>126660</v>
      </c>
      <c r="E91" s="1">
        <f t="shared" si="17"/>
        <v>123.69140625</v>
      </c>
    </row>
    <row r="92" spans="1:5" x14ac:dyDescent="0.25">
      <c r="A92" s="1">
        <f>22039</f>
        <v>22039</v>
      </c>
      <c r="B92" s="1">
        <f t="shared" si="18"/>
        <v>0</v>
      </c>
      <c r="C92" s="1">
        <f>21135</f>
        <v>21135</v>
      </c>
      <c r="D92" s="1">
        <f>126856</f>
        <v>126856</v>
      </c>
      <c r="E92" s="1">
        <f>123.8828125</f>
        <v>123.8828125</v>
      </c>
    </row>
    <row r="93" spans="1:5" x14ac:dyDescent="0.25">
      <c r="A93" s="1">
        <f>22260</f>
        <v>22260</v>
      </c>
      <c r="B93" s="1">
        <f t="shared" si="18"/>
        <v>0</v>
      </c>
      <c r="C93" s="1">
        <f>21343</f>
        <v>21343</v>
      </c>
      <c r="D93" s="1">
        <f>126928</f>
        <v>126928</v>
      </c>
      <c r="E93" s="1">
        <f>123.953125</f>
        <v>123.953125</v>
      </c>
    </row>
    <row r="94" spans="1:5" x14ac:dyDescent="0.25">
      <c r="A94" s="1">
        <f>22470</f>
        <v>22470</v>
      </c>
      <c r="B94" s="1">
        <f t="shared" si="18"/>
        <v>0</v>
      </c>
      <c r="C94" s="1">
        <f>21547</f>
        <v>21547</v>
      </c>
      <c r="D94" s="1">
        <f>126928</f>
        <v>126928</v>
      </c>
      <c r="E94" s="1">
        <f>123.953125</f>
        <v>123.953125</v>
      </c>
    </row>
    <row r="95" spans="1:5" x14ac:dyDescent="0.25">
      <c r="A95" s="1">
        <f>22691</f>
        <v>22691</v>
      </c>
      <c r="B95" s="1">
        <f t="shared" si="18"/>
        <v>0</v>
      </c>
      <c r="C95" s="1">
        <f>21787</f>
        <v>21787</v>
      </c>
      <c r="D95" s="1">
        <f>126932</f>
        <v>126932</v>
      </c>
      <c r="E95" s="1">
        <f>123.95703125</f>
        <v>123.95703125</v>
      </c>
    </row>
    <row r="96" spans="1:5" x14ac:dyDescent="0.25">
      <c r="A96" s="1">
        <f>22928</f>
        <v>22928</v>
      </c>
      <c r="B96" s="1">
        <f t="shared" si="18"/>
        <v>0</v>
      </c>
      <c r="C96" s="1">
        <f>22001</f>
        <v>22001</v>
      </c>
      <c r="D96" s="1">
        <f>126932</f>
        <v>126932</v>
      </c>
      <c r="E96" s="1">
        <f>123.95703125</f>
        <v>123.95703125</v>
      </c>
    </row>
    <row r="97" spans="1:5" x14ac:dyDescent="0.25">
      <c r="A97" s="1">
        <f>23129</f>
        <v>23129</v>
      </c>
      <c r="B97" s="1">
        <f t="shared" si="18"/>
        <v>0</v>
      </c>
      <c r="C97" s="1">
        <f>22215</f>
        <v>22215</v>
      </c>
      <c r="D97" s="1">
        <f>126932</f>
        <v>126932</v>
      </c>
      <c r="E97" s="1">
        <f>123.95703125</f>
        <v>123.95703125</v>
      </c>
    </row>
    <row r="98" spans="1:5" x14ac:dyDescent="0.25">
      <c r="A98" s="1">
        <f>23330</f>
        <v>23330</v>
      </c>
      <c r="B98" s="1">
        <f t="shared" si="18"/>
        <v>0</v>
      </c>
      <c r="C98" s="1">
        <f>22409</f>
        <v>22409</v>
      </c>
      <c r="D98" s="1">
        <f t="shared" ref="D98:D105" si="19">126900</f>
        <v>126900</v>
      </c>
      <c r="E98" s="1">
        <f t="shared" ref="E98:E105" si="20">123.92578125</f>
        <v>123.92578125</v>
      </c>
    </row>
    <row r="99" spans="1:5" x14ac:dyDescent="0.25">
      <c r="A99" s="1">
        <f>23528</f>
        <v>23528</v>
      </c>
      <c r="B99" s="1">
        <f t="shared" si="18"/>
        <v>0</v>
      </c>
      <c r="C99" s="1">
        <f>22617</f>
        <v>22617</v>
      </c>
      <c r="D99" s="1">
        <f t="shared" si="19"/>
        <v>126900</v>
      </c>
      <c r="E99" s="1">
        <f t="shared" si="20"/>
        <v>123.92578125</v>
      </c>
    </row>
    <row r="100" spans="1:5" x14ac:dyDescent="0.25">
      <c r="A100" s="1">
        <f>23746</f>
        <v>23746</v>
      </c>
      <c r="B100" s="1">
        <f t="shared" si="18"/>
        <v>0</v>
      </c>
      <c r="C100" s="1">
        <f>22837</f>
        <v>22837</v>
      </c>
      <c r="D100" s="1">
        <f t="shared" si="19"/>
        <v>126900</v>
      </c>
      <c r="E100" s="1">
        <f t="shared" si="20"/>
        <v>123.92578125</v>
      </c>
    </row>
    <row r="101" spans="1:5" x14ac:dyDescent="0.25">
      <c r="A101" s="1">
        <f>23962</f>
        <v>23962</v>
      </c>
      <c r="B101" s="1">
        <f>12</f>
        <v>12</v>
      </c>
      <c r="C101" s="1">
        <f>23083</f>
        <v>23083</v>
      </c>
      <c r="D101" s="1">
        <f t="shared" si="19"/>
        <v>126900</v>
      </c>
      <c r="E101" s="1">
        <f t="shared" si="20"/>
        <v>123.92578125</v>
      </c>
    </row>
    <row r="102" spans="1:5" x14ac:dyDescent="0.25">
      <c r="A102" s="1">
        <f>24180</f>
        <v>24180</v>
      </c>
      <c r="B102" s="1">
        <f>10</f>
        <v>10</v>
      </c>
      <c r="C102" s="1">
        <f>23300</f>
        <v>23300</v>
      </c>
      <c r="D102" s="1">
        <f t="shared" si="19"/>
        <v>126900</v>
      </c>
      <c r="E102" s="1">
        <f t="shared" si="20"/>
        <v>123.92578125</v>
      </c>
    </row>
    <row r="103" spans="1:5" x14ac:dyDescent="0.25">
      <c r="A103" s="1">
        <f>24380</f>
        <v>24380</v>
      </c>
      <c r="B103" s="1">
        <f t="shared" ref="B103:B114" si="21">0</f>
        <v>0</v>
      </c>
      <c r="C103" s="1">
        <f>23507</f>
        <v>23507</v>
      </c>
      <c r="D103" s="1">
        <f t="shared" si="19"/>
        <v>126900</v>
      </c>
      <c r="E103" s="1">
        <f t="shared" si="20"/>
        <v>123.92578125</v>
      </c>
    </row>
    <row r="104" spans="1:5" x14ac:dyDescent="0.25">
      <c r="A104" s="1">
        <f>24617</f>
        <v>24617</v>
      </c>
      <c r="B104" s="1">
        <f t="shared" si="21"/>
        <v>0</v>
      </c>
      <c r="C104" s="1">
        <f>23704</f>
        <v>23704</v>
      </c>
      <c r="D104" s="1">
        <f t="shared" si="19"/>
        <v>126900</v>
      </c>
      <c r="E104" s="1">
        <f t="shared" si="20"/>
        <v>123.92578125</v>
      </c>
    </row>
    <row r="105" spans="1:5" x14ac:dyDescent="0.25">
      <c r="A105" s="1">
        <f>24823</f>
        <v>24823</v>
      </c>
      <c r="B105" s="1">
        <f t="shared" si="21"/>
        <v>0</v>
      </c>
      <c r="C105" s="1">
        <f>23905</f>
        <v>23905</v>
      </c>
      <c r="D105" s="1">
        <f t="shared" si="19"/>
        <v>126900</v>
      </c>
      <c r="E105" s="1">
        <f t="shared" si="20"/>
        <v>123.92578125</v>
      </c>
    </row>
    <row r="106" spans="1:5" x14ac:dyDescent="0.25">
      <c r="A106" s="1">
        <f>25040</f>
        <v>25040</v>
      </c>
      <c r="B106" s="1">
        <f t="shared" si="21"/>
        <v>0</v>
      </c>
      <c r="C106" s="1">
        <f>24157</f>
        <v>24157</v>
      </c>
      <c r="D106" s="1">
        <f>127560</f>
        <v>127560</v>
      </c>
      <c r="E106" s="1">
        <f>124.5703125</f>
        <v>124.5703125</v>
      </c>
    </row>
    <row r="107" spans="1:5" x14ac:dyDescent="0.25">
      <c r="A107" s="1">
        <f>25244</f>
        <v>25244</v>
      </c>
      <c r="B107" s="1">
        <f t="shared" si="21"/>
        <v>0</v>
      </c>
      <c r="C107" s="1">
        <f>24375</f>
        <v>24375</v>
      </c>
      <c r="D107" s="1">
        <f t="shared" ref="D107:D119" si="22">127648</f>
        <v>127648</v>
      </c>
      <c r="E107" s="1">
        <f t="shared" ref="E107:E119" si="23">124.65625</f>
        <v>124.65625</v>
      </c>
    </row>
    <row r="108" spans="1:5" x14ac:dyDescent="0.25">
      <c r="A108" s="1">
        <f>25469</f>
        <v>25469</v>
      </c>
      <c r="B108" s="1">
        <f t="shared" si="21"/>
        <v>0</v>
      </c>
      <c r="C108" s="1">
        <f>24604</f>
        <v>24604</v>
      </c>
      <c r="D108" s="1">
        <f t="shared" si="22"/>
        <v>127648</v>
      </c>
      <c r="E108" s="1">
        <f t="shared" si="23"/>
        <v>124.65625</v>
      </c>
    </row>
    <row r="109" spans="1:5" x14ac:dyDescent="0.25">
      <c r="A109" s="1">
        <f>25688</f>
        <v>25688</v>
      </c>
      <c r="B109" s="1">
        <f t="shared" si="21"/>
        <v>0</v>
      </c>
      <c r="C109" s="1">
        <f>24797</f>
        <v>24797</v>
      </c>
      <c r="D109" s="1">
        <f t="shared" si="22"/>
        <v>127648</v>
      </c>
      <c r="E109" s="1">
        <f t="shared" si="23"/>
        <v>124.65625</v>
      </c>
    </row>
    <row r="110" spans="1:5" x14ac:dyDescent="0.25">
      <c r="A110" s="1">
        <f>25931</f>
        <v>25931</v>
      </c>
      <c r="B110" s="1">
        <f t="shared" si="21"/>
        <v>0</v>
      </c>
      <c r="C110" s="1">
        <f>25001</f>
        <v>25001</v>
      </c>
      <c r="D110" s="1">
        <f t="shared" si="22"/>
        <v>127648</v>
      </c>
      <c r="E110" s="1">
        <f t="shared" si="23"/>
        <v>124.65625</v>
      </c>
    </row>
    <row r="111" spans="1:5" x14ac:dyDescent="0.25">
      <c r="A111" s="1">
        <f>26151</f>
        <v>26151</v>
      </c>
      <c r="B111" s="1">
        <f t="shared" si="21"/>
        <v>0</v>
      </c>
      <c r="C111" s="1">
        <f>25218</f>
        <v>25218</v>
      </c>
      <c r="D111" s="1">
        <f t="shared" si="22"/>
        <v>127648</v>
      </c>
      <c r="E111" s="1">
        <f t="shared" si="23"/>
        <v>124.65625</v>
      </c>
    </row>
    <row r="112" spans="1:5" x14ac:dyDescent="0.25">
      <c r="A112" s="1">
        <f>26364</f>
        <v>26364</v>
      </c>
      <c r="B112" s="1">
        <f t="shared" si="21"/>
        <v>0</v>
      </c>
      <c r="C112" s="1">
        <f>25438</f>
        <v>25438</v>
      </c>
      <c r="D112" s="1">
        <f t="shared" si="22"/>
        <v>127648</v>
      </c>
      <c r="E112" s="1">
        <f t="shared" si="23"/>
        <v>124.65625</v>
      </c>
    </row>
    <row r="113" spans="1:5" x14ac:dyDescent="0.25">
      <c r="A113" s="1">
        <f>26579</f>
        <v>26579</v>
      </c>
      <c r="B113" s="1">
        <f t="shared" si="21"/>
        <v>0</v>
      </c>
      <c r="C113" s="1">
        <f>25658</f>
        <v>25658</v>
      </c>
      <c r="D113" s="1">
        <f t="shared" si="22"/>
        <v>127648</v>
      </c>
      <c r="E113" s="1">
        <f t="shared" si="23"/>
        <v>124.65625</v>
      </c>
    </row>
    <row r="114" spans="1:5" x14ac:dyDescent="0.25">
      <c r="A114" s="1">
        <f>26798</f>
        <v>26798</v>
      </c>
      <c r="B114" s="1">
        <f t="shared" si="21"/>
        <v>0</v>
      </c>
      <c r="C114" s="1">
        <f>25929</f>
        <v>25929</v>
      </c>
      <c r="D114" s="1">
        <f t="shared" si="22"/>
        <v>127648</v>
      </c>
      <c r="E114" s="1">
        <f t="shared" si="23"/>
        <v>124.65625</v>
      </c>
    </row>
    <row r="115" spans="1:5" x14ac:dyDescent="0.25">
      <c r="A115" s="1">
        <f>27020</f>
        <v>27020</v>
      </c>
      <c r="B115" s="1">
        <f>3</f>
        <v>3</v>
      </c>
      <c r="C115" s="1">
        <f>26120</f>
        <v>26120</v>
      </c>
      <c r="D115" s="1">
        <f t="shared" si="22"/>
        <v>127648</v>
      </c>
      <c r="E115" s="1">
        <f t="shared" si="23"/>
        <v>124.65625</v>
      </c>
    </row>
    <row r="116" spans="1:5" x14ac:dyDescent="0.25">
      <c r="A116" s="1">
        <f>27220</f>
        <v>27220</v>
      </c>
      <c r="B116" s="1">
        <f>0</f>
        <v>0</v>
      </c>
      <c r="C116" s="1">
        <f>26322</f>
        <v>26322</v>
      </c>
      <c r="D116" s="1">
        <f t="shared" si="22"/>
        <v>127648</v>
      </c>
      <c r="E116" s="1">
        <f t="shared" si="23"/>
        <v>124.65625</v>
      </c>
    </row>
    <row r="117" spans="1:5" x14ac:dyDescent="0.25">
      <c r="A117" s="1">
        <f>27428</f>
        <v>27428</v>
      </c>
      <c r="B117" s="1">
        <f>0</f>
        <v>0</v>
      </c>
      <c r="C117" s="1">
        <f>26540</f>
        <v>26540</v>
      </c>
      <c r="D117" s="1">
        <f t="shared" si="22"/>
        <v>127648</v>
      </c>
      <c r="E117" s="1">
        <f t="shared" si="23"/>
        <v>124.65625</v>
      </c>
    </row>
    <row r="118" spans="1:5" x14ac:dyDescent="0.25">
      <c r="A118" s="1">
        <f>27652</f>
        <v>27652</v>
      </c>
      <c r="B118" s="1">
        <f>0</f>
        <v>0</v>
      </c>
      <c r="C118" s="1">
        <f>26755</f>
        <v>26755</v>
      </c>
      <c r="D118" s="1">
        <f t="shared" si="22"/>
        <v>127648</v>
      </c>
      <c r="E118" s="1">
        <f t="shared" si="23"/>
        <v>124.65625</v>
      </c>
    </row>
    <row r="119" spans="1:5" x14ac:dyDescent="0.25">
      <c r="A119" s="1">
        <f>27872</f>
        <v>27872</v>
      </c>
      <c r="B119" s="1">
        <f>0</f>
        <v>0</v>
      </c>
      <c r="C119" s="1">
        <f>26988</f>
        <v>26988</v>
      </c>
      <c r="D119" s="1">
        <f t="shared" si="22"/>
        <v>127648</v>
      </c>
      <c r="E119" s="1">
        <f t="shared" si="23"/>
        <v>124.65625</v>
      </c>
    </row>
    <row r="120" spans="1:5" x14ac:dyDescent="0.25">
      <c r="A120" s="1">
        <f>28119</f>
        <v>28119</v>
      </c>
      <c r="B120" s="1">
        <f>3</f>
        <v>3</v>
      </c>
      <c r="C120" s="1">
        <f>27217</f>
        <v>27217</v>
      </c>
      <c r="D120" s="1">
        <f t="shared" ref="D120:D132" si="24">127708</f>
        <v>127708</v>
      </c>
      <c r="E120" s="1">
        <f t="shared" ref="E120:E132" si="25">124.71484375</f>
        <v>124.71484375</v>
      </c>
    </row>
    <row r="121" spans="1:5" x14ac:dyDescent="0.25">
      <c r="A121" s="1">
        <f>28359</f>
        <v>28359</v>
      </c>
      <c r="B121" s="1">
        <f>0</f>
        <v>0</v>
      </c>
      <c r="C121" s="1">
        <f>27442</f>
        <v>27442</v>
      </c>
      <c r="D121" s="1">
        <f t="shared" si="24"/>
        <v>127708</v>
      </c>
      <c r="E121" s="1">
        <f t="shared" si="25"/>
        <v>124.71484375</v>
      </c>
    </row>
    <row r="122" spans="1:5" x14ac:dyDescent="0.25">
      <c r="A122" s="1">
        <f>28582</f>
        <v>28582</v>
      </c>
      <c r="B122" s="1">
        <f>0</f>
        <v>0</v>
      </c>
      <c r="C122" s="1">
        <f>27673</f>
        <v>27673</v>
      </c>
      <c r="D122" s="1">
        <f t="shared" si="24"/>
        <v>127708</v>
      </c>
      <c r="E122" s="1">
        <f t="shared" si="25"/>
        <v>124.71484375</v>
      </c>
    </row>
    <row r="123" spans="1:5" x14ac:dyDescent="0.25">
      <c r="A123" s="1">
        <f>28812</f>
        <v>28812</v>
      </c>
      <c r="B123" s="1">
        <f>0</f>
        <v>0</v>
      </c>
      <c r="C123" s="1">
        <f>27886</f>
        <v>27886</v>
      </c>
      <c r="D123" s="1">
        <f t="shared" si="24"/>
        <v>127708</v>
      </c>
      <c r="E123" s="1">
        <f t="shared" si="25"/>
        <v>124.71484375</v>
      </c>
    </row>
    <row r="124" spans="1:5" x14ac:dyDescent="0.25">
      <c r="A124" s="1">
        <f>29044</f>
        <v>29044</v>
      </c>
      <c r="B124" s="1">
        <f>0</f>
        <v>0</v>
      </c>
      <c r="C124" s="1">
        <f>28103</f>
        <v>28103</v>
      </c>
      <c r="D124" s="1">
        <f t="shared" si="24"/>
        <v>127708</v>
      </c>
      <c r="E124" s="1">
        <f t="shared" si="25"/>
        <v>124.71484375</v>
      </c>
    </row>
    <row r="125" spans="1:5" x14ac:dyDescent="0.25">
      <c r="A125" s="1">
        <f>29261</f>
        <v>29261</v>
      </c>
      <c r="B125" s="1">
        <f>0</f>
        <v>0</v>
      </c>
      <c r="C125" s="1">
        <f>28340</f>
        <v>28340</v>
      </c>
      <c r="D125" s="1">
        <f t="shared" si="24"/>
        <v>127708</v>
      </c>
      <c r="E125" s="1">
        <f t="shared" si="25"/>
        <v>124.71484375</v>
      </c>
    </row>
    <row r="126" spans="1:5" x14ac:dyDescent="0.25">
      <c r="A126" s="1">
        <f>29485</f>
        <v>29485</v>
      </c>
      <c r="B126" s="1">
        <f>0</f>
        <v>0</v>
      </c>
      <c r="C126" s="1">
        <f>28563</f>
        <v>28563</v>
      </c>
      <c r="D126" s="1">
        <f t="shared" si="24"/>
        <v>127708</v>
      </c>
      <c r="E126" s="1">
        <f t="shared" si="25"/>
        <v>124.71484375</v>
      </c>
    </row>
    <row r="127" spans="1:5" x14ac:dyDescent="0.25">
      <c r="A127" s="1">
        <f>29697</f>
        <v>29697</v>
      </c>
      <c r="B127" s="1">
        <f>0</f>
        <v>0</v>
      </c>
      <c r="C127" s="1">
        <f>28798</f>
        <v>28798</v>
      </c>
      <c r="D127" s="1">
        <f t="shared" si="24"/>
        <v>127708</v>
      </c>
      <c r="E127" s="1">
        <f t="shared" si="25"/>
        <v>124.71484375</v>
      </c>
    </row>
    <row r="128" spans="1:5" x14ac:dyDescent="0.25">
      <c r="A128" s="1">
        <f>29902</f>
        <v>29902</v>
      </c>
      <c r="B128" s="1">
        <f>3</f>
        <v>3</v>
      </c>
      <c r="C128" s="1">
        <f>29027</f>
        <v>29027</v>
      </c>
      <c r="D128" s="1">
        <f t="shared" si="24"/>
        <v>127708</v>
      </c>
      <c r="E128" s="1">
        <f t="shared" si="25"/>
        <v>124.71484375</v>
      </c>
    </row>
    <row r="129" spans="1:5" x14ac:dyDescent="0.25">
      <c r="A129" s="1">
        <f>30179</f>
        <v>30179</v>
      </c>
      <c r="B129" s="1">
        <f>9</f>
        <v>9</v>
      </c>
      <c r="C129" s="1">
        <f>29241</f>
        <v>29241</v>
      </c>
      <c r="D129" s="1">
        <f t="shared" si="24"/>
        <v>127708</v>
      </c>
      <c r="E129" s="1">
        <f t="shared" si="25"/>
        <v>124.71484375</v>
      </c>
    </row>
    <row r="130" spans="1:5" x14ac:dyDescent="0.25">
      <c r="A130" s="1">
        <f>30380</f>
        <v>30380</v>
      </c>
      <c r="B130" s="1">
        <f t="shared" ref="B130:B140" si="26">0</f>
        <v>0</v>
      </c>
      <c r="C130" s="1">
        <f>29457</f>
        <v>29457</v>
      </c>
      <c r="D130" s="1">
        <f t="shared" si="24"/>
        <v>127708</v>
      </c>
      <c r="E130" s="1">
        <f t="shared" si="25"/>
        <v>124.71484375</v>
      </c>
    </row>
    <row r="131" spans="1:5" x14ac:dyDescent="0.25">
      <c r="A131" s="1">
        <f>30611</f>
        <v>30611</v>
      </c>
      <c r="B131" s="1">
        <f t="shared" si="26"/>
        <v>0</v>
      </c>
      <c r="C131" s="1">
        <f>29671</f>
        <v>29671</v>
      </c>
      <c r="D131" s="1">
        <f t="shared" si="24"/>
        <v>127708</v>
      </c>
      <c r="E131" s="1">
        <f t="shared" si="25"/>
        <v>124.71484375</v>
      </c>
    </row>
    <row r="132" spans="1:5" x14ac:dyDescent="0.25">
      <c r="A132" s="1">
        <f>30830</f>
        <v>30830</v>
      </c>
      <c r="B132" s="1">
        <f t="shared" si="26"/>
        <v>0</v>
      </c>
      <c r="C132" s="1">
        <f>29930</f>
        <v>29930</v>
      </c>
      <c r="D132" s="1">
        <f t="shared" si="24"/>
        <v>127708</v>
      </c>
      <c r="E132" s="1">
        <f t="shared" si="25"/>
        <v>124.71484375</v>
      </c>
    </row>
    <row r="133" spans="1:5" x14ac:dyDescent="0.25">
      <c r="A133" s="1">
        <f>31049</f>
        <v>31049</v>
      </c>
      <c r="B133" s="1">
        <f t="shared" si="26"/>
        <v>0</v>
      </c>
      <c r="C133" s="1">
        <f>30146</f>
        <v>30146</v>
      </c>
      <c r="D133" s="1">
        <f>127748</f>
        <v>127748</v>
      </c>
      <c r="E133" s="1">
        <f>124.75390625</f>
        <v>124.75390625</v>
      </c>
    </row>
    <row r="134" spans="1:5" x14ac:dyDescent="0.25">
      <c r="A134" s="1">
        <f>31268</f>
        <v>31268</v>
      </c>
      <c r="B134" s="1">
        <f t="shared" si="26"/>
        <v>0</v>
      </c>
      <c r="C134" s="1">
        <f>30366</f>
        <v>30366</v>
      </c>
      <c r="D134" s="1">
        <f t="shared" ref="D134:D145" si="27">127920</f>
        <v>127920</v>
      </c>
      <c r="E134" s="1">
        <f t="shared" ref="E134:E145" si="28">124.921875</f>
        <v>124.921875</v>
      </c>
    </row>
    <row r="135" spans="1:5" x14ac:dyDescent="0.25">
      <c r="A135" s="1">
        <f>31477</f>
        <v>31477</v>
      </c>
      <c r="B135" s="1">
        <f t="shared" si="26"/>
        <v>0</v>
      </c>
      <c r="C135" s="1">
        <f>30577</f>
        <v>30577</v>
      </c>
      <c r="D135" s="1">
        <f t="shared" si="27"/>
        <v>127920</v>
      </c>
      <c r="E135" s="1">
        <f t="shared" si="28"/>
        <v>124.921875</v>
      </c>
    </row>
    <row r="136" spans="1:5" x14ac:dyDescent="0.25">
      <c r="A136" s="1">
        <f>31679</f>
        <v>31679</v>
      </c>
      <c r="B136" s="1">
        <f t="shared" si="26"/>
        <v>0</v>
      </c>
      <c r="C136" s="1">
        <f>30783</f>
        <v>30783</v>
      </c>
      <c r="D136" s="1">
        <f t="shared" si="27"/>
        <v>127920</v>
      </c>
      <c r="E136" s="1">
        <f t="shared" si="28"/>
        <v>124.921875</v>
      </c>
    </row>
    <row r="137" spans="1:5" x14ac:dyDescent="0.25">
      <c r="A137" s="1">
        <f>31902</f>
        <v>31902</v>
      </c>
      <c r="B137" s="1">
        <f t="shared" si="26"/>
        <v>0</v>
      </c>
      <c r="C137" s="1">
        <f>31007</f>
        <v>31007</v>
      </c>
      <c r="D137" s="1">
        <f t="shared" si="27"/>
        <v>127920</v>
      </c>
      <c r="E137" s="1">
        <f t="shared" si="28"/>
        <v>124.921875</v>
      </c>
    </row>
    <row r="138" spans="1:5" x14ac:dyDescent="0.25">
      <c r="A138" s="1">
        <f>32116</f>
        <v>32116</v>
      </c>
      <c r="B138" s="1">
        <f t="shared" si="26"/>
        <v>0</v>
      </c>
      <c r="C138" s="1">
        <f>31246</f>
        <v>31246</v>
      </c>
      <c r="D138" s="1">
        <f t="shared" si="27"/>
        <v>127920</v>
      </c>
      <c r="E138" s="1">
        <f t="shared" si="28"/>
        <v>124.921875</v>
      </c>
    </row>
    <row r="139" spans="1:5" x14ac:dyDescent="0.25">
      <c r="A139" s="1">
        <f>32348</f>
        <v>32348</v>
      </c>
      <c r="B139" s="1">
        <f t="shared" si="26"/>
        <v>0</v>
      </c>
      <c r="C139" s="1">
        <f>31442</f>
        <v>31442</v>
      </c>
      <c r="D139" s="1">
        <f t="shared" si="27"/>
        <v>127920</v>
      </c>
      <c r="E139" s="1">
        <f t="shared" si="28"/>
        <v>124.921875</v>
      </c>
    </row>
    <row r="140" spans="1:5" x14ac:dyDescent="0.25">
      <c r="A140" s="1">
        <f>32550</f>
        <v>32550</v>
      </c>
      <c r="B140" s="1">
        <f t="shared" si="26"/>
        <v>0</v>
      </c>
      <c r="C140" s="1">
        <f>31655</f>
        <v>31655</v>
      </c>
      <c r="D140" s="1">
        <f t="shared" si="27"/>
        <v>127920</v>
      </c>
      <c r="E140" s="1">
        <f t="shared" si="28"/>
        <v>124.921875</v>
      </c>
    </row>
    <row r="141" spans="1:5" x14ac:dyDescent="0.25">
      <c r="A141" s="1">
        <f>32755</f>
        <v>32755</v>
      </c>
      <c r="B141" s="1">
        <f>3</f>
        <v>3</v>
      </c>
      <c r="C141" s="1">
        <f>31875</f>
        <v>31875</v>
      </c>
      <c r="D141" s="1">
        <f t="shared" si="27"/>
        <v>127920</v>
      </c>
      <c r="E141" s="1">
        <f t="shared" si="28"/>
        <v>124.921875</v>
      </c>
    </row>
    <row r="142" spans="1:5" x14ac:dyDescent="0.25">
      <c r="A142" s="1">
        <f>32997</f>
        <v>32997</v>
      </c>
      <c r="B142" s="1">
        <f>4</f>
        <v>4</v>
      </c>
      <c r="C142" s="1">
        <f>32081</f>
        <v>32081</v>
      </c>
      <c r="D142" s="1">
        <f t="shared" si="27"/>
        <v>127920</v>
      </c>
      <c r="E142" s="1">
        <f t="shared" si="28"/>
        <v>124.921875</v>
      </c>
    </row>
    <row r="143" spans="1:5" x14ac:dyDescent="0.25">
      <c r="A143" s="1">
        <f>33241</f>
        <v>33241</v>
      </c>
      <c r="B143" s="1">
        <f t="shared" ref="B143:B154" si="29">0</f>
        <v>0</v>
      </c>
      <c r="C143" s="1">
        <f>32274</f>
        <v>32274</v>
      </c>
      <c r="D143" s="1">
        <f t="shared" si="27"/>
        <v>127920</v>
      </c>
      <c r="E143" s="1">
        <f t="shared" si="28"/>
        <v>124.921875</v>
      </c>
    </row>
    <row r="144" spans="1:5" x14ac:dyDescent="0.25">
      <c r="A144" s="1">
        <f>33477</f>
        <v>33477</v>
      </c>
      <c r="B144" s="1">
        <f t="shared" si="29"/>
        <v>0</v>
      </c>
      <c r="C144" s="1">
        <f>32496</f>
        <v>32496</v>
      </c>
      <c r="D144" s="1">
        <f t="shared" si="27"/>
        <v>127920</v>
      </c>
      <c r="E144" s="1">
        <f t="shared" si="28"/>
        <v>124.921875</v>
      </c>
    </row>
    <row r="145" spans="1:5" x14ac:dyDescent="0.25">
      <c r="A145" s="1">
        <f>33706</f>
        <v>33706</v>
      </c>
      <c r="B145" s="1">
        <f t="shared" si="29"/>
        <v>0</v>
      </c>
      <c r="C145" s="1">
        <f>32738</f>
        <v>32738</v>
      </c>
      <c r="D145" s="1">
        <f t="shared" si="27"/>
        <v>127920</v>
      </c>
      <c r="E145" s="1">
        <f t="shared" si="28"/>
        <v>124.921875</v>
      </c>
    </row>
    <row r="146" spans="1:5" x14ac:dyDescent="0.25">
      <c r="A146" s="1">
        <f>33923</f>
        <v>33923</v>
      </c>
      <c r="B146" s="1">
        <f t="shared" si="29"/>
        <v>0</v>
      </c>
      <c r="C146" s="1">
        <f>32989</f>
        <v>32989</v>
      </c>
      <c r="D146" s="1">
        <f>127954</f>
        <v>127954</v>
      </c>
      <c r="E146" s="1">
        <f>124.955078125</f>
        <v>124.955078125</v>
      </c>
    </row>
    <row r="147" spans="1:5" x14ac:dyDescent="0.25">
      <c r="A147" s="1">
        <f>34144</f>
        <v>34144</v>
      </c>
      <c r="B147" s="1">
        <f t="shared" si="29"/>
        <v>0</v>
      </c>
      <c r="C147" s="1">
        <f>33232</f>
        <v>33232</v>
      </c>
      <c r="D147" s="1">
        <f t="shared" ref="D147:D158" si="30">128078</f>
        <v>128078</v>
      </c>
      <c r="E147" s="1">
        <f t="shared" ref="E147:E158" si="31">125.076171875</f>
        <v>125.076171875</v>
      </c>
    </row>
    <row r="148" spans="1:5" x14ac:dyDescent="0.25">
      <c r="A148" s="1">
        <f>34369</f>
        <v>34369</v>
      </c>
      <c r="B148" s="1">
        <f t="shared" si="29"/>
        <v>0</v>
      </c>
      <c r="C148" s="1">
        <f>33454</f>
        <v>33454</v>
      </c>
      <c r="D148" s="1">
        <f t="shared" si="30"/>
        <v>128078</v>
      </c>
      <c r="E148" s="1">
        <f t="shared" si="31"/>
        <v>125.076171875</v>
      </c>
    </row>
    <row r="149" spans="1:5" x14ac:dyDescent="0.25">
      <c r="A149" s="1">
        <f>34583</f>
        <v>34583</v>
      </c>
      <c r="B149" s="1">
        <f t="shared" si="29"/>
        <v>0</v>
      </c>
      <c r="C149" s="1">
        <f>33672</f>
        <v>33672</v>
      </c>
      <c r="D149" s="1">
        <f t="shared" si="30"/>
        <v>128078</v>
      </c>
      <c r="E149" s="1">
        <f t="shared" si="31"/>
        <v>125.076171875</v>
      </c>
    </row>
    <row r="150" spans="1:5" x14ac:dyDescent="0.25">
      <c r="A150" s="1">
        <f>34786</f>
        <v>34786</v>
      </c>
      <c r="B150" s="1">
        <f t="shared" si="29"/>
        <v>0</v>
      </c>
      <c r="C150" s="1">
        <f>33880</f>
        <v>33880</v>
      </c>
      <c r="D150" s="1">
        <f t="shared" si="30"/>
        <v>128078</v>
      </c>
      <c r="E150" s="1">
        <f t="shared" si="31"/>
        <v>125.076171875</v>
      </c>
    </row>
    <row r="151" spans="1:5" x14ac:dyDescent="0.25">
      <c r="A151" s="1">
        <f>35005</f>
        <v>35005</v>
      </c>
      <c r="B151" s="1">
        <f t="shared" si="29"/>
        <v>0</v>
      </c>
      <c r="C151" s="1">
        <f>34094</f>
        <v>34094</v>
      </c>
      <c r="D151" s="1">
        <f t="shared" si="30"/>
        <v>128078</v>
      </c>
      <c r="E151" s="1">
        <f t="shared" si="31"/>
        <v>125.076171875</v>
      </c>
    </row>
    <row r="152" spans="1:5" x14ac:dyDescent="0.25">
      <c r="A152" s="1">
        <f>35261</f>
        <v>35261</v>
      </c>
      <c r="B152" s="1">
        <f t="shared" si="29"/>
        <v>0</v>
      </c>
      <c r="C152" s="1">
        <f>34344</f>
        <v>34344</v>
      </c>
      <c r="D152" s="1">
        <f t="shared" si="30"/>
        <v>128078</v>
      </c>
      <c r="E152" s="1">
        <f t="shared" si="31"/>
        <v>125.076171875</v>
      </c>
    </row>
    <row r="153" spans="1:5" x14ac:dyDescent="0.25">
      <c r="A153" s="1">
        <f>35479</f>
        <v>35479</v>
      </c>
      <c r="B153" s="1">
        <f t="shared" si="29"/>
        <v>0</v>
      </c>
      <c r="C153" s="1">
        <f>34568</f>
        <v>34568</v>
      </c>
      <c r="D153" s="1">
        <f t="shared" si="30"/>
        <v>128078</v>
      </c>
      <c r="E153" s="1">
        <f t="shared" si="31"/>
        <v>125.076171875</v>
      </c>
    </row>
    <row r="154" spans="1:5" x14ac:dyDescent="0.25">
      <c r="A154" s="1">
        <f>35672</f>
        <v>35672</v>
      </c>
      <c r="B154" s="1">
        <f t="shared" si="29"/>
        <v>0</v>
      </c>
      <c r="C154" s="1">
        <f>34773</f>
        <v>34773</v>
      </c>
      <c r="D154" s="1">
        <f t="shared" si="30"/>
        <v>128078</v>
      </c>
      <c r="E154" s="1">
        <f t="shared" si="31"/>
        <v>125.076171875</v>
      </c>
    </row>
    <row r="155" spans="1:5" x14ac:dyDescent="0.25">
      <c r="C155" s="1">
        <f>34988</f>
        <v>34988</v>
      </c>
      <c r="D155" s="1">
        <f t="shared" si="30"/>
        <v>128078</v>
      </c>
      <c r="E155" s="1">
        <f t="shared" si="31"/>
        <v>125.076171875</v>
      </c>
    </row>
    <row r="156" spans="1:5" x14ac:dyDescent="0.25">
      <c r="C156" s="1">
        <f>35230</f>
        <v>35230</v>
      </c>
      <c r="D156" s="1">
        <f t="shared" si="30"/>
        <v>128078</v>
      </c>
      <c r="E156" s="1">
        <f t="shared" si="31"/>
        <v>125.076171875</v>
      </c>
    </row>
    <row r="157" spans="1:5" x14ac:dyDescent="0.25">
      <c r="C157" s="1">
        <f>35457</f>
        <v>35457</v>
      </c>
      <c r="D157" s="1">
        <f t="shared" si="30"/>
        <v>128078</v>
      </c>
      <c r="E157" s="1">
        <f t="shared" si="31"/>
        <v>125.076171875</v>
      </c>
    </row>
    <row r="158" spans="1:5" x14ac:dyDescent="0.25">
      <c r="C158" s="1">
        <f>35673</f>
        <v>35673</v>
      </c>
      <c r="D158" s="1">
        <f t="shared" si="30"/>
        <v>128078</v>
      </c>
      <c r="E158" s="1">
        <f t="shared" si="31"/>
        <v>125.076171875</v>
      </c>
    </row>
  </sheetData>
  <pageMargins left="0.75" right="0.75" top="1" bottom="1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Grafiek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cp:lastPrinted>2016-01-08T15:46:42Z</cp:lastPrinted>
  <dcterms:created xsi:type="dcterms:W3CDTF">2016-01-08T15:46:42Z</dcterms:created>
  <dcterms:modified xsi:type="dcterms:W3CDTF">2016-01-10T10:51:44Z</dcterms:modified>
</cp:coreProperties>
</file>