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<sst xmlns="http://schemas.openxmlformats.org/spreadsheetml/2006/main" count="8" uniqueCount="8">
  <si>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</si>
  <si>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</si>
  <si>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</si>
  <si>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</si>
  <si>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(154x)</t>
  </si>
  <si>
    <t>AVERAGE TIME BETWEEN MEM TIMESTAMPS (ms) (161x)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</si>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</sst>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Sheet1!$A$2:$A$155</c:f>
              <c:numCache/>
            </c:numRef>
          </c:cat>
          <c:val>
            <c:numRef>
              <c:f>Sheet1!$B$2:$B$155</c:f>
              <c:numCache/>
            </c:numRef>
          </c:val>
          <c:smooth val="0"/>
        </c:ser>
        <c:marker val="1"/>
        <c:axId val="11939193"/>
        <c:axId val="1714550218"/>
      </c:lineChart>
      <c:catAx>
        <c:axId val="1193919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14550218"/>
        <c:crosses val="autoZero"/>
        <c:auto val="1"/>
        <c:lblOffset val="100"/>
        <c:tickLblSkip val="1"/>
        <c:tickMarkSkip val="1"/>
        <c:noMultiLvlLbl val="0"/>
      </c:catAx>
      <c:valAx>
        <c:axId val="171455021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93919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Sheet1!$C$2:$C$162</c:f>
              <c:numCache/>
            </c:numRef>
          </c:cat>
          <c:val>
            <c:numRef>
              <c:f>Sheet1!$E$2:$E$162</c:f>
              <c:numCache/>
            </c:numRef>
          </c:val>
          <c:smooth val="0"/>
        </c:ser>
        <c:marker val="1"/>
        <c:axId val="1523457748"/>
        <c:axId val="370370379"/>
      </c:lineChart>
      <c:catAx>
        <c:axId val="152345774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70370379"/>
        <c:crosses val="autoZero"/>
        <c:auto val="1"/>
        <c:lblOffset val="100"/>
        <c:tickLblSkip val="1"/>
        <c:tickMarkSkip val="1"/>
        <c:noMultiLvlLbl val="0"/>
      </c:catAx>
      <c:valAx>
        <c:axId val="37037037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234577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3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6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1204</f>
        <v>1204</v>
      </c>
      <c r="B2" s="21">
        <f>0</f>
        <v>0</v>
      </c>
      <c r="C2" s="21">
        <f>1310</f>
        <v>1310</v>
      </c>
      <c r="D2" s="21">
        <f>4564</f>
        <v>4564</v>
      </c>
      <c r="E2" s="21">
        <f>4.45703125</f>
        <v>4.45703125</v>
      </c>
      <c r="G2" s="21">
        <f>223</f>
        <v>223</v>
      </c>
    </row>
    <row r="3">
      <c r="A3" s="21">
        <f>1452</f>
        <v>1452</v>
      </c>
      <c r="B3" s="21">
        <f>32</f>
        <v>32</v>
      </c>
      <c r="C3" s="21">
        <f>1535</f>
        <v>1535</v>
      </c>
      <c r="D3" s="21">
        <f>15782</f>
        <v>15782</v>
      </c>
      <c r="E3" s="21">
        <f>15.412109375</f>
        <v>15.412109375</v>
      </c>
    </row>
    <row r="4">
      <c r="A4" s="21">
        <f>1707</f>
        <v>1707</v>
      </c>
      <c r="B4" s="21">
        <f>19</f>
        <v>19</v>
      </c>
      <c r="C4" s="21">
        <f>1722</f>
        <v>1722</v>
      </c>
      <c r="D4" s="21">
        <f>96354</f>
        <v>96354</v>
      </c>
      <c r="E4" s="21">
        <f>94.095703125</f>
        <v>94.095703125</v>
      </c>
      <c r="G4" s="21" t="s">
        <v>5</v>
      </c>
    </row>
    <row r="5">
      <c r="A5" s="21">
        <f>1930</f>
        <v>1930</v>
      </c>
      <c r="B5" s="21">
        <f>25</f>
        <v>25</v>
      </c>
      <c r="C5" s="21">
        <f>1924</f>
        <v>1924</v>
      </c>
      <c r="D5" s="21">
        <f>101142</f>
        <v>101142</v>
      </c>
      <c r="E5" s="21">
        <f>98.771484375</f>
        <v>98.771484375</v>
      </c>
      <c r="G5" s="21">
        <f>212</f>
        <v>212</v>
      </c>
    </row>
    <row r="6">
      <c r="A6" s="21">
        <f>2197</f>
        <v>2197</v>
      </c>
      <c r="B6" s="21">
        <f>48</f>
        <v>48</v>
      </c>
      <c r="C6" s="21">
        <f>2178</f>
        <v>2178</v>
      </c>
      <c r="D6" s="21">
        <f>106441</f>
        <v>106441</v>
      </c>
      <c r="E6" s="21">
        <f>103.9462890625</f>
        <v>103.9462890625</v>
      </c>
    </row>
    <row r="7">
      <c r="A7" s="21">
        <f>2384</f>
        <v>2384</v>
      </c>
      <c r="B7" s="21">
        <f>0</f>
        <v>0</v>
      </c>
      <c r="C7" s="21">
        <f>2344</f>
        <v>2344</v>
      </c>
      <c r="D7" s="21">
        <f>116722</f>
        <v>116722</v>
      </c>
      <c r="E7" s="21">
        <f>113.986328125</f>
        <v>113.986328125</v>
      </c>
    </row>
    <row r="8">
      <c r="A8" s="21">
        <f>2605</f>
        <v>2605</v>
      </c>
      <c r="B8" s="21">
        <f>0</f>
        <v>0</v>
      </c>
      <c r="C8" s="21">
        <f>2542</f>
        <v>2542</v>
      </c>
      <c r="D8" s="21">
        <f>116726</f>
        <v>116726</v>
      </c>
      <c r="E8" s="21">
        <f>113.990234375</f>
        <v>113.990234375</v>
      </c>
    </row>
    <row r="9">
      <c r="A9" s="21">
        <f>2851</f>
        <v>2851</v>
      </c>
      <c r="B9" s="21">
        <f>2</f>
        <v>2</v>
      </c>
      <c r="C9" s="21">
        <f>2752</f>
        <v>2752</v>
      </c>
      <c r="D9" s="21">
        <f>116727</f>
        <v>116727</v>
      </c>
      <c r="E9" s="21">
        <f>113.9912109375</f>
        <v>113.9912109375</v>
      </c>
    </row>
    <row r="10">
      <c r="A10" s="21">
        <f>3076</f>
        <v>3076</v>
      </c>
      <c r="B10" s="21">
        <f t="shared" ref="B10:B21" si="0">0</f>
        <v>0</v>
      </c>
      <c r="C10" s="21">
        <f>2966</f>
        <v>2966</v>
      </c>
      <c r="D10" s="21">
        <f>116872</f>
        <v>116872</v>
      </c>
      <c r="E10" s="21">
        <f>114.1328125</f>
        <v>114.1328125</v>
      </c>
    </row>
    <row r="11">
      <c r="A11" s="21">
        <f>3281</f>
        <v>3281</v>
      </c>
      <c r="B11" s="21">
        <f t="shared" si="0"/>
        <v>0</v>
      </c>
      <c r="C11" s="21">
        <f>3153</f>
        <v>3153</v>
      </c>
      <c r="D11" s="21">
        <f t="shared" ref="D11:D24" si="1">116990</f>
        <v>116990</v>
      </c>
      <c r="E11" s="21">
        <f t="shared" ref="E11:E24" si="2">114.248046875</f>
        <v>114.248046875</v>
      </c>
    </row>
    <row r="12">
      <c r="A12" s="21">
        <f>3495</f>
        <v>3495</v>
      </c>
      <c r="B12" s="21">
        <f t="shared" si="0"/>
        <v>0</v>
      </c>
      <c r="C12" s="21">
        <f>3340</f>
        <v>3340</v>
      </c>
      <c r="D12" s="21">
        <f t="shared" si="1"/>
        <v>116990</v>
      </c>
      <c r="E12" s="21">
        <f t="shared" si="2"/>
        <v>114.248046875</v>
      </c>
      <c r="H12" s="21" t="s">
        <v>6</v>
      </c>
      <c r="I12" s="21" t="s">
        <v>7</v>
      </c>
      <c r="J12" s="21" t="s">
        <v>8</v>
      </c>
    </row>
    <row r="13">
      <c r="A13" s="21">
        <f>3701</f>
        <v>3701</v>
      </c>
      <c r="B13" s="21">
        <f t="shared" si="0"/>
        <v>0</v>
      </c>
      <c r="C13" s="21">
        <f>3529</f>
        <v>3529</v>
      </c>
      <c r="D13" s="21">
        <f t="shared" si="1"/>
        <v>116990</v>
      </c>
      <c r="E13" s="21">
        <f t="shared" si="2"/>
        <v>114.248046875</v>
      </c>
      <c r="H13" s="21">
        <f>AVERAGE(Sheet1!E7:E24)</f>
        <v>114.198513454861</v>
      </c>
      <c r="I13" s="21">
        <f>MAX(E2:E162)</f>
        <v>164.880859375</v>
      </c>
      <c r="J13" s="21">
        <v>123</v>
      </c>
    </row>
    <row r="14">
      <c r="A14" s="21">
        <f>3908</f>
        <v>3908</v>
      </c>
      <c r="B14" s="21">
        <f t="shared" si="0"/>
        <v>0</v>
      </c>
      <c r="C14" s="21">
        <f>3726</f>
        <v>3726</v>
      </c>
      <c r="D14" s="21">
        <f t="shared" si="1"/>
        <v>116990</v>
      </c>
      <c r="E14" s="21">
        <f t="shared" si="2"/>
        <v>114.248046875</v>
      </c>
    </row>
    <row r="15">
      <c r="A15" s="21">
        <f>4182</f>
        <v>4182</v>
      </c>
      <c r="B15" s="21">
        <f t="shared" si="0"/>
        <v>0</v>
      </c>
      <c r="C15" s="21">
        <f>3925</f>
        <v>3925</v>
      </c>
      <c r="D15" s="21">
        <f t="shared" si="1"/>
        <v>116990</v>
      </c>
      <c r="E15" s="21">
        <f t="shared" si="2"/>
        <v>114.248046875</v>
      </c>
    </row>
    <row r="16">
      <c r="A16" s="21">
        <f>4419</f>
        <v>4419</v>
      </c>
      <c r="B16" s="21">
        <f t="shared" si="0"/>
        <v>0</v>
      </c>
      <c r="C16" s="21">
        <f>4120</f>
        <v>4120</v>
      </c>
      <c r="D16" s="21">
        <f t="shared" si="1"/>
        <v>116990</v>
      </c>
      <c r="E16" s="21">
        <f t="shared" si="2"/>
        <v>114.248046875</v>
      </c>
    </row>
    <row r="17">
      <c r="A17" s="21">
        <f>4670</f>
        <v>4670</v>
      </c>
      <c r="B17" s="21">
        <f t="shared" si="0"/>
        <v>0</v>
      </c>
      <c r="C17" s="21">
        <f>4370</f>
        <v>4370</v>
      </c>
      <c r="D17" s="21">
        <f t="shared" si="1"/>
        <v>116990</v>
      </c>
      <c r="E17" s="21">
        <f t="shared" si="2"/>
        <v>114.248046875</v>
      </c>
    </row>
    <row r="18">
      <c r="A18" s="21">
        <f>4956</f>
        <v>4956</v>
      </c>
      <c r="B18" s="21">
        <f t="shared" si="0"/>
        <v>0</v>
      </c>
      <c r="C18" s="21">
        <f>4568</f>
        <v>4568</v>
      </c>
      <c r="D18" s="21">
        <f t="shared" si="1"/>
        <v>116990</v>
      </c>
      <c r="E18" s="21">
        <f t="shared" si="2"/>
        <v>114.248046875</v>
      </c>
    </row>
    <row r="19">
      <c r="A19" s="21">
        <f>5240</f>
        <v>5240</v>
      </c>
      <c r="B19" s="21">
        <f t="shared" si="0"/>
        <v>0</v>
      </c>
      <c r="C19" s="21">
        <f>4812</f>
        <v>4812</v>
      </c>
      <c r="D19" s="21">
        <f t="shared" si="1"/>
        <v>116990</v>
      </c>
      <c r="E19" s="21">
        <f t="shared" si="2"/>
        <v>114.248046875</v>
      </c>
    </row>
    <row r="20">
      <c r="A20" s="21">
        <f>5507</f>
        <v>5507</v>
      </c>
      <c r="B20" s="21">
        <f t="shared" si="0"/>
        <v>0</v>
      </c>
      <c r="C20" s="21">
        <f>5067</f>
        <v>5067</v>
      </c>
      <c r="D20" s="21">
        <f t="shared" si="1"/>
        <v>116990</v>
      </c>
      <c r="E20" s="21">
        <f t="shared" si="2"/>
        <v>114.248046875</v>
      </c>
    </row>
    <row r="21">
      <c r="A21" s="21">
        <f>5775</f>
        <v>5775</v>
      </c>
      <c r="B21" s="21">
        <f t="shared" si="0"/>
        <v>0</v>
      </c>
      <c r="C21" s="21">
        <f>5275</f>
        <v>5275</v>
      </c>
      <c r="D21" s="21">
        <f t="shared" si="1"/>
        <v>116990</v>
      </c>
      <c r="E21" s="21">
        <f t="shared" si="2"/>
        <v>114.248046875</v>
      </c>
    </row>
    <row r="22">
      <c r="A22" s="21">
        <f>6027</f>
        <v>6027</v>
      </c>
      <c r="B22" s="21">
        <f>10</f>
        <v>10</v>
      </c>
      <c r="C22" s="21">
        <f>5487</f>
        <v>5487</v>
      </c>
      <c r="D22" s="21">
        <f t="shared" si="1"/>
        <v>116990</v>
      </c>
      <c r="E22" s="21">
        <f t="shared" si="2"/>
        <v>114.248046875</v>
      </c>
    </row>
    <row r="23">
      <c r="A23" s="21">
        <f>6279</f>
        <v>6279</v>
      </c>
      <c r="B23" s="21">
        <f>6</f>
        <v>6</v>
      </c>
      <c r="C23" s="21">
        <f>5709</f>
        <v>5709</v>
      </c>
      <c r="D23" s="21">
        <f t="shared" si="1"/>
        <v>116990</v>
      </c>
      <c r="E23" s="21">
        <f t="shared" si="2"/>
        <v>114.248046875</v>
      </c>
    </row>
    <row r="24">
      <c r="A24" s="21">
        <f>6506</f>
        <v>6506</v>
      </c>
      <c r="B24" s="21">
        <f>18</f>
        <v>18</v>
      </c>
      <c r="C24" s="21">
        <f>5942</f>
        <v>5942</v>
      </c>
      <c r="D24" s="21">
        <f t="shared" si="1"/>
        <v>116990</v>
      </c>
      <c r="E24" s="21">
        <f t="shared" si="2"/>
        <v>114.248046875</v>
      </c>
    </row>
    <row r="25">
      <c r="A25" s="21">
        <f>6741</f>
        <v>6741</v>
      </c>
      <c r="B25" s="21">
        <f>3</f>
        <v>3</v>
      </c>
      <c r="C25" s="21">
        <f>6159</f>
        <v>6159</v>
      </c>
      <c r="D25" s="21">
        <f>117368</f>
        <v>117368</v>
      </c>
      <c r="E25" s="21">
        <f>114.6171875</f>
        <v>114.6171875</v>
      </c>
    </row>
    <row r="26">
      <c r="A26" s="21">
        <f>6980</f>
        <v>6980</v>
      </c>
      <c r="B26" s="21">
        <f t="shared" ref="B26:B34" si="3">0</f>
        <v>0</v>
      </c>
      <c r="C26" s="21">
        <f>6369</f>
        <v>6369</v>
      </c>
      <c r="D26" s="21">
        <f>118655</f>
        <v>118655</v>
      </c>
      <c r="E26" s="21">
        <f>115.8740234375</f>
        <v>115.8740234375</v>
      </c>
    </row>
    <row r="27">
      <c r="A27" s="21">
        <f>7203</f>
        <v>7203</v>
      </c>
      <c r="B27" s="21">
        <f t="shared" si="3"/>
        <v>0</v>
      </c>
      <c r="C27" s="21">
        <f>6560</f>
        <v>6560</v>
      </c>
      <c r="D27" s="21">
        <f>121968</f>
        <v>121968</v>
      </c>
      <c r="E27" s="21">
        <f>119.109375</f>
        <v>119.109375</v>
      </c>
    </row>
    <row r="28">
      <c r="A28" s="21">
        <f>7412</f>
        <v>7412</v>
      </c>
      <c r="B28" s="21">
        <f t="shared" si="3"/>
        <v>0</v>
      </c>
      <c r="C28" s="21">
        <f>6776</f>
        <v>6776</v>
      </c>
      <c r="D28" s="21">
        <f>122097</f>
        <v>122097</v>
      </c>
      <c r="E28" s="21">
        <f>119.2353515625</f>
        <v>119.2353515625</v>
      </c>
    </row>
    <row r="29">
      <c r="A29" s="21">
        <f>7638</f>
        <v>7638</v>
      </c>
      <c r="B29" s="21">
        <f t="shared" si="3"/>
        <v>0</v>
      </c>
      <c r="C29" s="21">
        <f>6954</f>
        <v>6954</v>
      </c>
      <c r="D29" s="21">
        <f>122101</f>
        <v>122101</v>
      </c>
      <c r="E29" s="21">
        <f>119.2392578125</f>
        <v>119.2392578125</v>
      </c>
    </row>
    <row r="30">
      <c r="A30" s="21">
        <f>7838</f>
        <v>7838</v>
      </c>
      <c r="B30" s="21">
        <f t="shared" si="3"/>
        <v>0</v>
      </c>
      <c r="C30" s="21">
        <f>7173</f>
        <v>7173</v>
      </c>
      <c r="D30" s="21">
        <f>122101</f>
        <v>122101</v>
      </c>
      <c r="E30" s="21">
        <f>119.2392578125</f>
        <v>119.2392578125</v>
      </c>
    </row>
    <row r="31">
      <c r="A31" s="21">
        <f>8068</f>
        <v>8068</v>
      </c>
      <c r="B31" s="21">
        <f t="shared" si="3"/>
        <v>0</v>
      </c>
      <c r="C31" s="21">
        <f>7378</f>
        <v>7378</v>
      </c>
      <c r="D31" s="21">
        <f>122101</f>
        <v>122101</v>
      </c>
      <c r="E31" s="21">
        <f>119.2392578125</f>
        <v>119.2392578125</v>
      </c>
    </row>
    <row r="32">
      <c r="A32" s="21">
        <f>8285</f>
        <v>8285</v>
      </c>
      <c r="B32" s="21">
        <f t="shared" si="3"/>
        <v>0</v>
      </c>
      <c r="C32" s="21">
        <f>7573</f>
        <v>7573</v>
      </c>
      <c r="D32" s="21">
        <f>122117</f>
        <v>122117</v>
      </c>
      <c r="E32" s="21">
        <f>119.2548828125</f>
        <v>119.2548828125</v>
      </c>
    </row>
    <row r="33">
      <c r="A33" s="21">
        <f>8504</f>
        <v>8504</v>
      </c>
      <c r="B33" s="21">
        <f t="shared" si="3"/>
        <v>0</v>
      </c>
      <c r="C33" s="21">
        <f>7771</f>
        <v>7771</v>
      </c>
      <c r="D33" s="21">
        <f>122117</f>
        <v>122117</v>
      </c>
      <c r="E33" s="21">
        <f>119.2548828125</f>
        <v>119.2548828125</v>
      </c>
    </row>
    <row r="34">
      <c r="A34" s="21">
        <f>8715</f>
        <v>8715</v>
      </c>
      <c r="B34" s="21">
        <f t="shared" si="3"/>
        <v>0</v>
      </c>
      <c r="C34" s="21">
        <f>7988</f>
        <v>7988</v>
      </c>
      <c r="D34" s="21">
        <f>122117</f>
        <v>122117</v>
      </c>
      <c r="E34" s="21">
        <f>119.2548828125</f>
        <v>119.2548828125</v>
      </c>
    </row>
    <row r="35">
      <c r="A35" s="21">
        <f>8958</f>
        <v>8958</v>
      </c>
      <c r="B35" s="21">
        <f>10</f>
        <v>10</v>
      </c>
      <c r="C35" s="21">
        <f>8191</f>
        <v>8191</v>
      </c>
      <c r="D35" s="21">
        <f>122117</f>
        <v>122117</v>
      </c>
      <c r="E35" s="21">
        <f>119.2548828125</f>
        <v>119.2548828125</v>
      </c>
    </row>
    <row r="36">
      <c r="A36" s="21">
        <f>9224</f>
        <v>9224</v>
      </c>
      <c r="B36" s="21">
        <f>9</f>
        <v>9</v>
      </c>
      <c r="C36" s="21">
        <f>8392</f>
        <v>8392</v>
      </c>
      <c r="D36" s="21">
        <f>122117</f>
        <v>122117</v>
      </c>
      <c r="E36" s="21">
        <f>119.2548828125</f>
        <v>119.2548828125</v>
      </c>
    </row>
    <row r="37">
      <c r="A37" s="21">
        <f>9460</f>
        <v>9460</v>
      </c>
      <c r="B37" s="21">
        <f t="shared" ref="B37:B49" si="4">0</f>
        <v>0</v>
      </c>
      <c r="C37" s="21">
        <f>8591</f>
        <v>8591</v>
      </c>
      <c r="D37" s="21">
        <f>122117</f>
        <v>122117</v>
      </c>
      <c r="E37" s="21">
        <f>119.2548828125</f>
        <v>119.2548828125</v>
      </c>
    </row>
    <row r="38">
      <c r="A38" s="21">
        <f>9681</f>
        <v>9681</v>
      </c>
      <c r="B38" s="21">
        <f t="shared" si="4"/>
        <v>0</v>
      </c>
      <c r="C38" s="21">
        <f>8793</f>
        <v>8793</v>
      </c>
      <c r="D38" s="21">
        <f>122117</f>
        <v>122117</v>
      </c>
      <c r="E38" s="21">
        <f>119.2548828125</f>
        <v>119.2548828125</v>
      </c>
    </row>
    <row r="39">
      <c r="A39" s="21">
        <f>9911</f>
        <v>9911</v>
      </c>
      <c r="B39" s="21">
        <f t="shared" si="4"/>
        <v>0</v>
      </c>
      <c r="C39" s="21">
        <f>9003</f>
        <v>9003</v>
      </c>
      <c r="D39" s="21">
        <f>168838</f>
        <v>168838</v>
      </c>
      <c r="E39" s="21">
        <f>164.880859375</f>
        <v>164.880859375</v>
      </c>
    </row>
    <row r="40">
      <c r="A40" s="21">
        <f>10108</f>
        <v>10108</v>
      </c>
      <c r="B40" s="21">
        <f t="shared" si="4"/>
        <v>0</v>
      </c>
      <c r="C40" s="21">
        <f>9215</f>
        <v>9215</v>
      </c>
      <c r="D40" s="21">
        <f>123617</f>
        <v>123617</v>
      </c>
      <c r="E40" s="21">
        <f>120.7197265625</f>
        <v>120.7197265625</v>
      </c>
    </row>
    <row r="41">
      <c r="A41" s="21">
        <f>10316</f>
        <v>10316</v>
      </c>
      <c r="B41" s="21">
        <f t="shared" si="4"/>
        <v>0</v>
      </c>
      <c r="C41" s="21">
        <f>9436</f>
        <v>9436</v>
      </c>
      <c r="D41" s="21">
        <f t="shared" ref="D41:D52" si="5">123695</f>
        <v>123695</v>
      </c>
      <c r="E41" s="21">
        <f t="shared" ref="E41:E52" si="6">120.7958984375</f>
        <v>120.7958984375</v>
      </c>
    </row>
    <row r="42">
      <c r="A42" s="21">
        <f>10511</f>
        <v>10511</v>
      </c>
      <c r="B42" s="21">
        <f t="shared" si="4"/>
        <v>0</v>
      </c>
      <c r="C42" s="21">
        <f>9664</f>
        <v>9664</v>
      </c>
      <c r="D42" s="21">
        <f t="shared" si="5"/>
        <v>123695</v>
      </c>
      <c r="E42" s="21">
        <f t="shared" si="6"/>
        <v>120.7958984375</v>
      </c>
    </row>
    <row r="43">
      <c r="A43" s="21">
        <f>10709</f>
        <v>10709</v>
      </c>
      <c r="B43" s="21">
        <f t="shared" si="4"/>
        <v>0</v>
      </c>
      <c r="C43" s="21">
        <f>9896</f>
        <v>9896</v>
      </c>
      <c r="D43" s="21">
        <f t="shared" si="5"/>
        <v>123695</v>
      </c>
      <c r="E43" s="21">
        <f t="shared" si="6"/>
        <v>120.7958984375</v>
      </c>
    </row>
    <row r="44">
      <c r="A44" s="21">
        <f>10925</f>
        <v>10925</v>
      </c>
      <c r="B44" s="21">
        <f t="shared" si="4"/>
        <v>0</v>
      </c>
      <c r="C44" s="21">
        <f>10098</f>
        <v>10098</v>
      </c>
      <c r="D44" s="21">
        <f t="shared" si="5"/>
        <v>123695</v>
      </c>
      <c r="E44" s="21">
        <f t="shared" si="6"/>
        <v>120.7958984375</v>
      </c>
    </row>
    <row r="45">
      <c r="A45" s="21">
        <f>11144</f>
        <v>11144</v>
      </c>
      <c r="B45" s="21">
        <f t="shared" si="4"/>
        <v>0</v>
      </c>
      <c r="C45" s="21">
        <f>10296</f>
        <v>10296</v>
      </c>
      <c r="D45" s="21">
        <f t="shared" si="5"/>
        <v>123695</v>
      </c>
      <c r="E45" s="21">
        <f t="shared" si="6"/>
        <v>120.7958984375</v>
      </c>
    </row>
    <row r="46">
      <c r="A46" s="21">
        <f>11360</f>
        <v>11360</v>
      </c>
      <c r="B46" s="21">
        <f t="shared" si="4"/>
        <v>0</v>
      </c>
      <c r="C46" s="21">
        <f>10493</f>
        <v>10493</v>
      </c>
      <c r="D46" s="21">
        <f t="shared" si="5"/>
        <v>123695</v>
      </c>
      <c r="E46" s="21">
        <f t="shared" si="6"/>
        <v>120.7958984375</v>
      </c>
    </row>
    <row r="47">
      <c r="A47" s="21">
        <f>11559</f>
        <v>11559</v>
      </c>
      <c r="B47" s="21">
        <f t="shared" si="4"/>
        <v>0</v>
      </c>
      <c r="C47" s="21">
        <f>10706</f>
        <v>10706</v>
      </c>
      <c r="D47" s="21">
        <f t="shared" si="5"/>
        <v>123695</v>
      </c>
      <c r="E47" s="21">
        <f t="shared" si="6"/>
        <v>120.7958984375</v>
      </c>
    </row>
    <row r="48">
      <c r="A48" s="21">
        <f>11767</f>
        <v>11767</v>
      </c>
      <c r="B48" s="21">
        <f t="shared" si="4"/>
        <v>0</v>
      </c>
      <c r="C48" s="21">
        <f>10919</f>
        <v>10919</v>
      </c>
      <c r="D48" s="21">
        <f t="shared" si="5"/>
        <v>123695</v>
      </c>
      <c r="E48" s="21">
        <f t="shared" si="6"/>
        <v>120.7958984375</v>
      </c>
    </row>
    <row r="49">
      <c r="A49" s="21">
        <f>11974</f>
        <v>11974</v>
      </c>
      <c r="B49" s="21">
        <f t="shared" si="4"/>
        <v>0</v>
      </c>
      <c r="C49" s="21">
        <f>11105</f>
        <v>11105</v>
      </c>
      <c r="D49" s="21">
        <f t="shared" si="5"/>
        <v>123695</v>
      </c>
      <c r="E49" s="21">
        <f t="shared" si="6"/>
        <v>120.7958984375</v>
      </c>
    </row>
    <row r="50">
      <c r="A50" s="21">
        <f>12214</f>
        <v>12214</v>
      </c>
      <c r="B50" s="21">
        <f>2</f>
        <v>2</v>
      </c>
      <c r="C50" s="21">
        <f>11308</f>
        <v>11308</v>
      </c>
      <c r="D50" s="21">
        <f t="shared" si="5"/>
        <v>123695</v>
      </c>
      <c r="E50" s="21">
        <f t="shared" si="6"/>
        <v>120.7958984375</v>
      </c>
    </row>
    <row r="51">
      <c r="A51" s="21">
        <f>12444</f>
        <v>12444</v>
      </c>
      <c r="B51" s="21">
        <f t="shared" ref="B51:B63" si="7">0</f>
        <v>0</v>
      </c>
      <c r="C51" s="21">
        <f>11522</f>
        <v>11522</v>
      </c>
      <c r="D51" s="21">
        <f t="shared" si="5"/>
        <v>123695</v>
      </c>
      <c r="E51" s="21">
        <f t="shared" si="6"/>
        <v>120.7958984375</v>
      </c>
    </row>
    <row r="52">
      <c r="A52" s="21">
        <f>12658</f>
        <v>12658</v>
      </c>
      <c r="B52" s="21">
        <f t="shared" si="7"/>
        <v>0</v>
      </c>
      <c r="C52" s="21">
        <f>11738</f>
        <v>11738</v>
      </c>
      <c r="D52" s="21">
        <f t="shared" si="5"/>
        <v>123695</v>
      </c>
      <c r="E52" s="21">
        <f t="shared" si="6"/>
        <v>120.7958984375</v>
      </c>
    </row>
    <row r="53">
      <c r="A53" s="21">
        <f>12855</f>
        <v>12855</v>
      </c>
      <c r="B53" s="21">
        <f t="shared" si="7"/>
        <v>0</v>
      </c>
      <c r="C53" s="21">
        <f>11955</f>
        <v>11955</v>
      </c>
      <c r="D53" s="21">
        <f>123711</f>
        <v>123711</v>
      </c>
      <c r="E53" s="21">
        <f>120.8115234375</f>
        <v>120.8115234375</v>
      </c>
    </row>
    <row r="54">
      <c r="A54" s="21">
        <f>13070</f>
        <v>13070</v>
      </c>
      <c r="B54" s="21">
        <f t="shared" si="7"/>
        <v>0</v>
      </c>
      <c r="C54" s="21">
        <f>12169</f>
        <v>12169</v>
      </c>
      <c r="D54" s="21">
        <f>123723</f>
        <v>123723</v>
      </c>
      <c r="E54" s="21">
        <f>120.8232421875</f>
        <v>120.8232421875</v>
      </c>
    </row>
    <row r="55">
      <c r="A55" s="21">
        <f>13315</f>
        <v>13315</v>
      </c>
      <c r="B55" s="21">
        <f t="shared" si="7"/>
        <v>0</v>
      </c>
      <c r="C55" s="21">
        <f>12392</f>
        <v>12392</v>
      </c>
      <c r="D55" s="21">
        <f>123727</f>
        <v>123727</v>
      </c>
      <c r="E55" s="21">
        <f>120.8271484375</f>
        <v>120.8271484375</v>
      </c>
    </row>
    <row r="56">
      <c r="A56" s="21">
        <f>13540</f>
        <v>13540</v>
      </c>
      <c r="B56" s="21">
        <f t="shared" si="7"/>
        <v>0</v>
      </c>
      <c r="C56" s="21">
        <f>12637</f>
        <v>12637</v>
      </c>
      <c r="D56" s="21">
        <f>123727</f>
        <v>123727</v>
      </c>
      <c r="E56" s="21">
        <f>120.8271484375</f>
        <v>120.8271484375</v>
      </c>
    </row>
    <row r="57">
      <c r="A57" s="21">
        <f>13769</f>
        <v>13769</v>
      </c>
      <c r="B57" s="21">
        <f t="shared" si="7"/>
        <v>0</v>
      </c>
      <c r="C57" s="21">
        <f>12840</f>
        <v>12840</v>
      </c>
      <c r="D57" s="21">
        <f t="shared" ref="D57:D66" si="8">123791</f>
        <v>123791</v>
      </c>
      <c r="E57" s="21">
        <f t="shared" ref="E57:E66" si="9">120.8896484375</f>
        <v>120.8896484375</v>
      </c>
    </row>
    <row r="58">
      <c r="A58" s="21">
        <f>13969</f>
        <v>13969</v>
      </c>
      <c r="B58" s="21">
        <f t="shared" si="7"/>
        <v>0</v>
      </c>
      <c r="C58" s="21">
        <f>13052</f>
        <v>13052</v>
      </c>
      <c r="D58" s="21">
        <f t="shared" si="8"/>
        <v>123791</v>
      </c>
      <c r="E58" s="21">
        <f t="shared" si="9"/>
        <v>120.8896484375</v>
      </c>
    </row>
    <row r="59">
      <c r="A59" s="21">
        <f>14178</f>
        <v>14178</v>
      </c>
      <c r="B59" s="21">
        <f t="shared" si="7"/>
        <v>0</v>
      </c>
      <c r="C59" s="21">
        <f>13318</f>
        <v>13318</v>
      </c>
      <c r="D59" s="21">
        <f t="shared" si="8"/>
        <v>123791</v>
      </c>
      <c r="E59" s="21">
        <f t="shared" si="9"/>
        <v>120.8896484375</v>
      </c>
    </row>
    <row r="60">
      <c r="A60" s="21">
        <f>14393</f>
        <v>14393</v>
      </c>
      <c r="B60" s="21">
        <f t="shared" si="7"/>
        <v>0</v>
      </c>
      <c r="C60" s="21">
        <f>13523</f>
        <v>13523</v>
      </c>
      <c r="D60" s="21">
        <f t="shared" si="8"/>
        <v>123791</v>
      </c>
      <c r="E60" s="21">
        <f t="shared" si="9"/>
        <v>120.8896484375</v>
      </c>
    </row>
    <row r="61">
      <c r="A61" s="21">
        <f>14625</f>
        <v>14625</v>
      </c>
      <c r="B61" s="21">
        <f t="shared" si="7"/>
        <v>0</v>
      </c>
      <c r="C61" s="21">
        <f>13740</f>
        <v>13740</v>
      </c>
      <c r="D61" s="21">
        <f t="shared" si="8"/>
        <v>123791</v>
      </c>
      <c r="E61" s="21">
        <f t="shared" si="9"/>
        <v>120.8896484375</v>
      </c>
    </row>
    <row r="62">
      <c r="A62" s="21">
        <f>14844</f>
        <v>14844</v>
      </c>
      <c r="B62" s="21">
        <f t="shared" si="7"/>
        <v>0</v>
      </c>
      <c r="C62" s="21">
        <f>13954</f>
        <v>13954</v>
      </c>
      <c r="D62" s="21">
        <f t="shared" si="8"/>
        <v>123791</v>
      </c>
      <c r="E62" s="21">
        <f t="shared" si="9"/>
        <v>120.8896484375</v>
      </c>
    </row>
    <row r="63">
      <c r="A63" s="21">
        <f>15055</f>
        <v>15055</v>
      </c>
      <c r="B63" s="21">
        <f t="shared" si="7"/>
        <v>0</v>
      </c>
      <c r="C63" s="21">
        <f>14168</f>
        <v>14168</v>
      </c>
      <c r="D63" s="21">
        <f t="shared" si="8"/>
        <v>123791</v>
      </c>
      <c r="E63" s="21">
        <f t="shared" si="9"/>
        <v>120.8896484375</v>
      </c>
    </row>
    <row r="64">
      <c r="A64" s="21">
        <f>15279</f>
        <v>15279</v>
      </c>
      <c r="B64" s="21">
        <f>16</f>
        <v>16</v>
      </c>
      <c r="C64" s="21">
        <f>14408</f>
        <v>14408</v>
      </c>
      <c r="D64" s="21">
        <f t="shared" si="8"/>
        <v>123791</v>
      </c>
      <c r="E64" s="21">
        <f t="shared" si="9"/>
        <v>120.8896484375</v>
      </c>
    </row>
    <row r="65">
      <c r="A65" s="21">
        <f>15496</f>
        <v>15496</v>
      </c>
      <c r="B65" s="21">
        <f t="shared" ref="B65:B75" si="10">0</f>
        <v>0</v>
      </c>
      <c r="C65" s="21">
        <f>14621</f>
        <v>14621</v>
      </c>
      <c r="D65" s="21">
        <f t="shared" si="8"/>
        <v>123791</v>
      </c>
      <c r="E65" s="21">
        <f t="shared" si="9"/>
        <v>120.8896484375</v>
      </c>
    </row>
    <row r="66">
      <c r="A66" s="21">
        <f>15731</f>
        <v>15731</v>
      </c>
      <c r="B66" s="21">
        <f t="shared" si="10"/>
        <v>0</v>
      </c>
      <c r="C66" s="21">
        <f>14849</f>
        <v>14849</v>
      </c>
      <c r="D66" s="21">
        <f t="shared" si="8"/>
        <v>123791</v>
      </c>
      <c r="E66" s="21">
        <f t="shared" si="9"/>
        <v>120.8896484375</v>
      </c>
    </row>
    <row r="67">
      <c r="A67" s="21">
        <f>15946</f>
        <v>15946</v>
      </c>
      <c r="B67" s="21">
        <f t="shared" si="10"/>
        <v>0</v>
      </c>
      <c r="C67" s="21">
        <f>15036</f>
        <v>15036</v>
      </c>
      <c r="D67" s="21">
        <f>123803</f>
        <v>123803</v>
      </c>
      <c r="E67" s="21">
        <f>120.9013671875</f>
        <v>120.9013671875</v>
      </c>
    </row>
    <row r="68">
      <c r="A68" s="21">
        <f>16170</f>
        <v>16170</v>
      </c>
      <c r="B68" s="21">
        <f t="shared" si="10"/>
        <v>0</v>
      </c>
      <c r="C68" s="21">
        <f>15276</f>
        <v>15276</v>
      </c>
      <c r="D68" s="21">
        <f>124285</f>
        <v>124285</v>
      </c>
      <c r="E68" s="21">
        <f>121.3720703125</f>
        <v>121.3720703125</v>
      </c>
    </row>
    <row r="69">
      <c r="A69" s="21">
        <f>16380</f>
        <v>16380</v>
      </c>
      <c r="B69" s="21">
        <f t="shared" si="10"/>
        <v>0</v>
      </c>
      <c r="C69" s="21">
        <f>15513</f>
        <v>15513</v>
      </c>
      <c r="D69" s="21">
        <f t="shared" ref="D69:D81" si="11">124435</f>
        <v>124435</v>
      </c>
      <c r="E69" s="21">
        <f t="shared" ref="E69:E81" si="12">121.5185546875</f>
        <v>121.5185546875</v>
      </c>
    </row>
    <row r="70">
      <c r="A70" s="21">
        <f>16591</f>
        <v>16591</v>
      </c>
      <c r="B70" s="21">
        <f t="shared" si="10"/>
        <v>0</v>
      </c>
      <c r="C70" s="21">
        <f>15709</f>
        <v>15709</v>
      </c>
      <c r="D70" s="21">
        <f t="shared" si="11"/>
        <v>124435</v>
      </c>
      <c r="E70" s="21">
        <f t="shared" si="12"/>
        <v>121.5185546875</v>
      </c>
    </row>
    <row r="71">
      <c r="A71" s="21">
        <f>16840</f>
        <v>16840</v>
      </c>
      <c r="B71" s="21">
        <f t="shared" si="10"/>
        <v>0</v>
      </c>
      <c r="C71" s="21">
        <f>15937</f>
        <v>15937</v>
      </c>
      <c r="D71" s="21">
        <f t="shared" si="11"/>
        <v>124435</v>
      </c>
      <c r="E71" s="21">
        <f t="shared" si="12"/>
        <v>121.5185546875</v>
      </c>
    </row>
    <row r="72">
      <c r="A72" s="21">
        <f>17053</f>
        <v>17053</v>
      </c>
      <c r="B72" s="21">
        <f t="shared" si="10"/>
        <v>0</v>
      </c>
      <c r="C72" s="21">
        <f>16140</f>
        <v>16140</v>
      </c>
      <c r="D72" s="21">
        <f t="shared" si="11"/>
        <v>124435</v>
      </c>
      <c r="E72" s="21">
        <f t="shared" si="12"/>
        <v>121.5185546875</v>
      </c>
    </row>
    <row r="73">
      <c r="A73" s="21">
        <f>17270</f>
        <v>17270</v>
      </c>
      <c r="B73" s="21">
        <f t="shared" si="10"/>
        <v>0</v>
      </c>
      <c r="C73" s="21">
        <f>16337</f>
        <v>16337</v>
      </c>
      <c r="D73" s="21">
        <f t="shared" si="11"/>
        <v>124435</v>
      </c>
      <c r="E73" s="21">
        <f t="shared" si="12"/>
        <v>121.5185546875</v>
      </c>
    </row>
    <row r="74">
      <c r="A74" s="21">
        <f>17525</f>
        <v>17525</v>
      </c>
      <c r="B74" s="21">
        <f t="shared" si="10"/>
        <v>0</v>
      </c>
      <c r="C74" s="21">
        <f>16528</f>
        <v>16528</v>
      </c>
      <c r="D74" s="21">
        <f t="shared" si="11"/>
        <v>124435</v>
      </c>
      <c r="E74" s="21">
        <f t="shared" si="12"/>
        <v>121.5185546875</v>
      </c>
    </row>
    <row r="75">
      <c r="A75" s="21">
        <f>17768</f>
        <v>17768</v>
      </c>
      <c r="B75" s="21">
        <f t="shared" si="10"/>
        <v>0</v>
      </c>
      <c r="C75" s="21">
        <f>16733</f>
        <v>16733</v>
      </c>
      <c r="D75" s="21">
        <f t="shared" si="11"/>
        <v>124435</v>
      </c>
      <c r="E75" s="21">
        <f t="shared" si="12"/>
        <v>121.5185546875</v>
      </c>
    </row>
    <row r="76">
      <c r="A76" s="21">
        <f>18005</f>
        <v>18005</v>
      </c>
      <c r="B76" s="21">
        <f>3</f>
        <v>3</v>
      </c>
      <c r="C76" s="21">
        <f>16945</f>
        <v>16945</v>
      </c>
      <c r="D76" s="21">
        <f t="shared" si="11"/>
        <v>124435</v>
      </c>
      <c r="E76" s="21">
        <f t="shared" si="12"/>
        <v>121.5185546875</v>
      </c>
    </row>
    <row r="77">
      <c r="A77" s="21">
        <f>18283</f>
        <v>18283</v>
      </c>
      <c r="B77" s="21">
        <f>20</f>
        <v>20</v>
      </c>
      <c r="C77" s="21">
        <f>17159</f>
        <v>17159</v>
      </c>
      <c r="D77" s="21">
        <f t="shared" si="11"/>
        <v>124435</v>
      </c>
      <c r="E77" s="21">
        <f t="shared" si="12"/>
        <v>121.5185546875</v>
      </c>
    </row>
    <row r="78">
      <c r="A78" s="21">
        <f>18500</f>
        <v>18500</v>
      </c>
      <c r="B78" s="21">
        <f t="shared" ref="B78:B88" si="13">0</f>
        <v>0</v>
      </c>
      <c r="C78" s="21">
        <f>17369</f>
        <v>17369</v>
      </c>
      <c r="D78" s="21">
        <f t="shared" si="11"/>
        <v>124435</v>
      </c>
      <c r="E78" s="21">
        <f t="shared" si="12"/>
        <v>121.5185546875</v>
      </c>
    </row>
    <row r="79">
      <c r="A79" s="21">
        <f>18715</f>
        <v>18715</v>
      </c>
      <c r="B79" s="21">
        <f t="shared" si="13"/>
        <v>0</v>
      </c>
      <c r="C79" s="21">
        <f>17581</f>
        <v>17581</v>
      </c>
      <c r="D79" s="21">
        <f t="shared" si="11"/>
        <v>124435</v>
      </c>
      <c r="E79" s="21">
        <f t="shared" si="12"/>
        <v>121.5185546875</v>
      </c>
    </row>
    <row r="80">
      <c r="A80" s="21">
        <f>18915</f>
        <v>18915</v>
      </c>
      <c r="B80" s="21">
        <f t="shared" si="13"/>
        <v>0</v>
      </c>
      <c r="C80" s="21">
        <f>17792</f>
        <v>17792</v>
      </c>
      <c r="D80" s="21">
        <f t="shared" si="11"/>
        <v>124435</v>
      </c>
      <c r="E80" s="21">
        <f t="shared" si="12"/>
        <v>121.5185546875</v>
      </c>
    </row>
    <row r="81">
      <c r="A81" s="21">
        <f>19146</f>
        <v>19146</v>
      </c>
      <c r="B81" s="21">
        <f t="shared" si="13"/>
        <v>0</v>
      </c>
      <c r="C81" s="21">
        <f>18005</f>
        <v>18005</v>
      </c>
      <c r="D81" s="21">
        <f t="shared" si="11"/>
        <v>124435</v>
      </c>
      <c r="E81" s="21">
        <f t="shared" si="12"/>
        <v>121.5185546875</v>
      </c>
    </row>
    <row r="82">
      <c r="A82" s="21">
        <f>19388</f>
        <v>19388</v>
      </c>
      <c r="B82" s="21">
        <f t="shared" si="13"/>
        <v>0</v>
      </c>
      <c r="C82" s="21">
        <f>18266</f>
        <v>18266</v>
      </c>
      <c r="D82" s="21">
        <f>124595</f>
        <v>124595</v>
      </c>
      <c r="E82" s="21">
        <f>121.6748046875</f>
        <v>121.6748046875</v>
      </c>
    </row>
    <row r="83">
      <c r="A83" s="21">
        <f>19580</f>
        <v>19580</v>
      </c>
      <c r="B83" s="21">
        <f t="shared" si="13"/>
        <v>0</v>
      </c>
      <c r="C83" s="21">
        <f>18464</f>
        <v>18464</v>
      </c>
      <c r="D83" s="21">
        <f>124725</f>
        <v>124725</v>
      </c>
      <c r="E83" s="21">
        <f>121.8017578125</f>
        <v>121.8017578125</v>
      </c>
    </row>
    <row r="84">
      <c r="A84" s="21">
        <f>19848</f>
        <v>19848</v>
      </c>
      <c r="B84" s="21">
        <f t="shared" si="13"/>
        <v>0</v>
      </c>
      <c r="C84" s="21">
        <f>18657</f>
        <v>18657</v>
      </c>
      <c r="D84" s="21">
        <f t="shared" ref="D84:D95" si="14">124751</f>
        <v>124751</v>
      </c>
      <c r="E84" s="21">
        <f t="shared" ref="E84:E95" si="15">121.8271484375</f>
        <v>121.8271484375</v>
      </c>
    </row>
    <row r="85">
      <c r="A85" s="21">
        <f>20070</f>
        <v>20070</v>
      </c>
      <c r="B85" s="21">
        <f t="shared" si="13"/>
        <v>0</v>
      </c>
      <c r="C85" s="21">
        <f>18860</f>
        <v>18860</v>
      </c>
      <c r="D85" s="21">
        <f t="shared" si="14"/>
        <v>124751</v>
      </c>
      <c r="E85" s="21">
        <f t="shared" si="15"/>
        <v>121.8271484375</v>
      </c>
    </row>
    <row r="86">
      <c r="A86" s="21">
        <f>20277</f>
        <v>20277</v>
      </c>
      <c r="B86" s="21">
        <f t="shared" si="13"/>
        <v>0</v>
      </c>
      <c r="C86" s="21">
        <f>19070</f>
        <v>19070</v>
      </c>
      <c r="D86" s="21">
        <f t="shared" si="14"/>
        <v>124751</v>
      </c>
      <c r="E86" s="21">
        <f t="shared" si="15"/>
        <v>121.8271484375</v>
      </c>
    </row>
    <row r="87">
      <c r="A87" s="21">
        <f>20473</f>
        <v>20473</v>
      </c>
      <c r="B87" s="21">
        <f t="shared" si="13"/>
        <v>0</v>
      </c>
      <c r="C87" s="21">
        <f>19266</f>
        <v>19266</v>
      </c>
      <c r="D87" s="21">
        <f t="shared" si="14"/>
        <v>124751</v>
      </c>
      <c r="E87" s="21">
        <f t="shared" si="15"/>
        <v>121.8271484375</v>
      </c>
    </row>
    <row r="88">
      <c r="A88" s="21">
        <f>20696</f>
        <v>20696</v>
      </c>
      <c r="B88" s="21">
        <f t="shared" si="13"/>
        <v>0</v>
      </c>
      <c r="C88" s="21">
        <f>19481</f>
        <v>19481</v>
      </c>
      <c r="D88" s="21">
        <f t="shared" si="14"/>
        <v>124751</v>
      </c>
      <c r="E88" s="21">
        <f t="shared" si="15"/>
        <v>121.8271484375</v>
      </c>
    </row>
    <row r="89">
      <c r="A89" s="21">
        <f>20960</f>
        <v>20960</v>
      </c>
      <c r="B89" s="21">
        <f>3</f>
        <v>3</v>
      </c>
      <c r="C89" s="21">
        <f>19683</f>
        <v>19683</v>
      </c>
      <c r="D89" s="21">
        <f t="shared" si="14"/>
        <v>124751</v>
      </c>
      <c r="E89" s="21">
        <f t="shared" si="15"/>
        <v>121.8271484375</v>
      </c>
    </row>
    <row r="90">
      <c r="A90" s="21">
        <f>21186</f>
        <v>21186</v>
      </c>
      <c r="B90" s="21">
        <f>5</f>
        <v>5</v>
      </c>
      <c r="C90" s="21">
        <f>19877</f>
        <v>19877</v>
      </c>
      <c r="D90" s="21">
        <f t="shared" si="14"/>
        <v>124751</v>
      </c>
      <c r="E90" s="21">
        <f t="shared" si="15"/>
        <v>121.8271484375</v>
      </c>
    </row>
    <row r="91">
      <c r="A91" s="21">
        <f>21401</f>
        <v>21401</v>
      </c>
      <c r="B91" s="21">
        <f t="shared" ref="B91:B102" si="16">0</f>
        <v>0</v>
      </c>
      <c r="C91" s="21">
        <f>20067</f>
        <v>20067</v>
      </c>
      <c r="D91" s="21">
        <f t="shared" si="14"/>
        <v>124751</v>
      </c>
      <c r="E91" s="21">
        <f t="shared" si="15"/>
        <v>121.8271484375</v>
      </c>
    </row>
    <row r="92">
      <c r="A92" s="21">
        <f>21649</f>
        <v>21649</v>
      </c>
      <c r="B92" s="21">
        <f t="shared" si="16"/>
        <v>0</v>
      </c>
      <c r="C92" s="21">
        <f>20280</f>
        <v>20280</v>
      </c>
      <c r="D92" s="21">
        <f t="shared" si="14"/>
        <v>124751</v>
      </c>
      <c r="E92" s="21">
        <f t="shared" si="15"/>
        <v>121.8271484375</v>
      </c>
    </row>
    <row r="93">
      <c r="A93" s="21">
        <f>21873</f>
        <v>21873</v>
      </c>
      <c r="B93" s="21">
        <f t="shared" si="16"/>
        <v>0</v>
      </c>
      <c r="C93" s="21">
        <f>20484</f>
        <v>20484</v>
      </c>
      <c r="D93" s="21">
        <f t="shared" si="14"/>
        <v>124751</v>
      </c>
      <c r="E93" s="21">
        <f t="shared" si="15"/>
        <v>121.8271484375</v>
      </c>
    </row>
    <row r="94">
      <c r="A94" s="21">
        <f>22097</f>
        <v>22097</v>
      </c>
      <c r="B94" s="21">
        <f t="shared" si="16"/>
        <v>0</v>
      </c>
      <c r="C94" s="21">
        <f>20695</f>
        <v>20695</v>
      </c>
      <c r="D94" s="21">
        <f t="shared" si="14"/>
        <v>124751</v>
      </c>
      <c r="E94" s="21">
        <f t="shared" si="15"/>
        <v>121.8271484375</v>
      </c>
    </row>
    <row r="95">
      <c r="A95" s="21">
        <f>22320</f>
        <v>22320</v>
      </c>
      <c r="B95" s="21">
        <f t="shared" si="16"/>
        <v>0</v>
      </c>
      <c r="C95" s="21">
        <f>20971</f>
        <v>20971</v>
      </c>
      <c r="D95" s="21">
        <f t="shared" si="14"/>
        <v>124751</v>
      </c>
      <c r="E95" s="21">
        <f t="shared" si="15"/>
        <v>121.8271484375</v>
      </c>
    </row>
    <row r="96">
      <c r="A96" s="21">
        <f>22543</f>
        <v>22543</v>
      </c>
      <c r="B96" s="21">
        <f t="shared" si="16"/>
        <v>0</v>
      </c>
      <c r="C96" s="21">
        <f>21195</f>
        <v>21195</v>
      </c>
      <c r="D96" s="21">
        <f>124729</f>
        <v>124729</v>
      </c>
      <c r="E96" s="21">
        <f>121.8056640625</f>
        <v>121.8056640625</v>
      </c>
    </row>
    <row r="97">
      <c r="A97" s="21">
        <f>22762</f>
        <v>22762</v>
      </c>
      <c r="B97" s="21">
        <f t="shared" si="16"/>
        <v>0</v>
      </c>
      <c r="C97" s="21">
        <f>21438</f>
        <v>21438</v>
      </c>
      <c r="D97" s="21">
        <f>124935</f>
        <v>124935</v>
      </c>
      <c r="E97" s="21">
        <f>122.0068359375</f>
        <v>122.0068359375</v>
      </c>
    </row>
    <row r="98">
      <c r="A98" s="21">
        <f>22980</f>
        <v>22980</v>
      </c>
      <c r="B98" s="21">
        <f t="shared" si="16"/>
        <v>0</v>
      </c>
      <c r="C98" s="21">
        <f>21654</f>
        <v>21654</v>
      </c>
      <c r="D98" s="21">
        <f t="shared" ref="D98:D108" si="17">124943</f>
        <v>124943</v>
      </c>
      <c r="E98" s="21">
        <f t="shared" ref="E98:E108" si="18">122.0146484375</f>
        <v>122.0146484375</v>
      </c>
    </row>
    <row r="99">
      <c r="A99" s="21">
        <f>23194</f>
        <v>23194</v>
      </c>
      <c r="B99" s="21">
        <f t="shared" si="16"/>
        <v>0</v>
      </c>
      <c r="C99" s="21">
        <f>21881</f>
        <v>21881</v>
      </c>
      <c r="D99" s="21">
        <f t="shared" si="17"/>
        <v>124943</v>
      </c>
      <c r="E99" s="21">
        <f t="shared" si="18"/>
        <v>122.0146484375</v>
      </c>
    </row>
    <row r="100">
      <c r="A100" s="21">
        <f>23407</f>
        <v>23407</v>
      </c>
      <c r="B100" s="21">
        <f t="shared" si="16"/>
        <v>0</v>
      </c>
      <c r="C100" s="21">
        <f>22101</f>
        <v>22101</v>
      </c>
      <c r="D100" s="21">
        <f t="shared" si="17"/>
        <v>124943</v>
      </c>
      <c r="E100" s="21">
        <f t="shared" si="18"/>
        <v>122.0146484375</v>
      </c>
    </row>
    <row r="101">
      <c r="A101" s="21">
        <f>23623</f>
        <v>23623</v>
      </c>
      <c r="B101" s="21">
        <f t="shared" si="16"/>
        <v>0</v>
      </c>
      <c r="C101" s="21">
        <f>22299</f>
        <v>22299</v>
      </c>
      <c r="D101" s="21">
        <f t="shared" si="17"/>
        <v>124943</v>
      </c>
      <c r="E101" s="21">
        <f t="shared" si="18"/>
        <v>122.0146484375</v>
      </c>
    </row>
    <row r="102">
      <c r="A102" s="21">
        <f>23866</f>
        <v>23866</v>
      </c>
      <c r="B102" s="21">
        <f t="shared" si="16"/>
        <v>0</v>
      </c>
      <c r="C102" s="21">
        <f>22522</f>
        <v>22522</v>
      </c>
      <c r="D102" s="21">
        <f t="shared" si="17"/>
        <v>124943</v>
      </c>
      <c r="E102" s="21">
        <f t="shared" si="18"/>
        <v>122.0146484375</v>
      </c>
    </row>
    <row r="103">
      <c r="A103" s="21">
        <f>24122</f>
        <v>24122</v>
      </c>
      <c r="B103" s="21">
        <f>7</f>
        <v>7</v>
      </c>
      <c r="C103" s="21">
        <f>22749</f>
        <v>22749</v>
      </c>
      <c r="D103" s="21">
        <f t="shared" si="17"/>
        <v>124943</v>
      </c>
      <c r="E103" s="21">
        <f t="shared" si="18"/>
        <v>122.0146484375</v>
      </c>
    </row>
    <row r="104">
      <c r="A104" s="21">
        <f>24337</f>
        <v>24337</v>
      </c>
      <c r="B104" s="21">
        <f t="shared" ref="B104:B119" si="19">0</f>
        <v>0</v>
      </c>
      <c r="C104" s="21">
        <f>22976</f>
        <v>22976</v>
      </c>
      <c r="D104" s="21">
        <f t="shared" si="17"/>
        <v>124943</v>
      </c>
      <c r="E104" s="21">
        <f t="shared" si="18"/>
        <v>122.0146484375</v>
      </c>
    </row>
    <row r="105">
      <c r="A105" s="21">
        <f>24559</f>
        <v>24559</v>
      </c>
      <c r="B105" s="21">
        <f t="shared" si="19"/>
        <v>0</v>
      </c>
      <c r="C105" s="21">
        <f>23187</f>
        <v>23187</v>
      </c>
      <c r="D105" s="21">
        <f t="shared" si="17"/>
        <v>124943</v>
      </c>
      <c r="E105" s="21">
        <f t="shared" si="18"/>
        <v>122.0146484375</v>
      </c>
    </row>
    <row r="106">
      <c r="A106" s="21">
        <f>24776</f>
        <v>24776</v>
      </c>
      <c r="B106" s="21">
        <f t="shared" si="19"/>
        <v>0</v>
      </c>
      <c r="C106" s="21">
        <f>23393</f>
        <v>23393</v>
      </c>
      <c r="D106" s="21">
        <f t="shared" si="17"/>
        <v>124943</v>
      </c>
      <c r="E106" s="21">
        <f t="shared" si="18"/>
        <v>122.0146484375</v>
      </c>
    </row>
    <row r="107">
      <c r="A107" s="21">
        <f>24975</f>
        <v>24975</v>
      </c>
      <c r="B107" s="21">
        <f t="shared" si="19"/>
        <v>0</v>
      </c>
      <c r="C107" s="21">
        <f>23605</f>
        <v>23605</v>
      </c>
      <c r="D107" s="21">
        <f t="shared" si="17"/>
        <v>124943</v>
      </c>
      <c r="E107" s="21">
        <f t="shared" si="18"/>
        <v>122.0146484375</v>
      </c>
    </row>
    <row r="108">
      <c r="A108" s="21">
        <f>25188</f>
        <v>25188</v>
      </c>
      <c r="B108" s="21">
        <f t="shared" si="19"/>
        <v>0</v>
      </c>
      <c r="C108" s="21">
        <f>23866</f>
        <v>23866</v>
      </c>
      <c r="D108" s="21">
        <f t="shared" si="17"/>
        <v>124943</v>
      </c>
      <c r="E108" s="21">
        <f t="shared" si="18"/>
        <v>122.0146484375</v>
      </c>
    </row>
    <row r="109">
      <c r="A109" s="21">
        <f>25405</f>
        <v>25405</v>
      </c>
      <c r="B109" s="21">
        <f t="shared" si="19"/>
        <v>0</v>
      </c>
      <c r="C109" s="21">
        <f>24068</f>
        <v>24068</v>
      </c>
      <c r="D109" s="21">
        <f>125549</f>
        <v>125549</v>
      </c>
      <c r="E109" s="21">
        <f>122.6064453125</f>
        <v>122.6064453125</v>
      </c>
    </row>
    <row r="110">
      <c r="A110" s="21">
        <f>25618</f>
        <v>25618</v>
      </c>
      <c r="B110" s="21">
        <f t="shared" si="19"/>
        <v>0</v>
      </c>
      <c r="C110" s="21">
        <f>24289</f>
        <v>24289</v>
      </c>
      <c r="D110" s="21">
        <f>125681</f>
        <v>125681</v>
      </c>
      <c r="E110" s="21">
        <f>122.7353515625</f>
        <v>122.7353515625</v>
      </c>
    </row>
    <row r="111">
      <c r="A111" s="21">
        <f>25835</f>
        <v>25835</v>
      </c>
      <c r="B111" s="21">
        <f t="shared" si="19"/>
        <v>0</v>
      </c>
      <c r="C111" s="21">
        <f>24495</f>
        <v>24495</v>
      </c>
      <c r="D111" s="21">
        <f t="shared" ref="D111:D126" si="20">125689</f>
        <v>125689</v>
      </c>
      <c r="E111" s="21">
        <f t="shared" ref="E111:E126" si="21">122.7431640625</f>
        <v>122.7431640625</v>
      </c>
    </row>
    <row r="112">
      <c r="A112" s="21">
        <f>26035</f>
        <v>26035</v>
      </c>
      <c r="B112" s="21">
        <f t="shared" si="19"/>
        <v>0</v>
      </c>
      <c r="C112" s="21">
        <f>24718</f>
        <v>24718</v>
      </c>
      <c r="D112" s="21">
        <f t="shared" si="20"/>
        <v>125689</v>
      </c>
      <c r="E112" s="21">
        <f t="shared" si="21"/>
        <v>122.7431640625</v>
      </c>
    </row>
    <row r="113">
      <c r="A113" s="21">
        <f>26228</f>
        <v>26228</v>
      </c>
      <c r="B113" s="21">
        <f t="shared" si="19"/>
        <v>0</v>
      </c>
      <c r="C113" s="21">
        <f>24964</f>
        <v>24964</v>
      </c>
      <c r="D113" s="21">
        <f t="shared" si="20"/>
        <v>125689</v>
      </c>
      <c r="E113" s="21">
        <f t="shared" si="21"/>
        <v>122.7431640625</v>
      </c>
    </row>
    <row r="114">
      <c r="A114" s="21">
        <f>26451</f>
        <v>26451</v>
      </c>
      <c r="B114" s="21">
        <f t="shared" si="19"/>
        <v>0</v>
      </c>
      <c r="C114" s="21">
        <f>25174</f>
        <v>25174</v>
      </c>
      <c r="D114" s="21">
        <f t="shared" si="20"/>
        <v>125689</v>
      </c>
      <c r="E114" s="21">
        <f t="shared" si="21"/>
        <v>122.7431640625</v>
      </c>
    </row>
    <row r="115">
      <c r="A115" s="21">
        <f>26686</f>
        <v>26686</v>
      </c>
      <c r="B115" s="21">
        <f t="shared" si="19"/>
        <v>0</v>
      </c>
      <c r="C115" s="21">
        <f>25390</f>
        <v>25390</v>
      </c>
      <c r="D115" s="21">
        <f t="shared" si="20"/>
        <v>125689</v>
      </c>
      <c r="E115" s="21">
        <f t="shared" si="21"/>
        <v>122.7431640625</v>
      </c>
    </row>
    <row r="116">
      <c r="A116" s="21">
        <f>26935</f>
        <v>26935</v>
      </c>
      <c r="B116" s="21">
        <f t="shared" si="19"/>
        <v>0</v>
      </c>
      <c r="C116" s="21">
        <f>25607</f>
        <v>25607</v>
      </c>
      <c r="D116" s="21">
        <f t="shared" si="20"/>
        <v>125689</v>
      </c>
      <c r="E116" s="21">
        <f t="shared" si="21"/>
        <v>122.7431640625</v>
      </c>
    </row>
    <row r="117">
      <c r="A117" s="21">
        <f>27175</f>
        <v>27175</v>
      </c>
      <c r="B117" s="21">
        <f t="shared" si="19"/>
        <v>0</v>
      </c>
      <c r="C117" s="21">
        <f>25801</f>
        <v>25801</v>
      </c>
      <c r="D117" s="21">
        <f t="shared" si="20"/>
        <v>125689</v>
      </c>
      <c r="E117" s="21">
        <f t="shared" si="21"/>
        <v>122.7431640625</v>
      </c>
    </row>
    <row r="118">
      <c r="A118" s="21">
        <f>27394</f>
        <v>27394</v>
      </c>
      <c r="B118" s="21">
        <f t="shared" si="19"/>
        <v>0</v>
      </c>
      <c r="C118" s="21">
        <f>26012</f>
        <v>26012</v>
      </c>
      <c r="D118" s="21">
        <f t="shared" si="20"/>
        <v>125689</v>
      </c>
      <c r="E118" s="21">
        <f t="shared" si="21"/>
        <v>122.7431640625</v>
      </c>
    </row>
    <row r="119">
      <c r="A119" s="21">
        <f>27624</f>
        <v>27624</v>
      </c>
      <c r="B119" s="21">
        <f t="shared" si="19"/>
        <v>0</v>
      </c>
      <c r="C119" s="21">
        <f>26226</f>
        <v>26226</v>
      </c>
      <c r="D119" s="21">
        <f t="shared" si="20"/>
        <v>125689</v>
      </c>
      <c r="E119" s="21">
        <f t="shared" si="21"/>
        <v>122.7431640625</v>
      </c>
    </row>
    <row r="120">
      <c r="A120" s="21">
        <f>27846</f>
        <v>27846</v>
      </c>
      <c r="B120" s="21">
        <f>5</f>
        <v>5</v>
      </c>
      <c r="C120" s="21">
        <f>26439</f>
        <v>26439</v>
      </c>
      <c r="D120" s="21">
        <f t="shared" si="20"/>
        <v>125689</v>
      </c>
      <c r="E120" s="21">
        <f t="shared" si="21"/>
        <v>122.7431640625</v>
      </c>
    </row>
    <row r="121">
      <c r="A121" s="21">
        <f>28059</f>
        <v>28059</v>
      </c>
      <c r="B121" s="21">
        <f t="shared" ref="B121:B130" si="22">0</f>
        <v>0</v>
      </c>
      <c r="C121" s="21">
        <f>26684</f>
        <v>26684</v>
      </c>
      <c r="D121" s="21">
        <f t="shared" si="20"/>
        <v>125689</v>
      </c>
      <c r="E121" s="21">
        <f t="shared" si="21"/>
        <v>122.7431640625</v>
      </c>
    </row>
    <row r="122">
      <c r="A122" s="21">
        <f>28277</f>
        <v>28277</v>
      </c>
      <c r="B122" s="21">
        <f t="shared" si="22"/>
        <v>0</v>
      </c>
      <c r="C122" s="21">
        <f>26889</f>
        <v>26889</v>
      </c>
      <c r="D122" s="21">
        <f t="shared" si="20"/>
        <v>125689</v>
      </c>
      <c r="E122" s="21">
        <f t="shared" si="21"/>
        <v>122.7431640625</v>
      </c>
    </row>
    <row r="123">
      <c r="A123" s="21">
        <f>28506</f>
        <v>28506</v>
      </c>
      <c r="B123" s="21">
        <f t="shared" si="22"/>
        <v>0</v>
      </c>
      <c r="C123" s="21">
        <f>27147</f>
        <v>27147</v>
      </c>
      <c r="D123" s="21">
        <f t="shared" si="20"/>
        <v>125689</v>
      </c>
      <c r="E123" s="21">
        <f t="shared" si="21"/>
        <v>122.7431640625</v>
      </c>
    </row>
    <row r="124">
      <c r="A124" s="21">
        <f>28723</f>
        <v>28723</v>
      </c>
      <c r="B124" s="21">
        <f t="shared" si="22"/>
        <v>0</v>
      </c>
      <c r="C124" s="21">
        <f>27387</f>
        <v>27387</v>
      </c>
      <c r="D124" s="21">
        <f t="shared" si="20"/>
        <v>125689</v>
      </c>
      <c r="E124" s="21">
        <f t="shared" si="21"/>
        <v>122.7431640625</v>
      </c>
    </row>
    <row r="125">
      <c r="A125" s="21">
        <f>28944</f>
        <v>28944</v>
      </c>
      <c r="B125" s="21">
        <f t="shared" si="22"/>
        <v>0</v>
      </c>
      <c r="C125" s="21">
        <f>27591</f>
        <v>27591</v>
      </c>
      <c r="D125" s="21">
        <f t="shared" si="20"/>
        <v>125689</v>
      </c>
      <c r="E125" s="21">
        <f t="shared" si="21"/>
        <v>122.7431640625</v>
      </c>
    </row>
    <row r="126">
      <c r="A126" s="21">
        <f>29154</f>
        <v>29154</v>
      </c>
      <c r="B126" s="21">
        <f t="shared" si="22"/>
        <v>0</v>
      </c>
      <c r="C126" s="21">
        <f>27809</f>
        <v>27809</v>
      </c>
      <c r="D126" s="21">
        <f t="shared" si="20"/>
        <v>125689</v>
      </c>
      <c r="E126" s="21">
        <f t="shared" si="21"/>
        <v>122.7431640625</v>
      </c>
    </row>
    <row r="127">
      <c r="A127" s="21">
        <f>29370</f>
        <v>29370</v>
      </c>
      <c r="B127" s="21">
        <f t="shared" si="22"/>
        <v>0</v>
      </c>
      <c r="C127" s="21">
        <f>28029</f>
        <v>28029</v>
      </c>
      <c r="D127" s="21">
        <f>125735</f>
        <v>125735</v>
      </c>
      <c r="E127" s="21">
        <f>122.7880859375</f>
        <v>122.7880859375</v>
      </c>
    </row>
    <row r="128">
      <c r="A128" s="21">
        <f>29576</f>
        <v>29576</v>
      </c>
      <c r="B128" s="21">
        <f t="shared" si="22"/>
        <v>0</v>
      </c>
      <c r="C128" s="21">
        <f>28243</f>
        <v>28243</v>
      </c>
      <c r="D128" s="21">
        <f>125743</f>
        <v>125743</v>
      </c>
      <c r="E128" s="21">
        <f>122.7958984375</f>
        <v>122.7958984375</v>
      </c>
    </row>
    <row r="129">
      <c r="A129" s="21">
        <f>29807</f>
        <v>29807</v>
      </c>
      <c r="B129" s="21">
        <f t="shared" si="22"/>
        <v>0</v>
      </c>
      <c r="C129" s="21">
        <f>28462</f>
        <v>28462</v>
      </c>
      <c r="D129" s="21">
        <f>125743</f>
        <v>125743</v>
      </c>
      <c r="E129" s="21">
        <f>122.7958984375</f>
        <v>122.7958984375</v>
      </c>
    </row>
    <row r="130">
      <c r="A130" s="21">
        <f>30006</f>
        <v>30006</v>
      </c>
      <c r="B130" s="21">
        <f t="shared" si="22"/>
        <v>0</v>
      </c>
      <c r="C130" s="21">
        <f>28694</f>
        <v>28694</v>
      </c>
      <c r="D130" s="21">
        <f>125743</f>
        <v>125743</v>
      </c>
      <c r="E130" s="21">
        <f>122.7958984375</f>
        <v>122.7958984375</v>
      </c>
    </row>
    <row r="131">
      <c r="A131" s="21">
        <f>30223</f>
        <v>30223</v>
      </c>
      <c r="B131" s="21">
        <f>6</f>
        <v>6</v>
      </c>
      <c r="C131" s="21">
        <f>28915</f>
        <v>28915</v>
      </c>
      <c r="D131" s="21">
        <f>125743</f>
        <v>125743</v>
      </c>
      <c r="E131" s="21">
        <f>122.7958984375</f>
        <v>122.7958984375</v>
      </c>
    </row>
    <row r="132">
      <c r="A132" s="21">
        <f>30484</f>
        <v>30484</v>
      </c>
      <c r="B132" s="21">
        <f>10</f>
        <v>10</v>
      </c>
      <c r="C132" s="21">
        <f>29114</f>
        <v>29114</v>
      </c>
      <c r="D132" s="21">
        <f>125747</f>
        <v>125747</v>
      </c>
      <c r="E132" s="21">
        <f>122.7998046875</f>
        <v>122.7998046875</v>
      </c>
    </row>
    <row r="133">
      <c r="A133" s="21">
        <f>30710</f>
        <v>30710</v>
      </c>
      <c r="B133" s="21">
        <f t="shared" ref="B133:B143" si="23">0</f>
        <v>0</v>
      </c>
      <c r="C133" s="21">
        <f>29340</f>
        <v>29340</v>
      </c>
      <c r="D133" s="21">
        <f>125747</f>
        <v>125747</v>
      </c>
      <c r="E133" s="21">
        <f>122.7998046875</f>
        <v>122.7998046875</v>
      </c>
    </row>
    <row r="134">
      <c r="A134" s="21">
        <f>30920</f>
        <v>30920</v>
      </c>
      <c r="B134" s="21">
        <f t="shared" si="23"/>
        <v>0</v>
      </c>
      <c r="C134" s="21">
        <f>29556</f>
        <v>29556</v>
      </c>
      <c r="D134" s="21">
        <f>125747</f>
        <v>125747</v>
      </c>
      <c r="E134" s="21">
        <f>122.7998046875</f>
        <v>122.7998046875</v>
      </c>
    </row>
    <row r="135">
      <c r="A135" s="21">
        <f>31130</f>
        <v>31130</v>
      </c>
      <c r="B135" s="21">
        <f t="shared" si="23"/>
        <v>0</v>
      </c>
      <c r="C135" s="21">
        <f>29804</f>
        <v>29804</v>
      </c>
      <c r="D135" s="21">
        <f>125747</f>
        <v>125747</v>
      </c>
      <c r="E135" s="21">
        <f>122.7998046875</f>
        <v>122.7998046875</v>
      </c>
    </row>
    <row r="136">
      <c r="A136" s="21">
        <f>31327</f>
        <v>31327</v>
      </c>
      <c r="B136" s="21">
        <f t="shared" si="23"/>
        <v>0</v>
      </c>
      <c r="C136" s="21">
        <f>30017</f>
        <v>30017</v>
      </c>
      <c r="D136" s="21">
        <f>125747</f>
        <v>125747</v>
      </c>
      <c r="E136" s="21">
        <f>122.7998046875</f>
        <v>122.7998046875</v>
      </c>
    </row>
    <row r="137">
      <c r="A137" s="21">
        <f>31523</f>
        <v>31523</v>
      </c>
      <c r="B137" s="21">
        <f t="shared" si="23"/>
        <v>0</v>
      </c>
      <c r="C137" s="21">
        <f>30232</f>
        <v>30232</v>
      </c>
      <c r="D137" s="21">
        <f>125763</f>
        <v>125763</v>
      </c>
      <c r="E137" s="21">
        <f>122.8154296875</f>
        <v>122.8154296875</v>
      </c>
    </row>
    <row r="138">
      <c r="A138" s="21">
        <f>31754</f>
        <v>31754</v>
      </c>
      <c r="B138" s="21">
        <f t="shared" si="23"/>
        <v>0</v>
      </c>
      <c r="C138" s="21">
        <f>30455</f>
        <v>30455</v>
      </c>
      <c r="D138" s="21">
        <f>125721</f>
        <v>125721</v>
      </c>
      <c r="E138" s="21">
        <f>122.7744140625</f>
        <v>122.7744140625</v>
      </c>
    </row>
    <row r="139">
      <c r="A139" s="21">
        <f>31977</f>
        <v>31977</v>
      </c>
      <c r="B139" s="21">
        <f t="shared" si="23"/>
        <v>0</v>
      </c>
      <c r="C139" s="21">
        <f>30676</f>
        <v>30676</v>
      </c>
      <c r="D139" s="21">
        <f t="shared" ref="D139:D149" si="24">125899</f>
        <v>125899</v>
      </c>
      <c r="E139" s="21">
        <f t="shared" ref="E139:E149" si="25">122.9482421875</f>
        <v>122.9482421875</v>
      </c>
    </row>
    <row r="140">
      <c r="A140" s="21">
        <f>32220</f>
        <v>32220</v>
      </c>
      <c r="B140" s="21">
        <f t="shared" si="23"/>
        <v>0</v>
      </c>
      <c r="C140" s="21">
        <f>30908</f>
        <v>30908</v>
      </c>
      <c r="D140" s="21">
        <f t="shared" si="24"/>
        <v>125899</v>
      </c>
      <c r="E140" s="21">
        <f t="shared" si="25"/>
        <v>122.9482421875</v>
      </c>
    </row>
    <row r="141">
      <c r="A141" s="21">
        <f>32442</f>
        <v>32442</v>
      </c>
      <c r="B141" s="21">
        <f t="shared" si="23"/>
        <v>0</v>
      </c>
      <c r="C141" s="21">
        <f>31116</f>
        <v>31116</v>
      </c>
      <c r="D141" s="21">
        <f t="shared" si="24"/>
        <v>125899</v>
      </c>
      <c r="E141" s="21">
        <f t="shared" si="25"/>
        <v>122.9482421875</v>
      </c>
    </row>
    <row r="142">
      <c r="A142" s="21">
        <f>32671</f>
        <v>32671</v>
      </c>
      <c r="B142" s="21">
        <f t="shared" si="23"/>
        <v>0</v>
      </c>
      <c r="C142" s="21">
        <f>31319</f>
        <v>31319</v>
      </c>
      <c r="D142" s="21">
        <f t="shared" si="24"/>
        <v>125899</v>
      </c>
      <c r="E142" s="21">
        <f t="shared" si="25"/>
        <v>122.9482421875</v>
      </c>
    </row>
    <row r="143">
      <c r="A143" s="21">
        <f>32880</f>
        <v>32880</v>
      </c>
      <c r="B143" s="21">
        <f t="shared" si="23"/>
        <v>0</v>
      </c>
      <c r="C143" s="21">
        <f>31539</f>
        <v>31539</v>
      </c>
      <c r="D143" s="21">
        <f t="shared" si="24"/>
        <v>125899</v>
      </c>
      <c r="E143" s="21">
        <f t="shared" si="25"/>
        <v>122.9482421875</v>
      </c>
    </row>
    <row r="144">
      <c r="A144" s="21">
        <f>33134</f>
        <v>33134</v>
      </c>
      <c r="B144" s="21">
        <f>13</f>
        <v>13</v>
      </c>
      <c r="C144" s="21">
        <f>31742</f>
        <v>31742</v>
      </c>
      <c r="D144" s="21">
        <f t="shared" si="24"/>
        <v>125899</v>
      </c>
      <c r="E144" s="21">
        <f t="shared" si="25"/>
        <v>122.9482421875</v>
      </c>
    </row>
    <row r="145">
      <c r="A145" s="21">
        <f>33395</f>
        <v>33395</v>
      </c>
      <c r="B145" s="21">
        <f>9</f>
        <v>9</v>
      </c>
      <c r="C145" s="21">
        <f>31957</f>
        <v>31957</v>
      </c>
      <c r="D145" s="21">
        <f t="shared" si="24"/>
        <v>125899</v>
      </c>
      <c r="E145" s="21">
        <f t="shared" si="25"/>
        <v>122.9482421875</v>
      </c>
    </row>
    <row r="146">
      <c r="A146" s="21">
        <f>33598</f>
        <v>33598</v>
      </c>
      <c r="B146" s="21">
        <f t="shared" ref="B146:B155" si="26">0</f>
        <v>0</v>
      </c>
      <c r="C146" s="21">
        <f>32220</f>
        <v>32220</v>
      </c>
      <c r="D146" s="21">
        <f t="shared" si="24"/>
        <v>125899</v>
      </c>
      <c r="E146" s="21">
        <f t="shared" si="25"/>
        <v>122.9482421875</v>
      </c>
    </row>
    <row r="147">
      <c r="A147" s="21">
        <f>33829</f>
        <v>33829</v>
      </c>
      <c r="B147" s="21">
        <f t="shared" si="26"/>
        <v>0</v>
      </c>
      <c r="C147" s="21">
        <f>32428</f>
        <v>32428</v>
      </c>
      <c r="D147" s="21">
        <f t="shared" si="24"/>
        <v>125899</v>
      </c>
      <c r="E147" s="21">
        <f t="shared" si="25"/>
        <v>122.9482421875</v>
      </c>
    </row>
    <row r="148">
      <c r="A148" s="21">
        <f>34044</f>
        <v>34044</v>
      </c>
      <c r="B148" s="21">
        <f t="shared" si="26"/>
        <v>0</v>
      </c>
      <c r="C148" s="21">
        <f>32638</f>
        <v>32638</v>
      </c>
      <c r="D148" s="21">
        <f t="shared" si="24"/>
        <v>125899</v>
      </c>
      <c r="E148" s="21">
        <f t="shared" si="25"/>
        <v>122.9482421875</v>
      </c>
    </row>
    <row r="149">
      <c r="A149" s="21">
        <f>34259</f>
        <v>34259</v>
      </c>
      <c r="B149" s="21">
        <f t="shared" si="26"/>
        <v>0</v>
      </c>
      <c r="C149" s="21">
        <f>32849</f>
        <v>32849</v>
      </c>
      <c r="D149" s="21">
        <f t="shared" si="24"/>
        <v>125899</v>
      </c>
      <c r="E149" s="21">
        <f t="shared" si="25"/>
        <v>122.9482421875</v>
      </c>
    </row>
    <row r="150">
      <c r="A150" s="21">
        <f>34505</f>
        <v>34505</v>
      </c>
      <c r="B150" s="21">
        <f t="shared" si="26"/>
        <v>0</v>
      </c>
      <c r="C150" s="21">
        <f>33068</f>
        <v>33068</v>
      </c>
      <c r="D150" s="21">
        <f>125905</f>
        <v>125905</v>
      </c>
      <c r="E150" s="21">
        <f>122.9541015625</f>
        <v>122.9541015625</v>
      </c>
    </row>
    <row r="151">
      <c r="A151" s="21">
        <f>34732</f>
        <v>34732</v>
      </c>
      <c r="B151" s="21">
        <f t="shared" si="26"/>
        <v>0</v>
      </c>
      <c r="C151" s="21">
        <f>33313</f>
        <v>33313</v>
      </c>
      <c r="D151" s="21">
        <f>126033</f>
        <v>126033</v>
      </c>
      <c r="E151" s="21">
        <f>123.0791015625</f>
        <v>123.0791015625</v>
      </c>
    </row>
    <row r="152">
      <c r="A152" s="21">
        <f>34933</f>
        <v>34933</v>
      </c>
      <c r="B152" s="21">
        <f t="shared" si="26"/>
        <v>0</v>
      </c>
      <c r="C152" s="21">
        <f>33504</f>
        <v>33504</v>
      </c>
      <c r="D152" s="21">
        <f>126123</f>
        <v>126123</v>
      </c>
      <c r="E152" s="21">
        <f>123.1669921875</f>
        <v>123.1669921875</v>
      </c>
    </row>
    <row r="153">
      <c r="A153" s="21">
        <f>35136</f>
        <v>35136</v>
      </c>
      <c r="B153" s="21">
        <f t="shared" si="26"/>
        <v>0</v>
      </c>
      <c r="C153" s="21">
        <f>33723</f>
        <v>33723</v>
      </c>
      <c r="D153" s="21">
        <f t="shared" ref="D153:D162" si="27">126129</f>
        <v>126129</v>
      </c>
      <c r="E153" s="21">
        <f t="shared" ref="E153:E162" si="28">123.1728515625</f>
        <v>123.1728515625</v>
      </c>
    </row>
    <row r="154">
      <c r="A154" s="21">
        <f>35364</f>
        <v>35364</v>
      </c>
      <c r="B154" s="21">
        <f t="shared" si="26"/>
        <v>0</v>
      </c>
      <c r="C154" s="21">
        <f>33935</f>
        <v>33935</v>
      </c>
      <c r="D154" s="21">
        <f t="shared" si="27"/>
        <v>126129</v>
      </c>
      <c r="E154" s="21">
        <f t="shared" si="28"/>
        <v>123.1728515625</v>
      </c>
    </row>
    <row r="155">
      <c r="A155" s="21">
        <f>35593</f>
        <v>35593</v>
      </c>
      <c r="B155" s="21">
        <f t="shared" si="26"/>
        <v>0</v>
      </c>
      <c r="C155" s="21">
        <f>34140</f>
        <v>34140</v>
      </c>
      <c r="D155" s="21">
        <f t="shared" si="27"/>
        <v>126129</v>
      </c>
      <c r="E155" s="21">
        <f t="shared" si="28"/>
        <v>123.1728515625</v>
      </c>
    </row>
    <row r="156">
      <c r="C156" s="21">
        <f>34353</f>
        <v>34353</v>
      </c>
      <c r="D156" s="21">
        <f t="shared" si="27"/>
        <v>126129</v>
      </c>
      <c r="E156" s="21">
        <f t="shared" si="28"/>
        <v>123.1728515625</v>
      </c>
    </row>
    <row r="157">
      <c r="C157" s="21">
        <f>34548</f>
        <v>34548</v>
      </c>
      <c r="D157" s="21">
        <f t="shared" si="27"/>
        <v>126129</v>
      </c>
      <c r="E157" s="21">
        <f t="shared" si="28"/>
        <v>123.1728515625</v>
      </c>
    </row>
    <row r="158">
      <c r="C158" s="21">
        <f>34749</f>
        <v>34749</v>
      </c>
      <c r="D158" s="21">
        <f t="shared" si="27"/>
        <v>126129</v>
      </c>
      <c r="E158" s="21">
        <f t="shared" si="28"/>
        <v>123.1728515625</v>
      </c>
    </row>
    <row r="159">
      <c r="C159" s="21">
        <f>34961</f>
        <v>34961</v>
      </c>
      <c r="D159" s="21">
        <f t="shared" si="27"/>
        <v>126129</v>
      </c>
      <c r="E159" s="21">
        <f t="shared" si="28"/>
        <v>123.1728515625</v>
      </c>
    </row>
    <row r="160">
      <c r="C160" s="21">
        <f>35173</f>
        <v>35173</v>
      </c>
      <c r="D160" s="21">
        <f t="shared" si="27"/>
        <v>126129</v>
      </c>
      <c r="E160" s="21">
        <f t="shared" si="28"/>
        <v>123.1728515625</v>
      </c>
    </row>
    <row r="161">
      <c r="C161" s="21">
        <f>35379</f>
        <v>35379</v>
      </c>
      <c r="D161" s="21">
        <f t="shared" si="27"/>
        <v>126129</v>
      </c>
      <c r="E161" s="21">
        <f t="shared" si="28"/>
        <v>123.1728515625</v>
      </c>
    </row>
    <row r="162">
      <c r="C162" s="21">
        <f>35577</f>
        <v>35577</v>
      </c>
      <c r="D162" s="21">
        <f t="shared" si="27"/>
        <v>126129</v>
      </c>
      <c r="E162" s="21">
        <f t="shared" si="28"/>
        <v>123.1728515625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2016-01-08T15:46:42Z</dcterms:created>
  <dcterms:modified xsi:type="dcterms:W3CDTF">2015-10-22T14:21:06Z</dcterms:modified>
  <cp:lastPrinted>2016-01-08T15:46:42Z</cp:lastPrinted>
</cp:coreProperties>
</file>