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96" windowWidth="11100" windowHeight="6708" activeTab="1"/>
  </bookViews>
  <sheets>
    <sheet name="Grafiek" sheetId="1" r:id="rId1"/>
    <sheet name="Sheet1" sheetId="2" r:id="rId2"/>
  </sheets>
  <calcPr calcId="114210"/>
</workbook>
</file>

<file path=xl/sharedStrings.xml><?xml version="1.0" encoding="utf-8"?>
<sst xmlns="http://schemas.openxmlformats.org/spreadsheetml/2006/main" count="8" uniqueCount="8">
  <si>
    <t>CPU Timestamps</t>
  </si>
  <si>
    <t>CPU VALUES (%)</t>
  </si>
  <si>
    <t>MEM Timestamps</t>
  </si>
  <si>
    <t>MEM VALUES (KB)</t>
  </si>
  <si>
    <t>AVERAGE TIME BETWEEN CPU TIMESTAMPS (ms) (137x)</t>
  </si>
  <si>
    <t>AVERAGE TIME BETWEEN MEM TIMESTAMPS (ms) (139x)</t>
  </si>
  <si>
    <t>begin average</t>
  </si>
  <si>
    <t>max</t>
  </si>
  <si>
    <t>end average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</si>
</sst>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0"/>
      <color indexed="64"/>
      <name val="Arial"/>
    </font>
    <font>
      <b/>
      <sz val="18"/>
      <color rgb="00000000"/>
      <name val="Arial"/>
    </font>
    <font>
      <sz val="10"/>
      <color rgb="00000000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CPU Usage (%)</c:v>
          </c:tx>
          <c:cat>
            <c:numRef>
              <c:f>Sheet1!$A$2:$A$138</c:f>
              <c:numCache/>
            </c:numRef>
          </c:cat>
          <c:val>
            <c:numRef>
              <c:f>Sheet1!$B$2:$B$138</c:f>
              <c:numCache/>
            </c:numRef>
          </c:val>
          <c:smooth val="0"/>
        </c:ser>
        <c:marker val="1"/>
        <c:axId val="1865516976"/>
        <c:axId val="644082020"/>
      </c:lineChart>
      <c:catAx>
        <c:axId val="1865516976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644082020"/>
        <c:crosses val="autoZero"/>
        <c:auto val="1"/>
        <c:lblOffset val="100"/>
        <c:tickLblSkip val="1"/>
        <c:tickMarkSkip val="1"/>
        <c:noMultiLvlLbl val="0"/>
      </c:catAx>
      <c:valAx>
        <c:axId val="644082020"/>
        <c:scaling>
          <c:orientation val="minMax"/>
          <c:max val="100.0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CPU Usage (%)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865516976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MEM Usage (KB)</c:v>
          </c:tx>
          <c:cat>
            <c:numRef>
              <c:f>Sheet1!$C$2:$C$140</c:f>
              <c:numCache/>
            </c:numRef>
          </c:cat>
          <c:val>
            <c:numRef>
              <c:f>Sheet1!$E$2:$E$140</c:f>
              <c:numCache/>
            </c:numRef>
          </c:val>
          <c:smooth val="0"/>
        </c:ser>
        <c:marker val="1"/>
        <c:axId val="1219916644"/>
        <c:axId val="412925308"/>
      </c:lineChart>
      <c:catAx>
        <c:axId val="121991664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Arial" charset="0"/>
                <a:ea typeface="Arial" charset="0"/>
                <a:cs typeface="Arial" charset="0"/>
              </a:defRPr>
            </a:pPr>
          </a:p>
        </c:txPr>
        <c:crossAx val="412925308"/>
        <c:crosses val="autoZero"/>
        <c:auto val="1"/>
        <c:lblOffset val="100"/>
        <c:tickLblSkip val="1"/>
        <c:tickMarkSkip val="1"/>
        <c:noMultiLvlLbl val="0"/>
      </c:catAx>
      <c:valAx>
        <c:axId val="412925308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t>MEM Usage (MB)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majorTickMark val="none"/>
        <c:minorTickMark val="none"/>
        <c:tickLblPos val="nextTo"/>
        <c:crossAx val="1219916644"/>
        <c:crosses val="autoZero"/>
        <c:crossBetween val="between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plotVisOnly val="1"/>
    <c:dispBlanksAs val="gap"/>
    <c:showDLblsOverMax val="0"/>
  </c:chart>
  <c:spPr>
    <a:ln w="9525"/>
  </c:spPr>
  <c:txPr>
    <a:bodyPr anchor="ctr" rot="0"/>
    <a:lstStyle/>
    <a:p>
      <a:pPr algn="ctr">
        <a:defRPr b="0" sz="1000">
          <a:solidFill>
            <a:srgbClr val="000000"/>
          </a:solidFill>
          <a:latin typeface="Arial" charset="0"/>
          <a:ea typeface="Arial" charset="0"/>
          <a:cs typeface="Arial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09375" defaultRowHeight="13.2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K141"/>
  <sheetViews>
    <sheetView tabSelected="1" topLeftCell="A1" workbookViewId="0"/>
  </sheetViews>
  <sheetFormatPr defaultColWidth="9.109375" defaultRowHeight="13.2"/>
  <sheetData>
    <row r="1">
      <c r="A1" s="21" t="s">
        <v>0</v>
      </c>
      <c r="B1" s="21" t="s">
        <v>1</v>
      </c>
      <c r="C1" s="21" t="s">
        <v>2</v>
      </c>
      <c r="D1" s="21" t="s">
        <v>3</v>
      </c>
      <c r="G1" s="21" t="s">
        <v>4</v>
      </c>
    </row>
    <row r="2">
      <c r="A2" s="21">
        <f>1530</f>
        <v>1530</v>
      </c>
      <c r="B2" s="21">
        <f>10</f>
        <v>10</v>
      </c>
      <c r="C2" s="21">
        <f>1495</f>
        <v>1495</v>
      </c>
      <c r="D2" s="21">
        <f>5157</f>
        <v>5157</v>
      </c>
      <c r="E2" s="21">
        <f>5.0361328125</f>
        <v>5.0361328125</v>
      </c>
      <c r="G2" s="21">
        <f>254</f>
        <v>254</v>
      </c>
    </row>
    <row r="3">
      <c r="A3" s="21">
        <f>1778</f>
        <v>1778</v>
      </c>
      <c r="B3" s="21">
        <f>30</f>
        <v>30</v>
      </c>
      <c r="C3" s="21">
        <f>1698</f>
        <v>1698</v>
      </c>
      <c r="D3" s="21">
        <f>14190</f>
        <v>14190</v>
      </c>
      <c r="E3" s="21">
        <f>13.857421875</f>
        <v>13.857421875</v>
      </c>
    </row>
    <row r="4">
      <c r="A4" s="21">
        <f>2045</f>
        <v>2045</v>
      </c>
      <c r="B4" s="21">
        <f>20</f>
        <v>20</v>
      </c>
      <c r="C4" s="21">
        <f>1939</f>
        <v>1939</v>
      </c>
      <c r="D4" s="21">
        <f>93884</f>
        <v>93884</v>
      </c>
      <c r="E4" s="21">
        <f>91.68359375</f>
        <v>91.68359375</v>
      </c>
      <c r="G4" s="21" t="s">
        <v>5</v>
      </c>
    </row>
    <row r="5">
      <c r="A5" s="21">
        <f>2309</f>
        <v>2309</v>
      </c>
      <c r="B5" s="21">
        <f>24</f>
        <v>24</v>
      </c>
      <c r="C5" s="21">
        <f>2182</f>
        <v>2182</v>
      </c>
      <c r="D5" s="21">
        <f>105123</f>
        <v>105123</v>
      </c>
      <c r="E5" s="21">
        <f>102.6591796875</f>
        <v>102.6591796875</v>
      </c>
      <c r="G5" s="21">
        <f>251</f>
        <v>251</v>
      </c>
    </row>
    <row r="6">
      <c r="A6" s="21">
        <f>2584</f>
        <v>2584</v>
      </c>
      <c r="B6" s="21">
        <f>28</f>
        <v>28</v>
      </c>
      <c r="C6" s="21">
        <f>2427</f>
        <v>2427</v>
      </c>
      <c r="D6" s="21">
        <f>108399</f>
        <v>108399</v>
      </c>
      <c r="E6" s="21">
        <f>105.8583984375</f>
        <v>105.8583984375</v>
      </c>
    </row>
    <row r="7">
      <c r="A7" s="21">
        <f>2856</f>
        <v>2856</v>
      </c>
      <c r="B7" s="21">
        <f>0</f>
        <v>0</v>
      </c>
      <c r="C7" s="21">
        <f>2686</f>
        <v>2686</v>
      </c>
      <c r="D7" s="21">
        <f>116960</f>
        <v>116960</v>
      </c>
      <c r="E7" s="21">
        <f>114.21875</f>
        <v>114.21875</v>
      </c>
    </row>
    <row r="8">
      <c r="A8" s="21">
        <f>3106</f>
        <v>3106</v>
      </c>
      <c r="B8" s="21">
        <f>8</f>
        <v>8</v>
      </c>
      <c r="C8" s="21">
        <f>2865</f>
        <v>2865</v>
      </c>
      <c r="D8" s="21">
        <f>118655</f>
        <v>118655</v>
      </c>
      <c r="E8" s="21">
        <f>115.8740234375</f>
        <v>115.8740234375</v>
      </c>
    </row>
    <row r="9">
      <c r="A9" s="21">
        <f>3336</f>
        <v>3336</v>
      </c>
      <c r="B9" s="21">
        <f t="shared" ref="B9:B18" si="0">0</f>
        <v>0</v>
      </c>
      <c r="C9" s="21">
        <f>3076</f>
        <v>3076</v>
      </c>
      <c r="D9" s="21">
        <f>118739</f>
        <v>118739</v>
      </c>
      <c r="E9" s="21">
        <f>115.9560546875</f>
        <v>115.9560546875</v>
      </c>
    </row>
    <row r="10">
      <c r="A10" s="21">
        <f>3574</f>
        <v>3574</v>
      </c>
      <c r="B10" s="21">
        <f t="shared" si="0"/>
        <v>0</v>
      </c>
      <c r="C10" s="21">
        <f>3293</f>
        <v>3293</v>
      </c>
      <c r="D10" s="21">
        <f>118863</f>
        <v>118863</v>
      </c>
      <c r="E10" s="21">
        <f>116.0771484375</f>
        <v>116.0771484375</v>
      </c>
    </row>
    <row r="11">
      <c r="A11" s="21">
        <f>3828</f>
        <v>3828</v>
      </c>
      <c r="B11" s="21">
        <f t="shared" si="0"/>
        <v>0</v>
      </c>
      <c r="C11" s="21">
        <f>3536</f>
        <v>3536</v>
      </c>
      <c r="D11" s="21">
        <f t="shared" ref="D11:D19" si="1">118871</f>
        <v>118871</v>
      </c>
      <c r="E11" s="21">
        <f t="shared" ref="E11:E19" si="2">116.0849609375</f>
        <v>116.0849609375</v>
      </c>
    </row>
    <row r="12">
      <c r="A12" s="21">
        <f>4087</f>
        <v>4087</v>
      </c>
      <c r="B12" s="21">
        <f t="shared" si="0"/>
        <v>0</v>
      </c>
      <c r="C12" s="21">
        <f>3784</f>
        <v>3784</v>
      </c>
      <c r="D12" s="21">
        <f t="shared" si="1"/>
        <v>118871</v>
      </c>
      <c r="E12" s="21">
        <f t="shared" si="2"/>
        <v>116.0849609375</v>
      </c>
      <c r="H12" s="21" t="s">
        <v>6</v>
      </c>
      <c r="I12" s="21" t="s">
        <v>7</v>
      </c>
      <c r="J12" s="21" t="s">
        <v>8</v>
      </c>
    </row>
    <row r="13">
      <c r="A13" s="21">
        <f>4291</f>
        <v>4291</v>
      </c>
      <c r="B13" s="21">
        <f t="shared" si="0"/>
        <v>0</v>
      </c>
      <c r="C13" s="21">
        <f>4041</f>
        <v>4041</v>
      </c>
      <c r="D13" s="21">
        <f t="shared" si="1"/>
        <v>118871</v>
      </c>
      <c r="E13" s="21">
        <f t="shared" si="2"/>
        <v>116.0849609375</v>
      </c>
      <c r="H13" s="21">
        <f>AVERAGE(E10:E20)</f>
        <v>116.112038352273</v>
      </c>
      <c r="I13" s="21">
        <f>MAX(E2:E140)</f>
        <v>132.263671875</v>
      </c>
      <c r="J13" s="21">
        <v>132</v>
      </c>
    </row>
    <row r="14">
      <c r="A14" s="21">
        <f>4597</f>
        <v>4597</v>
      </c>
      <c r="B14" s="21">
        <f t="shared" si="0"/>
        <v>0</v>
      </c>
      <c r="C14" s="21">
        <f>4263</f>
        <v>4263</v>
      </c>
      <c r="D14" s="21">
        <f t="shared" si="1"/>
        <v>118871</v>
      </c>
      <c r="E14" s="21">
        <f t="shared" si="2"/>
        <v>116.0849609375</v>
      </c>
    </row>
    <row r="15">
      <c r="A15" s="21">
        <f>4875</f>
        <v>4875</v>
      </c>
      <c r="B15" s="21">
        <f t="shared" si="0"/>
        <v>0</v>
      </c>
      <c r="C15" s="21">
        <f>4521</f>
        <v>4521</v>
      </c>
      <c r="D15" s="21">
        <f t="shared" si="1"/>
        <v>118871</v>
      </c>
      <c r="E15" s="21">
        <f t="shared" si="2"/>
        <v>116.0849609375</v>
      </c>
    </row>
    <row r="16">
      <c r="A16" s="21">
        <f>5168</f>
        <v>5168</v>
      </c>
      <c r="B16" s="21">
        <f t="shared" si="0"/>
        <v>0</v>
      </c>
      <c r="C16" s="21">
        <f>4788</f>
        <v>4788</v>
      </c>
      <c r="D16" s="21">
        <f t="shared" si="1"/>
        <v>118871</v>
      </c>
      <c r="E16" s="21">
        <f t="shared" si="2"/>
        <v>116.0849609375</v>
      </c>
    </row>
    <row r="17">
      <c r="A17" s="21">
        <f>5443</f>
        <v>5443</v>
      </c>
      <c r="B17" s="21">
        <f t="shared" si="0"/>
        <v>0</v>
      </c>
      <c r="C17" s="21">
        <f>5087</f>
        <v>5087</v>
      </c>
      <c r="D17" s="21">
        <f t="shared" si="1"/>
        <v>118871</v>
      </c>
      <c r="E17" s="21">
        <f t="shared" si="2"/>
        <v>116.0849609375</v>
      </c>
    </row>
    <row r="18">
      <c r="A18" s="21">
        <f>5738</f>
        <v>5738</v>
      </c>
      <c r="B18" s="21">
        <f t="shared" si="0"/>
        <v>0</v>
      </c>
      <c r="C18" s="21">
        <f>5389</f>
        <v>5389</v>
      </c>
      <c r="D18" s="21">
        <f t="shared" si="1"/>
        <v>118871</v>
      </c>
      <c r="E18" s="21">
        <f t="shared" si="2"/>
        <v>116.0849609375</v>
      </c>
    </row>
    <row r="19">
      <c r="A19" s="21">
        <f>6007</f>
        <v>6007</v>
      </c>
      <c r="B19" s="21">
        <f>22</f>
        <v>22</v>
      </c>
      <c r="C19" s="21">
        <f>5672</f>
        <v>5672</v>
      </c>
      <c r="D19" s="21">
        <f t="shared" si="1"/>
        <v>118871</v>
      </c>
      <c r="E19" s="21">
        <f t="shared" si="2"/>
        <v>116.0849609375</v>
      </c>
    </row>
    <row r="20">
      <c r="A20" s="21">
        <f>6266</f>
        <v>6266</v>
      </c>
      <c r="B20" s="21">
        <f>21</f>
        <v>21</v>
      </c>
      <c r="C20" s="21">
        <f>5997</f>
        <v>5997</v>
      </c>
      <c r="D20" s="21">
        <f>119184</f>
        <v>119184</v>
      </c>
      <c r="E20" s="21">
        <f>116.390625</f>
        <v>116.390625</v>
      </c>
    </row>
    <row r="21">
      <c r="A21" s="21">
        <f>6535</f>
        <v>6535</v>
      </c>
      <c r="B21" s="21">
        <f>19</f>
        <v>19</v>
      </c>
      <c r="C21" s="21">
        <f>6250</f>
        <v>6250</v>
      </c>
      <c r="D21" s="21">
        <f>120654</f>
        <v>120654</v>
      </c>
      <c r="E21" s="21">
        <f>117.826171875</f>
        <v>117.826171875</v>
      </c>
    </row>
    <row r="22">
      <c r="A22" s="21">
        <f>6835</f>
        <v>6835</v>
      </c>
      <c r="B22" s="21">
        <f>9</f>
        <v>9</v>
      </c>
      <c r="C22" s="21">
        <f>6547</f>
        <v>6547</v>
      </c>
      <c r="D22" s="21">
        <f>125682</f>
        <v>125682</v>
      </c>
      <c r="E22" s="21">
        <f>122.736328125</f>
        <v>122.736328125</v>
      </c>
    </row>
    <row r="23">
      <c r="A23" s="21">
        <f>7055</f>
        <v>7055</v>
      </c>
      <c r="B23" s="21">
        <f t="shared" ref="B23:B30" si="3">0</f>
        <v>0</v>
      </c>
      <c r="C23" s="21">
        <f>6827</f>
        <v>6827</v>
      </c>
      <c r="D23" s="21">
        <f>129516</f>
        <v>129516</v>
      </c>
      <c r="E23" s="21">
        <f>126.48046875</f>
        <v>126.48046875</v>
      </c>
    </row>
    <row r="24">
      <c r="A24" s="21">
        <f>7290</f>
        <v>7290</v>
      </c>
      <c r="B24" s="21">
        <f t="shared" si="3"/>
        <v>0</v>
      </c>
      <c r="C24" s="21">
        <f>7038</f>
        <v>7038</v>
      </c>
      <c r="D24" s="21">
        <f>129554</f>
        <v>129554</v>
      </c>
      <c r="E24" s="21">
        <f>126.517578125</f>
        <v>126.517578125</v>
      </c>
    </row>
    <row r="25">
      <c r="A25" s="21">
        <f>7555</f>
        <v>7555</v>
      </c>
      <c r="B25" s="21">
        <f t="shared" si="3"/>
        <v>0</v>
      </c>
      <c r="C25" s="21">
        <f>7282</f>
        <v>7282</v>
      </c>
      <c r="D25" s="21">
        <f>129554</f>
        <v>129554</v>
      </c>
      <c r="E25" s="21">
        <f>126.517578125</f>
        <v>126.517578125</v>
      </c>
    </row>
    <row r="26">
      <c r="A26" s="21">
        <f>7799</f>
        <v>7799</v>
      </c>
      <c r="B26" s="21">
        <f t="shared" si="3"/>
        <v>0</v>
      </c>
      <c r="C26" s="21">
        <f>7545</f>
        <v>7545</v>
      </c>
      <c r="D26" s="21">
        <f>129572</f>
        <v>129572</v>
      </c>
      <c r="E26" s="21">
        <f>126.53515625</f>
        <v>126.53515625</v>
      </c>
    </row>
    <row r="27">
      <c r="A27" s="21">
        <f>8047</f>
        <v>8047</v>
      </c>
      <c r="B27" s="21">
        <f t="shared" si="3"/>
        <v>0</v>
      </c>
      <c r="C27" s="21">
        <f>7784</f>
        <v>7784</v>
      </c>
      <c r="D27" s="21">
        <f>129572</f>
        <v>129572</v>
      </c>
      <c r="E27" s="21">
        <f>126.53515625</f>
        <v>126.53515625</v>
      </c>
    </row>
    <row r="28">
      <c r="A28" s="21">
        <f>8331</f>
        <v>8331</v>
      </c>
      <c r="B28" s="21">
        <f t="shared" si="3"/>
        <v>0</v>
      </c>
      <c r="C28" s="21">
        <f>8033</f>
        <v>8033</v>
      </c>
      <c r="D28" s="21">
        <f>129572</f>
        <v>129572</v>
      </c>
      <c r="E28" s="21">
        <f>126.53515625</f>
        <v>126.53515625</v>
      </c>
    </row>
    <row r="29">
      <c r="A29" s="21">
        <f>8571</f>
        <v>8571</v>
      </c>
      <c r="B29" s="21">
        <f t="shared" si="3"/>
        <v>0</v>
      </c>
      <c r="C29" s="21">
        <f>8272</f>
        <v>8272</v>
      </c>
      <c r="D29" s="21">
        <f>129572</f>
        <v>129572</v>
      </c>
      <c r="E29" s="21">
        <f>126.53515625</f>
        <v>126.53515625</v>
      </c>
    </row>
    <row r="30">
      <c r="A30" s="21">
        <f>8807</f>
        <v>8807</v>
      </c>
      <c r="B30" s="21">
        <f t="shared" si="3"/>
        <v>0</v>
      </c>
      <c r="C30" s="21">
        <f>8517</f>
        <v>8517</v>
      </c>
      <c r="D30" s="21">
        <f>129572</f>
        <v>129572</v>
      </c>
      <c r="E30" s="21">
        <f>126.53515625</f>
        <v>126.53515625</v>
      </c>
    </row>
    <row r="31">
      <c r="A31" s="21">
        <f>9079</f>
        <v>9079</v>
      </c>
      <c r="B31" s="21">
        <f>2</f>
        <v>2</v>
      </c>
      <c r="C31" s="21">
        <f>8767</f>
        <v>8767</v>
      </c>
      <c r="D31" s="21">
        <f>129572</f>
        <v>129572</v>
      </c>
      <c r="E31" s="21">
        <f>126.53515625</f>
        <v>126.53515625</v>
      </c>
    </row>
    <row r="32">
      <c r="A32" s="21">
        <f>9318</f>
        <v>9318</v>
      </c>
      <c r="B32" s="21">
        <f>34</f>
        <v>34</v>
      </c>
      <c r="C32" s="21">
        <f>9031</f>
        <v>9031</v>
      </c>
      <c r="D32" s="21">
        <f>129572</f>
        <v>129572</v>
      </c>
      <c r="E32" s="21">
        <f>126.53515625</f>
        <v>126.53515625</v>
      </c>
    </row>
    <row r="33">
      <c r="A33" s="21">
        <f>9621</f>
        <v>9621</v>
      </c>
      <c r="B33" s="21">
        <f>11</f>
        <v>11</v>
      </c>
      <c r="C33" s="21">
        <f>9286</f>
        <v>9286</v>
      </c>
      <c r="D33" s="21">
        <f>129748</f>
        <v>129748</v>
      </c>
      <c r="E33" s="21">
        <f>126.70703125</f>
        <v>126.70703125</v>
      </c>
    </row>
    <row r="34">
      <c r="A34" s="21">
        <f>9870</f>
        <v>9870</v>
      </c>
      <c r="B34" s="21">
        <f t="shared" ref="B34:B41" si="4">0</f>
        <v>0</v>
      </c>
      <c r="C34" s="21">
        <f>9578</f>
        <v>9578</v>
      </c>
      <c r="D34" s="21">
        <f>130348</f>
        <v>130348</v>
      </c>
      <c r="E34" s="21">
        <f>127.29296875</f>
        <v>127.29296875</v>
      </c>
    </row>
    <row r="35">
      <c r="A35" s="21">
        <f>10126</f>
        <v>10126</v>
      </c>
      <c r="B35" s="21">
        <f t="shared" si="4"/>
        <v>0</v>
      </c>
      <c r="C35" s="21">
        <f>9824</f>
        <v>9824</v>
      </c>
      <c r="D35" s="21">
        <f t="shared" ref="D35:D43" si="5">130576</f>
        <v>130576</v>
      </c>
      <c r="E35" s="21">
        <f t="shared" ref="E35:E43" si="6">127.515625</f>
        <v>127.515625</v>
      </c>
    </row>
    <row r="36">
      <c r="A36" s="21">
        <f>10401</f>
        <v>10401</v>
      </c>
      <c r="B36" s="21">
        <f t="shared" si="4"/>
        <v>0</v>
      </c>
      <c r="C36" s="21">
        <f>10090</f>
        <v>10090</v>
      </c>
      <c r="D36" s="21">
        <f t="shared" si="5"/>
        <v>130576</v>
      </c>
      <c r="E36" s="21">
        <f t="shared" si="6"/>
        <v>127.515625</v>
      </c>
    </row>
    <row r="37">
      <c r="A37" s="21">
        <f>10648</f>
        <v>10648</v>
      </c>
      <c r="B37" s="21">
        <f t="shared" si="4"/>
        <v>0</v>
      </c>
      <c r="C37" s="21">
        <f>10369</f>
        <v>10369</v>
      </c>
      <c r="D37" s="21">
        <f t="shared" si="5"/>
        <v>130576</v>
      </c>
      <c r="E37" s="21">
        <f t="shared" si="6"/>
        <v>127.515625</v>
      </c>
    </row>
    <row r="38">
      <c r="A38" s="21">
        <f>10880</f>
        <v>10880</v>
      </c>
      <c r="B38" s="21">
        <f t="shared" si="4"/>
        <v>0</v>
      </c>
      <c r="C38" s="21">
        <f>10628</f>
        <v>10628</v>
      </c>
      <c r="D38" s="21">
        <f t="shared" si="5"/>
        <v>130576</v>
      </c>
      <c r="E38" s="21">
        <f t="shared" si="6"/>
        <v>127.515625</v>
      </c>
    </row>
    <row r="39">
      <c r="A39" s="21">
        <f>11154</f>
        <v>11154</v>
      </c>
      <c r="B39" s="21">
        <f t="shared" si="4"/>
        <v>0</v>
      </c>
      <c r="C39" s="21">
        <f>10881</f>
        <v>10881</v>
      </c>
      <c r="D39" s="21">
        <f t="shared" si="5"/>
        <v>130576</v>
      </c>
      <c r="E39" s="21">
        <f t="shared" si="6"/>
        <v>127.515625</v>
      </c>
    </row>
    <row r="40">
      <c r="A40" s="21">
        <f>11402</f>
        <v>11402</v>
      </c>
      <c r="B40" s="21">
        <f t="shared" si="4"/>
        <v>0</v>
      </c>
      <c r="C40" s="21">
        <f>11135</f>
        <v>11135</v>
      </c>
      <c r="D40" s="21">
        <f t="shared" si="5"/>
        <v>130576</v>
      </c>
      <c r="E40" s="21">
        <f t="shared" si="6"/>
        <v>127.515625</v>
      </c>
    </row>
    <row r="41">
      <c r="A41" s="21">
        <f>11623</f>
        <v>11623</v>
      </c>
      <c r="B41" s="21">
        <f t="shared" si="4"/>
        <v>0</v>
      </c>
      <c r="C41" s="21">
        <f>11381</f>
        <v>11381</v>
      </c>
      <c r="D41" s="21">
        <f t="shared" si="5"/>
        <v>130576</v>
      </c>
      <c r="E41" s="21">
        <f t="shared" si="6"/>
        <v>127.515625</v>
      </c>
    </row>
    <row r="42">
      <c r="A42" s="21">
        <f>11921</f>
        <v>11921</v>
      </c>
      <c r="B42" s="21">
        <f>5</f>
        <v>5</v>
      </c>
      <c r="C42" s="21">
        <f>11611</f>
        <v>11611</v>
      </c>
      <c r="D42" s="21">
        <f t="shared" si="5"/>
        <v>130576</v>
      </c>
      <c r="E42" s="21">
        <f t="shared" si="6"/>
        <v>127.515625</v>
      </c>
    </row>
    <row r="43">
      <c r="A43" s="21">
        <f>12177</f>
        <v>12177</v>
      </c>
      <c r="B43" s="21">
        <f t="shared" ref="B43:B60" si="7">0</f>
        <v>0</v>
      </c>
      <c r="C43" s="21">
        <f>11867</f>
        <v>11867</v>
      </c>
      <c r="D43" s="21">
        <f t="shared" si="5"/>
        <v>130576</v>
      </c>
      <c r="E43" s="21">
        <f t="shared" si="6"/>
        <v>127.515625</v>
      </c>
    </row>
    <row r="44">
      <c r="A44" s="21">
        <f>12432</f>
        <v>12432</v>
      </c>
      <c r="B44" s="21">
        <f t="shared" si="7"/>
        <v>0</v>
      </c>
      <c r="C44" s="21">
        <f>12142</f>
        <v>12142</v>
      </c>
      <c r="D44" s="21">
        <f t="shared" ref="D44:D55" si="8">130854</f>
        <v>130854</v>
      </c>
      <c r="E44" s="21">
        <f t="shared" ref="E44:E55" si="9">127.787109375</f>
        <v>127.787109375</v>
      </c>
    </row>
    <row r="45">
      <c r="A45" s="21">
        <f>12672</f>
        <v>12672</v>
      </c>
      <c r="B45" s="21">
        <f t="shared" si="7"/>
        <v>0</v>
      </c>
      <c r="C45" s="21">
        <f>12405</f>
        <v>12405</v>
      </c>
      <c r="D45" s="21">
        <f t="shared" si="8"/>
        <v>130854</v>
      </c>
      <c r="E45" s="21">
        <f t="shared" si="9"/>
        <v>127.787109375</v>
      </c>
    </row>
    <row r="46">
      <c r="A46" s="21">
        <f>12913</f>
        <v>12913</v>
      </c>
      <c r="B46" s="21">
        <f t="shared" si="7"/>
        <v>0</v>
      </c>
      <c r="C46" s="21">
        <f>12662</f>
        <v>12662</v>
      </c>
      <c r="D46" s="21">
        <f t="shared" si="8"/>
        <v>130854</v>
      </c>
      <c r="E46" s="21">
        <f t="shared" si="9"/>
        <v>127.787109375</v>
      </c>
    </row>
    <row r="47">
      <c r="A47" s="21">
        <f>13151</f>
        <v>13151</v>
      </c>
      <c r="B47" s="21">
        <f t="shared" si="7"/>
        <v>0</v>
      </c>
      <c r="C47" s="21">
        <f>12907</f>
        <v>12907</v>
      </c>
      <c r="D47" s="21">
        <f t="shared" si="8"/>
        <v>130854</v>
      </c>
      <c r="E47" s="21">
        <f t="shared" si="9"/>
        <v>127.787109375</v>
      </c>
    </row>
    <row r="48">
      <c r="A48" s="21">
        <f>13421</f>
        <v>13421</v>
      </c>
      <c r="B48" s="21">
        <f t="shared" si="7"/>
        <v>0</v>
      </c>
      <c r="C48" s="21">
        <f>13147</f>
        <v>13147</v>
      </c>
      <c r="D48" s="21">
        <f t="shared" si="8"/>
        <v>130854</v>
      </c>
      <c r="E48" s="21">
        <f t="shared" si="9"/>
        <v>127.787109375</v>
      </c>
    </row>
    <row r="49">
      <c r="A49" s="21">
        <f>13678</f>
        <v>13678</v>
      </c>
      <c r="B49" s="21">
        <f t="shared" si="7"/>
        <v>0</v>
      </c>
      <c r="C49" s="21">
        <f>13403</f>
        <v>13403</v>
      </c>
      <c r="D49" s="21">
        <f t="shared" si="8"/>
        <v>130854</v>
      </c>
      <c r="E49" s="21">
        <f t="shared" si="9"/>
        <v>127.787109375</v>
      </c>
    </row>
    <row r="50">
      <c r="A50" s="21">
        <f>13924</f>
        <v>13924</v>
      </c>
      <c r="B50" s="21">
        <f t="shared" si="7"/>
        <v>0</v>
      </c>
      <c r="C50" s="21">
        <f>13645</f>
        <v>13645</v>
      </c>
      <c r="D50" s="21">
        <f t="shared" si="8"/>
        <v>130854</v>
      </c>
      <c r="E50" s="21">
        <f t="shared" si="9"/>
        <v>127.787109375</v>
      </c>
    </row>
    <row r="51">
      <c r="A51" s="21">
        <f>14168</f>
        <v>14168</v>
      </c>
      <c r="B51" s="21">
        <f t="shared" si="7"/>
        <v>0</v>
      </c>
      <c r="C51" s="21">
        <f>13885</f>
        <v>13885</v>
      </c>
      <c r="D51" s="21">
        <f t="shared" si="8"/>
        <v>130854</v>
      </c>
      <c r="E51" s="21">
        <f t="shared" si="9"/>
        <v>127.787109375</v>
      </c>
    </row>
    <row r="52">
      <c r="A52" s="21">
        <f>14445</f>
        <v>14445</v>
      </c>
      <c r="B52" s="21">
        <f t="shared" si="7"/>
        <v>0</v>
      </c>
      <c r="C52" s="21">
        <f>14145</f>
        <v>14145</v>
      </c>
      <c r="D52" s="21">
        <f t="shared" si="8"/>
        <v>130854</v>
      </c>
      <c r="E52" s="21">
        <f t="shared" si="9"/>
        <v>127.787109375</v>
      </c>
    </row>
    <row r="53">
      <c r="A53" s="21">
        <f>14695</f>
        <v>14695</v>
      </c>
      <c r="B53" s="21">
        <f t="shared" si="7"/>
        <v>0</v>
      </c>
      <c r="C53" s="21">
        <f>14418</f>
        <v>14418</v>
      </c>
      <c r="D53" s="21">
        <f t="shared" si="8"/>
        <v>130854</v>
      </c>
      <c r="E53" s="21">
        <f t="shared" si="9"/>
        <v>127.787109375</v>
      </c>
    </row>
    <row r="54">
      <c r="A54" s="21">
        <f>14938</f>
        <v>14938</v>
      </c>
      <c r="B54" s="21">
        <f t="shared" si="7"/>
        <v>0</v>
      </c>
      <c r="C54" s="21">
        <f>14670</f>
        <v>14670</v>
      </c>
      <c r="D54" s="21">
        <f t="shared" si="8"/>
        <v>130854</v>
      </c>
      <c r="E54" s="21">
        <f t="shared" si="9"/>
        <v>127.787109375</v>
      </c>
    </row>
    <row r="55">
      <c r="A55" s="21">
        <f>15170</f>
        <v>15170</v>
      </c>
      <c r="B55" s="21">
        <f t="shared" si="7"/>
        <v>0</v>
      </c>
      <c r="C55" s="21">
        <f>14922</f>
        <v>14922</v>
      </c>
      <c r="D55" s="21">
        <f t="shared" si="8"/>
        <v>130854</v>
      </c>
      <c r="E55" s="21">
        <f t="shared" si="9"/>
        <v>127.787109375</v>
      </c>
    </row>
    <row r="56">
      <c r="A56" s="21">
        <f>15401</f>
        <v>15401</v>
      </c>
      <c r="B56" s="21">
        <f t="shared" si="7"/>
        <v>0</v>
      </c>
      <c r="C56" s="21">
        <f>15153</f>
        <v>15153</v>
      </c>
      <c r="D56" s="21">
        <f>130874</f>
        <v>130874</v>
      </c>
      <c r="E56" s="21">
        <f>127.806640625</f>
        <v>127.806640625</v>
      </c>
    </row>
    <row r="57">
      <c r="A57" s="21">
        <f>15631</f>
        <v>15631</v>
      </c>
      <c r="B57" s="21">
        <f t="shared" si="7"/>
        <v>0</v>
      </c>
      <c r="C57" s="21">
        <f>15391</f>
        <v>15391</v>
      </c>
      <c r="D57" s="21">
        <f>130874</f>
        <v>130874</v>
      </c>
      <c r="E57" s="21">
        <f>127.806640625</f>
        <v>127.806640625</v>
      </c>
    </row>
    <row r="58">
      <c r="A58" s="21">
        <f>15894</f>
        <v>15894</v>
      </c>
      <c r="B58" s="21">
        <f t="shared" si="7"/>
        <v>0</v>
      </c>
      <c r="C58" s="21">
        <f>15606</f>
        <v>15606</v>
      </c>
      <c r="D58" s="21">
        <f>130874</f>
        <v>130874</v>
      </c>
      <c r="E58" s="21">
        <f>127.806640625</f>
        <v>127.806640625</v>
      </c>
    </row>
    <row r="59">
      <c r="A59" s="21">
        <f>16134</f>
        <v>16134</v>
      </c>
      <c r="B59" s="21">
        <f t="shared" si="7"/>
        <v>0</v>
      </c>
      <c r="C59" s="21">
        <f>15869</f>
        <v>15869</v>
      </c>
      <c r="D59" s="21">
        <f>130874</f>
        <v>130874</v>
      </c>
      <c r="E59" s="21">
        <f>127.806640625</f>
        <v>127.806640625</v>
      </c>
    </row>
    <row r="60">
      <c r="A60" s="21">
        <f>16386</f>
        <v>16386</v>
      </c>
      <c r="B60" s="21">
        <f t="shared" si="7"/>
        <v>0</v>
      </c>
      <c r="C60" s="21">
        <f>16112</f>
        <v>16112</v>
      </c>
      <c r="D60" s="21">
        <f>130874</f>
        <v>130874</v>
      </c>
      <c r="E60" s="21">
        <f>127.806640625</f>
        <v>127.806640625</v>
      </c>
    </row>
    <row r="61">
      <c r="A61" s="21">
        <f>16691</f>
        <v>16691</v>
      </c>
      <c r="B61" s="21">
        <f>21</f>
        <v>21</v>
      </c>
      <c r="C61" s="21">
        <f>16364</f>
        <v>16364</v>
      </c>
      <c r="D61" s="21">
        <f>130874</f>
        <v>130874</v>
      </c>
      <c r="E61" s="21">
        <f>127.806640625</f>
        <v>127.806640625</v>
      </c>
    </row>
    <row r="62">
      <c r="A62" s="21">
        <f>16933</f>
        <v>16933</v>
      </c>
      <c r="B62" s="21">
        <f>9</f>
        <v>9</v>
      </c>
      <c r="C62" s="21">
        <f>16635</f>
        <v>16635</v>
      </c>
      <c r="D62" s="21">
        <f>131207</f>
        <v>131207</v>
      </c>
      <c r="E62" s="21">
        <f>128.1318359375</f>
        <v>128.1318359375</v>
      </c>
    </row>
    <row r="63">
      <c r="A63" s="21">
        <f>17181</f>
        <v>17181</v>
      </c>
      <c r="B63" s="21">
        <f t="shared" ref="B63:B71" si="10">0</f>
        <v>0</v>
      </c>
      <c r="C63" s="21">
        <f>16884</f>
        <v>16884</v>
      </c>
      <c r="D63" s="21">
        <f>131864</f>
        <v>131864</v>
      </c>
      <c r="E63" s="21">
        <f>128.7734375</f>
        <v>128.7734375</v>
      </c>
    </row>
    <row r="64">
      <c r="A64" s="21">
        <f>17438</f>
        <v>17438</v>
      </c>
      <c r="B64" s="21">
        <f t="shared" si="10"/>
        <v>0</v>
      </c>
      <c r="C64" s="21">
        <f>17143</f>
        <v>17143</v>
      </c>
      <c r="D64" s="21">
        <f t="shared" ref="D64:D72" si="11">131950</f>
        <v>131950</v>
      </c>
      <c r="E64" s="21">
        <f t="shared" ref="E64:E72" si="12">128.857421875</f>
        <v>128.857421875</v>
      </c>
    </row>
    <row r="65">
      <c r="A65" s="21">
        <f>17648</f>
        <v>17648</v>
      </c>
      <c r="B65" s="21">
        <f t="shared" si="10"/>
        <v>0</v>
      </c>
      <c r="C65" s="21">
        <f>17414</f>
        <v>17414</v>
      </c>
      <c r="D65" s="21">
        <f t="shared" si="11"/>
        <v>131950</v>
      </c>
      <c r="E65" s="21">
        <f t="shared" si="12"/>
        <v>128.857421875</v>
      </c>
    </row>
    <row r="66">
      <c r="A66" s="21">
        <f>17901</f>
        <v>17901</v>
      </c>
      <c r="B66" s="21">
        <f t="shared" si="10"/>
        <v>0</v>
      </c>
      <c r="C66" s="21">
        <f>17648</f>
        <v>17648</v>
      </c>
      <c r="D66" s="21">
        <f t="shared" si="11"/>
        <v>131950</v>
      </c>
      <c r="E66" s="21">
        <f t="shared" si="12"/>
        <v>128.857421875</v>
      </c>
    </row>
    <row r="67">
      <c r="A67" s="21">
        <f>18136</f>
        <v>18136</v>
      </c>
      <c r="B67" s="21">
        <f t="shared" si="10"/>
        <v>0</v>
      </c>
      <c r="C67" s="21">
        <f>17885</f>
        <v>17885</v>
      </c>
      <c r="D67" s="21">
        <f t="shared" si="11"/>
        <v>131950</v>
      </c>
      <c r="E67" s="21">
        <f t="shared" si="12"/>
        <v>128.857421875</v>
      </c>
    </row>
    <row r="68">
      <c r="A68" s="21">
        <f>18425</f>
        <v>18425</v>
      </c>
      <c r="B68" s="21">
        <f t="shared" si="10"/>
        <v>0</v>
      </c>
      <c r="C68" s="21">
        <f>18136</f>
        <v>18136</v>
      </c>
      <c r="D68" s="21">
        <f t="shared" si="11"/>
        <v>131950</v>
      </c>
      <c r="E68" s="21">
        <f t="shared" si="12"/>
        <v>128.857421875</v>
      </c>
    </row>
    <row r="69">
      <c r="A69" s="21">
        <f>18667</f>
        <v>18667</v>
      </c>
      <c r="B69" s="21">
        <f t="shared" si="10"/>
        <v>0</v>
      </c>
      <c r="C69" s="21">
        <f>18406</f>
        <v>18406</v>
      </c>
      <c r="D69" s="21">
        <f t="shared" si="11"/>
        <v>131950</v>
      </c>
      <c r="E69" s="21">
        <f t="shared" si="12"/>
        <v>128.857421875</v>
      </c>
    </row>
    <row r="70">
      <c r="A70" s="21">
        <f>18921</f>
        <v>18921</v>
      </c>
      <c r="B70" s="21">
        <f t="shared" si="10"/>
        <v>0</v>
      </c>
      <c r="C70" s="21">
        <f>18666</f>
        <v>18666</v>
      </c>
      <c r="D70" s="21">
        <f t="shared" si="11"/>
        <v>131950</v>
      </c>
      <c r="E70" s="21">
        <f t="shared" si="12"/>
        <v>128.857421875</v>
      </c>
    </row>
    <row r="71">
      <c r="A71" s="21">
        <f>19190</f>
        <v>19190</v>
      </c>
      <c r="B71" s="21">
        <f t="shared" si="10"/>
        <v>0</v>
      </c>
      <c r="C71" s="21">
        <f>18912</f>
        <v>18912</v>
      </c>
      <c r="D71" s="21">
        <f t="shared" si="11"/>
        <v>131950</v>
      </c>
      <c r="E71" s="21">
        <f t="shared" si="12"/>
        <v>128.857421875</v>
      </c>
    </row>
    <row r="72">
      <c r="A72" s="21">
        <f>19480</f>
        <v>19480</v>
      </c>
      <c r="B72" s="21">
        <f>28</f>
        <v>28</v>
      </c>
      <c r="C72" s="21">
        <f>19189</f>
        <v>19189</v>
      </c>
      <c r="D72" s="21">
        <f t="shared" si="11"/>
        <v>131950</v>
      </c>
      <c r="E72" s="21">
        <f t="shared" si="12"/>
        <v>128.857421875</v>
      </c>
    </row>
    <row r="73">
      <c r="A73" s="21">
        <f>19721</f>
        <v>19721</v>
      </c>
      <c r="B73" s="21">
        <f>14</f>
        <v>14</v>
      </c>
      <c r="C73" s="21">
        <f>19503</f>
        <v>19503</v>
      </c>
      <c r="D73" s="21">
        <f>132338</f>
        <v>132338</v>
      </c>
      <c r="E73" s="21">
        <f>129.236328125</f>
        <v>129.236328125</v>
      </c>
    </row>
    <row r="74">
      <c r="A74" s="21">
        <f>19985</f>
        <v>19985</v>
      </c>
      <c r="B74" s="21">
        <f>0</f>
        <v>0</v>
      </c>
      <c r="C74" s="21">
        <f>19730</f>
        <v>19730</v>
      </c>
      <c r="D74" s="21">
        <f>133198</f>
        <v>133198</v>
      </c>
      <c r="E74" s="21">
        <f>130.076171875</f>
        <v>130.076171875</v>
      </c>
    </row>
    <row r="75">
      <c r="A75" s="21">
        <f>20251</f>
        <v>20251</v>
      </c>
      <c r="B75" s="21">
        <f>0</f>
        <v>0</v>
      </c>
      <c r="C75" s="21">
        <f>19953</f>
        <v>19953</v>
      </c>
      <c r="D75" s="21">
        <f>133264</f>
        <v>133264</v>
      </c>
      <c r="E75" s="21">
        <f>130.140625</f>
        <v>130.140625</v>
      </c>
    </row>
    <row r="76">
      <c r="A76" s="21">
        <f>20510</f>
        <v>20510</v>
      </c>
      <c r="B76" s="21">
        <f>0</f>
        <v>0</v>
      </c>
      <c r="C76" s="21">
        <f>20203</f>
        <v>20203</v>
      </c>
      <c r="D76" s="21">
        <f>133264</f>
        <v>133264</v>
      </c>
      <c r="E76" s="21">
        <f>130.140625</f>
        <v>130.140625</v>
      </c>
    </row>
    <row r="77">
      <c r="A77" s="21">
        <f>20750</f>
        <v>20750</v>
      </c>
      <c r="B77" s="21">
        <f>0</f>
        <v>0</v>
      </c>
      <c r="C77" s="21">
        <f>20477</f>
        <v>20477</v>
      </c>
      <c r="D77" s="21">
        <f>133264</f>
        <v>133264</v>
      </c>
      <c r="E77" s="21">
        <f>130.140625</f>
        <v>130.140625</v>
      </c>
    </row>
    <row r="78">
      <c r="A78" s="21">
        <f>21023</f>
        <v>21023</v>
      </c>
      <c r="B78" s="21">
        <f>0</f>
        <v>0</v>
      </c>
      <c r="C78" s="21">
        <f>20733</f>
        <v>20733</v>
      </c>
      <c r="D78" s="21">
        <f>133264</f>
        <v>133264</v>
      </c>
      <c r="E78" s="21">
        <f>130.140625</f>
        <v>130.140625</v>
      </c>
    </row>
    <row r="79">
      <c r="A79" s="21">
        <f>21276</f>
        <v>21276</v>
      </c>
      <c r="B79" s="21">
        <f>0</f>
        <v>0</v>
      </c>
      <c r="C79" s="21">
        <f>20988</f>
        <v>20988</v>
      </c>
      <c r="D79" s="21">
        <f>133264</f>
        <v>133264</v>
      </c>
      <c r="E79" s="21">
        <f>130.140625</f>
        <v>130.140625</v>
      </c>
    </row>
    <row r="80">
      <c r="A80" s="21">
        <f>21530</f>
        <v>21530</v>
      </c>
      <c r="B80" s="21">
        <f>0</f>
        <v>0</v>
      </c>
      <c r="C80" s="21">
        <f>21249</f>
        <v>21249</v>
      </c>
      <c r="D80" s="21">
        <f>133264</f>
        <v>133264</v>
      </c>
      <c r="E80" s="21">
        <f>130.140625</f>
        <v>130.140625</v>
      </c>
    </row>
    <row r="81">
      <c r="A81" s="21">
        <f>21775</f>
        <v>21775</v>
      </c>
      <c r="B81" s="21">
        <f>8</f>
        <v>8</v>
      </c>
      <c r="C81" s="21">
        <f>21524</f>
        <v>21524</v>
      </c>
      <c r="D81" s="21">
        <f>133268</f>
        <v>133268</v>
      </c>
      <c r="E81" s="21">
        <f>130.14453125</f>
        <v>130.14453125</v>
      </c>
    </row>
    <row r="82">
      <c r="A82" s="21">
        <f>22072</f>
        <v>22072</v>
      </c>
      <c r="B82" s="21">
        <f t="shared" ref="B82:B89" si="13">0</f>
        <v>0</v>
      </c>
      <c r="C82" s="21">
        <f>21745</f>
        <v>21745</v>
      </c>
      <c r="D82" s="21">
        <f>133424</f>
        <v>133424</v>
      </c>
      <c r="E82" s="21">
        <f>130.296875</f>
        <v>130.296875</v>
      </c>
    </row>
    <row r="83">
      <c r="A83" s="21">
        <f>22317</f>
        <v>22317</v>
      </c>
      <c r="B83" s="21">
        <f t="shared" si="13"/>
        <v>0</v>
      </c>
      <c r="C83" s="21">
        <f>22016</f>
        <v>22016</v>
      </c>
      <c r="D83" s="21">
        <f>133486</f>
        <v>133486</v>
      </c>
      <c r="E83" s="21">
        <f>130.357421875</f>
        <v>130.357421875</v>
      </c>
    </row>
    <row r="84">
      <c r="A84" s="21">
        <f>22565</f>
        <v>22565</v>
      </c>
      <c r="B84" s="21">
        <f t="shared" si="13"/>
        <v>0</v>
      </c>
      <c r="C84" s="21">
        <f>22243</f>
        <v>22243</v>
      </c>
      <c r="D84" s="21">
        <f>133544</f>
        <v>133544</v>
      </c>
      <c r="E84" s="21">
        <f>130.4140625</f>
        <v>130.4140625</v>
      </c>
    </row>
    <row r="85">
      <c r="A85" s="21">
        <f>22819</f>
        <v>22819</v>
      </c>
      <c r="B85" s="21">
        <f t="shared" si="13"/>
        <v>0</v>
      </c>
      <c r="C85" s="21">
        <f>22497</f>
        <v>22497</v>
      </c>
      <c r="D85" s="21">
        <f>133544</f>
        <v>133544</v>
      </c>
      <c r="E85" s="21">
        <f>130.4140625</f>
        <v>130.4140625</v>
      </c>
    </row>
    <row r="86">
      <c r="A86" s="21">
        <f>23102</f>
        <v>23102</v>
      </c>
      <c r="B86" s="21">
        <f t="shared" si="13"/>
        <v>0</v>
      </c>
      <c r="C86" s="21">
        <f>22775</f>
        <v>22775</v>
      </c>
      <c r="D86" s="21">
        <f>133544</f>
        <v>133544</v>
      </c>
      <c r="E86" s="21">
        <f>130.4140625</f>
        <v>130.4140625</v>
      </c>
    </row>
    <row r="87">
      <c r="A87" s="21">
        <f>23328</f>
        <v>23328</v>
      </c>
      <c r="B87" s="21">
        <f t="shared" si="13"/>
        <v>0</v>
      </c>
      <c r="C87" s="21">
        <f>23065</f>
        <v>23065</v>
      </c>
      <c r="D87" s="21">
        <f>133544</f>
        <v>133544</v>
      </c>
      <c r="E87" s="21">
        <f>130.4140625</f>
        <v>130.4140625</v>
      </c>
    </row>
    <row r="88">
      <c r="A88" s="21">
        <f>23575</f>
        <v>23575</v>
      </c>
      <c r="B88" s="21">
        <f t="shared" si="13"/>
        <v>0</v>
      </c>
      <c r="C88" s="21">
        <f>23290</f>
        <v>23290</v>
      </c>
      <c r="D88" s="21">
        <f>133544</f>
        <v>133544</v>
      </c>
      <c r="E88" s="21">
        <f>130.4140625</f>
        <v>130.4140625</v>
      </c>
    </row>
    <row r="89">
      <c r="A89" s="21">
        <f>23815</f>
        <v>23815</v>
      </c>
      <c r="B89" s="21">
        <f t="shared" si="13"/>
        <v>0</v>
      </c>
      <c r="C89" s="21">
        <f>23542</f>
        <v>23542</v>
      </c>
      <c r="D89" s="21">
        <f>133544</f>
        <v>133544</v>
      </c>
      <c r="E89" s="21">
        <f>130.4140625</f>
        <v>130.4140625</v>
      </c>
    </row>
    <row r="90">
      <c r="A90" s="21">
        <f>24041</f>
        <v>24041</v>
      </c>
      <c r="B90" s="21">
        <f>3</f>
        <v>3</v>
      </c>
      <c r="C90" s="21">
        <f>23794</f>
        <v>23794</v>
      </c>
      <c r="D90" s="21">
        <f>133544</f>
        <v>133544</v>
      </c>
      <c r="E90" s="21">
        <f>130.4140625</f>
        <v>130.4140625</v>
      </c>
    </row>
    <row r="91">
      <c r="A91" s="21">
        <f>24294</f>
        <v>24294</v>
      </c>
      <c r="B91" s="21">
        <f>10</f>
        <v>10</v>
      </c>
      <c r="C91" s="21">
        <f>24011</f>
        <v>24011</v>
      </c>
      <c r="D91" s="21">
        <f>133540</f>
        <v>133540</v>
      </c>
      <c r="E91" s="21">
        <f>130.41015625</f>
        <v>130.41015625</v>
      </c>
    </row>
    <row r="92">
      <c r="A92" s="21">
        <f>24552</f>
        <v>24552</v>
      </c>
      <c r="B92" s="21">
        <f t="shared" ref="B92:B100" si="14">0</f>
        <v>0</v>
      </c>
      <c r="C92" s="21">
        <f>24276</f>
        <v>24276</v>
      </c>
      <c r="D92" s="21">
        <f>133822</f>
        <v>133822</v>
      </c>
      <c r="E92" s="21">
        <f>130.685546875</f>
        <v>130.685546875</v>
      </c>
    </row>
    <row r="93">
      <c r="A93" s="21">
        <f>24799</f>
        <v>24799</v>
      </c>
      <c r="B93" s="21">
        <f t="shared" si="14"/>
        <v>0</v>
      </c>
      <c r="C93" s="21">
        <f>24562</f>
        <v>24562</v>
      </c>
      <c r="D93" s="21">
        <f>133842</f>
        <v>133842</v>
      </c>
      <c r="E93" s="21">
        <f>130.705078125</f>
        <v>130.705078125</v>
      </c>
    </row>
    <row r="94">
      <c r="A94" s="21">
        <f>25054</f>
        <v>25054</v>
      </c>
      <c r="B94" s="21">
        <f t="shared" si="14"/>
        <v>0</v>
      </c>
      <c r="C94" s="21">
        <f>24795</f>
        <v>24795</v>
      </c>
      <c r="D94" s="21">
        <f>133850</f>
        <v>133850</v>
      </c>
      <c r="E94" s="21">
        <f>130.712890625</f>
        <v>130.712890625</v>
      </c>
    </row>
    <row r="95">
      <c r="A95" s="21">
        <f>25319</f>
        <v>25319</v>
      </c>
      <c r="B95" s="21">
        <f t="shared" si="14"/>
        <v>0</v>
      </c>
      <c r="C95" s="21">
        <f>25036</f>
        <v>25036</v>
      </c>
      <c r="D95" s="21">
        <f>133850</f>
        <v>133850</v>
      </c>
      <c r="E95" s="21">
        <f>130.712890625</f>
        <v>130.712890625</v>
      </c>
    </row>
    <row r="96">
      <c r="A96" s="21">
        <f>25553</f>
        <v>25553</v>
      </c>
      <c r="B96" s="21">
        <f t="shared" si="14"/>
        <v>0</v>
      </c>
      <c r="C96" s="21">
        <f>25295</f>
        <v>25295</v>
      </c>
      <c r="D96" s="21">
        <f>133850</f>
        <v>133850</v>
      </c>
      <c r="E96" s="21">
        <f>130.712890625</f>
        <v>130.712890625</v>
      </c>
    </row>
    <row r="97">
      <c r="A97" s="21">
        <f>25771</f>
        <v>25771</v>
      </c>
      <c r="B97" s="21">
        <f t="shared" si="14"/>
        <v>0</v>
      </c>
      <c r="C97" s="21">
        <f>25542</f>
        <v>25542</v>
      </c>
      <c r="D97" s="21">
        <f>133850</f>
        <v>133850</v>
      </c>
      <c r="E97" s="21">
        <f>130.712890625</f>
        <v>130.712890625</v>
      </c>
    </row>
    <row r="98">
      <c r="A98" s="21">
        <f>26043</f>
        <v>26043</v>
      </c>
      <c r="B98" s="21">
        <f t="shared" si="14"/>
        <v>0</v>
      </c>
      <c r="C98" s="21">
        <f>25789</f>
        <v>25789</v>
      </c>
      <c r="D98" s="21">
        <f>133850</f>
        <v>133850</v>
      </c>
      <c r="E98" s="21">
        <f>130.712890625</f>
        <v>130.712890625</v>
      </c>
    </row>
    <row r="99">
      <c r="A99" s="21">
        <f>26298</f>
        <v>26298</v>
      </c>
      <c r="B99" s="21">
        <f t="shared" si="14"/>
        <v>0</v>
      </c>
      <c r="C99" s="21">
        <f>26052</f>
        <v>26052</v>
      </c>
      <c r="D99" s="21">
        <f>133850</f>
        <v>133850</v>
      </c>
      <c r="E99" s="21">
        <f>130.712890625</f>
        <v>130.712890625</v>
      </c>
    </row>
    <row r="100">
      <c r="A100" s="21">
        <f>26567</f>
        <v>26567</v>
      </c>
      <c r="B100" s="21">
        <f t="shared" si="14"/>
        <v>0</v>
      </c>
      <c r="C100" s="21">
        <f>26284</f>
        <v>26284</v>
      </c>
      <c r="D100" s="21">
        <f>133850</f>
        <v>133850</v>
      </c>
      <c r="E100" s="21">
        <f>130.712890625</f>
        <v>130.712890625</v>
      </c>
    </row>
    <row r="101">
      <c r="A101" s="21">
        <f>26835</f>
        <v>26835</v>
      </c>
      <c r="B101" s="21">
        <f>3</f>
        <v>3</v>
      </c>
      <c r="C101" s="21">
        <f>26536</f>
        <v>26536</v>
      </c>
      <c r="D101" s="21">
        <f>133854</f>
        <v>133854</v>
      </c>
      <c r="E101" s="21">
        <f>130.716796875</f>
        <v>130.716796875</v>
      </c>
    </row>
    <row r="102">
      <c r="A102" s="21">
        <f>27076</f>
        <v>27076</v>
      </c>
      <c r="B102" s="21">
        <f t="shared" ref="B102:B114" si="15">0</f>
        <v>0</v>
      </c>
      <c r="C102" s="21">
        <f>26803</f>
        <v>26803</v>
      </c>
      <c r="D102" s="21">
        <f>133854</f>
        <v>133854</v>
      </c>
      <c r="E102" s="21">
        <f>130.716796875</f>
        <v>130.716796875</v>
      </c>
    </row>
    <row r="103">
      <c r="A103" s="21">
        <f>27319</f>
        <v>27319</v>
      </c>
      <c r="B103" s="21">
        <f t="shared" si="15"/>
        <v>0</v>
      </c>
      <c r="C103" s="21">
        <f>27055</f>
        <v>27055</v>
      </c>
      <c r="D103" s="21">
        <f t="shared" ref="D103:D115" si="16">133930</f>
        <v>133930</v>
      </c>
      <c r="E103" s="21">
        <f t="shared" ref="E103:E115" si="17">130.791015625</f>
        <v>130.791015625</v>
      </c>
    </row>
    <row r="104">
      <c r="A104" s="21">
        <f>27557</f>
        <v>27557</v>
      </c>
      <c r="B104" s="21">
        <f t="shared" si="15"/>
        <v>0</v>
      </c>
      <c r="C104" s="21">
        <f>27303</f>
        <v>27303</v>
      </c>
      <c r="D104" s="21">
        <f t="shared" si="16"/>
        <v>133930</v>
      </c>
      <c r="E104" s="21">
        <f t="shared" si="17"/>
        <v>130.791015625</v>
      </c>
    </row>
    <row r="105">
      <c r="A105" s="21">
        <f>27826</f>
        <v>27826</v>
      </c>
      <c r="B105" s="21">
        <f t="shared" si="15"/>
        <v>0</v>
      </c>
      <c r="C105" s="21">
        <f>27556</f>
        <v>27556</v>
      </c>
      <c r="D105" s="21">
        <f t="shared" si="16"/>
        <v>133930</v>
      </c>
      <c r="E105" s="21">
        <f t="shared" si="17"/>
        <v>130.791015625</v>
      </c>
    </row>
    <row r="106">
      <c r="A106" s="21">
        <f>28088</f>
        <v>28088</v>
      </c>
      <c r="B106" s="21">
        <f t="shared" si="15"/>
        <v>0</v>
      </c>
      <c r="C106" s="21">
        <f>27815</f>
        <v>27815</v>
      </c>
      <c r="D106" s="21">
        <f t="shared" si="16"/>
        <v>133930</v>
      </c>
      <c r="E106" s="21">
        <f t="shared" si="17"/>
        <v>130.791015625</v>
      </c>
    </row>
    <row r="107">
      <c r="A107" s="21">
        <f>28327</f>
        <v>28327</v>
      </c>
      <c r="B107" s="21">
        <f t="shared" si="15"/>
        <v>0</v>
      </c>
      <c r="C107" s="21">
        <f>28056</f>
        <v>28056</v>
      </c>
      <c r="D107" s="21">
        <f t="shared" si="16"/>
        <v>133930</v>
      </c>
      <c r="E107" s="21">
        <f t="shared" si="17"/>
        <v>130.791015625</v>
      </c>
    </row>
    <row r="108">
      <c r="A108" s="21">
        <f>28583</f>
        <v>28583</v>
      </c>
      <c r="B108" s="21">
        <f t="shared" si="15"/>
        <v>0</v>
      </c>
      <c r="C108" s="21">
        <f>28312</f>
        <v>28312</v>
      </c>
      <c r="D108" s="21">
        <f t="shared" si="16"/>
        <v>133930</v>
      </c>
      <c r="E108" s="21">
        <f t="shared" si="17"/>
        <v>130.791015625</v>
      </c>
    </row>
    <row r="109">
      <c r="A109" s="21">
        <f>28838</f>
        <v>28838</v>
      </c>
      <c r="B109" s="21">
        <f t="shared" si="15"/>
        <v>0</v>
      </c>
      <c r="C109" s="21">
        <f>28553</f>
        <v>28553</v>
      </c>
      <c r="D109" s="21">
        <f t="shared" si="16"/>
        <v>133930</v>
      </c>
      <c r="E109" s="21">
        <f t="shared" si="17"/>
        <v>130.791015625</v>
      </c>
    </row>
    <row r="110">
      <c r="A110" s="21">
        <f>29088</f>
        <v>29088</v>
      </c>
      <c r="B110" s="21">
        <f t="shared" si="15"/>
        <v>0</v>
      </c>
      <c r="C110" s="21">
        <f>28828</f>
        <v>28828</v>
      </c>
      <c r="D110" s="21">
        <f t="shared" si="16"/>
        <v>133930</v>
      </c>
      <c r="E110" s="21">
        <f t="shared" si="17"/>
        <v>130.791015625</v>
      </c>
    </row>
    <row r="111">
      <c r="A111" s="21">
        <f>29329</f>
        <v>29329</v>
      </c>
      <c r="B111" s="21">
        <f t="shared" si="15"/>
        <v>0</v>
      </c>
      <c r="C111" s="21">
        <f>29070</f>
        <v>29070</v>
      </c>
      <c r="D111" s="21">
        <f t="shared" si="16"/>
        <v>133930</v>
      </c>
      <c r="E111" s="21">
        <f t="shared" si="17"/>
        <v>130.791015625</v>
      </c>
    </row>
    <row r="112">
      <c r="A112" s="21">
        <f>29594</f>
        <v>29594</v>
      </c>
      <c r="B112" s="21">
        <f t="shared" si="15"/>
        <v>0</v>
      </c>
      <c r="C112" s="21">
        <f>29307</f>
        <v>29307</v>
      </c>
      <c r="D112" s="21">
        <f t="shared" si="16"/>
        <v>133930</v>
      </c>
      <c r="E112" s="21">
        <f t="shared" si="17"/>
        <v>130.791015625</v>
      </c>
    </row>
    <row r="113">
      <c r="A113" s="21">
        <f>29831</f>
        <v>29831</v>
      </c>
      <c r="B113" s="21">
        <f t="shared" si="15"/>
        <v>0</v>
      </c>
      <c r="C113" s="21">
        <f>29585</f>
        <v>29585</v>
      </c>
      <c r="D113" s="21">
        <f t="shared" si="16"/>
        <v>133930</v>
      </c>
      <c r="E113" s="21">
        <f t="shared" si="17"/>
        <v>130.791015625</v>
      </c>
    </row>
    <row r="114">
      <c r="A114" s="21">
        <f>30145</f>
        <v>30145</v>
      </c>
      <c r="B114" s="21">
        <f t="shared" si="15"/>
        <v>0</v>
      </c>
      <c r="C114" s="21">
        <f>29817</f>
        <v>29817</v>
      </c>
      <c r="D114" s="21">
        <f t="shared" si="16"/>
        <v>133930</v>
      </c>
      <c r="E114" s="21">
        <f t="shared" si="17"/>
        <v>130.791015625</v>
      </c>
    </row>
    <row r="115">
      <c r="A115" s="21">
        <f>30411</f>
        <v>30411</v>
      </c>
      <c r="B115" s="21">
        <f>7</f>
        <v>7</v>
      </c>
      <c r="C115" s="21">
        <f>30113</f>
        <v>30113</v>
      </c>
      <c r="D115" s="21">
        <f t="shared" si="16"/>
        <v>133930</v>
      </c>
      <c r="E115" s="21">
        <f t="shared" si="17"/>
        <v>130.791015625</v>
      </c>
    </row>
    <row r="116">
      <c r="A116" s="21">
        <f>30710</f>
        <v>30710</v>
      </c>
      <c r="B116" s="21">
        <f>14</f>
        <v>14</v>
      </c>
      <c r="C116" s="21">
        <f>30375</f>
        <v>30375</v>
      </c>
      <c r="D116" s="21">
        <f>134118</f>
        <v>134118</v>
      </c>
      <c r="E116" s="21">
        <f>130.974609375</f>
        <v>130.974609375</v>
      </c>
    </row>
    <row r="117">
      <c r="A117" s="21">
        <f>30933</f>
        <v>30933</v>
      </c>
      <c r="B117" s="21">
        <f t="shared" ref="B117:B127" si="18">0</f>
        <v>0</v>
      </c>
      <c r="C117" s="21">
        <f>30690</f>
        <v>30690</v>
      </c>
      <c r="D117" s="21">
        <f>134172</f>
        <v>134172</v>
      </c>
      <c r="E117" s="21">
        <f>131.02734375</f>
        <v>131.02734375</v>
      </c>
    </row>
    <row r="118">
      <c r="A118" s="21">
        <f>31190</f>
        <v>31190</v>
      </c>
      <c r="B118" s="21">
        <f t="shared" si="18"/>
        <v>0</v>
      </c>
      <c r="C118" s="21">
        <f>30924</f>
        <v>30924</v>
      </c>
      <c r="D118" s="21">
        <f t="shared" ref="D118:D128" si="19">134270</f>
        <v>134270</v>
      </c>
      <c r="E118" s="21">
        <f t="shared" ref="E118:E128" si="20">131.123046875</f>
        <v>131.123046875</v>
      </c>
    </row>
    <row r="119">
      <c r="A119" s="21">
        <f>31416</f>
        <v>31416</v>
      </c>
      <c r="B119" s="21">
        <f t="shared" si="18"/>
        <v>0</v>
      </c>
      <c r="C119" s="21">
        <f>31153</f>
        <v>31153</v>
      </c>
      <c r="D119" s="21">
        <f t="shared" si="19"/>
        <v>134270</v>
      </c>
      <c r="E119" s="21">
        <f t="shared" si="20"/>
        <v>131.123046875</v>
      </c>
    </row>
    <row r="120">
      <c r="A120" s="21">
        <f>31656</f>
        <v>31656</v>
      </c>
      <c r="B120" s="21">
        <f t="shared" si="18"/>
        <v>0</v>
      </c>
      <c r="C120" s="21">
        <f>31385</f>
        <v>31385</v>
      </c>
      <c r="D120" s="21">
        <f t="shared" si="19"/>
        <v>134270</v>
      </c>
      <c r="E120" s="21">
        <f t="shared" si="20"/>
        <v>131.123046875</v>
      </c>
    </row>
    <row r="121">
      <c r="A121" s="21">
        <f>31917</f>
        <v>31917</v>
      </c>
      <c r="B121" s="21">
        <f t="shared" si="18"/>
        <v>0</v>
      </c>
      <c r="C121" s="21">
        <f>31648</f>
        <v>31648</v>
      </c>
      <c r="D121" s="21">
        <f t="shared" si="19"/>
        <v>134270</v>
      </c>
      <c r="E121" s="21">
        <f t="shared" si="20"/>
        <v>131.123046875</v>
      </c>
    </row>
    <row r="122">
      <c r="A122" s="21">
        <f>32171</f>
        <v>32171</v>
      </c>
      <c r="B122" s="21">
        <f t="shared" si="18"/>
        <v>0</v>
      </c>
      <c r="C122" s="21">
        <f>31888</f>
        <v>31888</v>
      </c>
      <c r="D122" s="21">
        <f t="shared" si="19"/>
        <v>134270</v>
      </c>
      <c r="E122" s="21">
        <f t="shared" si="20"/>
        <v>131.123046875</v>
      </c>
    </row>
    <row r="123">
      <c r="A123" s="21">
        <f>32418</f>
        <v>32418</v>
      </c>
      <c r="B123" s="21">
        <f t="shared" si="18"/>
        <v>0</v>
      </c>
      <c r="C123" s="21">
        <f>32154</f>
        <v>32154</v>
      </c>
      <c r="D123" s="21">
        <f t="shared" si="19"/>
        <v>134270</v>
      </c>
      <c r="E123" s="21">
        <f t="shared" si="20"/>
        <v>131.123046875</v>
      </c>
    </row>
    <row r="124">
      <c r="A124" s="21">
        <f>32695</f>
        <v>32695</v>
      </c>
      <c r="B124" s="21">
        <f t="shared" si="18"/>
        <v>0</v>
      </c>
      <c r="C124" s="21">
        <f>32419</f>
        <v>32419</v>
      </c>
      <c r="D124" s="21">
        <f t="shared" si="19"/>
        <v>134270</v>
      </c>
      <c r="E124" s="21">
        <f t="shared" si="20"/>
        <v>131.123046875</v>
      </c>
    </row>
    <row r="125">
      <c r="A125" s="21">
        <f>32948</f>
        <v>32948</v>
      </c>
      <c r="B125" s="21">
        <f t="shared" si="18"/>
        <v>0</v>
      </c>
      <c r="C125" s="21">
        <f>32666</f>
        <v>32666</v>
      </c>
      <c r="D125" s="21">
        <f t="shared" si="19"/>
        <v>134270</v>
      </c>
      <c r="E125" s="21">
        <f t="shared" si="20"/>
        <v>131.123046875</v>
      </c>
    </row>
    <row r="126">
      <c r="A126" s="21">
        <f>33215</f>
        <v>33215</v>
      </c>
      <c r="B126" s="21">
        <f t="shared" si="18"/>
        <v>0</v>
      </c>
      <c r="C126" s="21">
        <f>32931</f>
        <v>32931</v>
      </c>
      <c r="D126" s="21">
        <f t="shared" si="19"/>
        <v>134270</v>
      </c>
      <c r="E126" s="21">
        <f t="shared" si="20"/>
        <v>131.123046875</v>
      </c>
    </row>
    <row r="127">
      <c r="A127" s="21">
        <f>33502</f>
        <v>33502</v>
      </c>
      <c r="B127" s="21">
        <f t="shared" si="18"/>
        <v>0</v>
      </c>
      <c r="C127" s="21">
        <f>33198</f>
        <v>33198</v>
      </c>
      <c r="D127" s="21">
        <f t="shared" si="19"/>
        <v>134270</v>
      </c>
      <c r="E127" s="21">
        <f t="shared" si="20"/>
        <v>131.123046875</v>
      </c>
    </row>
    <row r="128">
      <c r="A128" s="21">
        <f>33772</f>
        <v>33772</v>
      </c>
      <c r="B128" s="21">
        <f>3</f>
        <v>3</v>
      </c>
      <c r="C128" s="21">
        <f>33519</f>
        <v>33519</v>
      </c>
      <c r="D128" s="21">
        <f t="shared" si="19"/>
        <v>134270</v>
      </c>
      <c r="E128" s="21">
        <f t="shared" si="20"/>
        <v>131.123046875</v>
      </c>
    </row>
    <row r="129">
      <c r="A129" s="21">
        <f>34019</f>
        <v>34019</v>
      </c>
      <c r="B129" s="21">
        <f>12</f>
        <v>12</v>
      </c>
      <c r="C129" s="21">
        <f>33804</f>
        <v>33804</v>
      </c>
      <c r="D129" s="21">
        <f>134568</f>
        <v>134568</v>
      </c>
      <c r="E129" s="21">
        <f>131.4140625</f>
        <v>131.4140625</v>
      </c>
    </row>
    <row r="130">
      <c r="A130" s="21">
        <f>34286</f>
        <v>34286</v>
      </c>
      <c r="B130" s="21">
        <f t="shared" ref="B130:B138" si="21">0</f>
        <v>0</v>
      </c>
      <c r="C130" s="21">
        <f>34066</f>
        <v>34066</v>
      </c>
      <c r="D130" s="21">
        <f>135340</f>
        <v>135340</v>
      </c>
      <c r="E130" s="21">
        <f>132.16796875</f>
        <v>132.16796875</v>
      </c>
    </row>
    <row r="131">
      <c r="A131" s="21">
        <f>34560</f>
        <v>34560</v>
      </c>
      <c r="B131" s="21">
        <f t="shared" si="21"/>
        <v>0</v>
      </c>
      <c r="C131" s="21">
        <f>34301</f>
        <v>34301</v>
      </c>
      <c r="D131" s="21">
        <f>135434</f>
        <v>135434</v>
      </c>
      <c r="E131" s="21">
        <f>132.259765625</f>
        <v>132.259765625</v>
      </c>
    </row>
    <row r="132">
      <c r="A132" s="21">
        <f>34814</f>
        <v>34814</v>
      </c>
      <c r="B132" s="21">
        <f t="shared" si="21"/>
        <v>0</v>
      </c>
      <c r="C132" s="21">
        <f>34542</f>
        <v>34542</v>
      </c>
      <c r="D132" s="21">
        <f t="shared" ref="D132:D140" si="22">135438</f>
        <v>135438</v>
      </c>
      <c r="E132" s="21">
        <f t="shared" ref="E132:E140" si="23">132.263671875</f>
        <v>132.263671875</v>
      </c>
    </row>
    <row r="133">
      <c r="A133" s="21">
        <f>35084</f>
        <v>35084</v>
      </c>
      <c r="B133" s="21">
        <f t="shared" si="21"/>
        <v>0</v>
      </c>
      <c r="C133" s="21">
        <f>34788</f>
        <v>34788</v>
      </c>
      <c r="D133" s="21">
        <f t="shared" si="22"/>
        <v>135438</v>
      </c>
      <c r="E133" s="21">
        <f t="shared" si="23"/>
        <v>132.263671875</v>
      </c>
    </row>
    <row r="134">
      <c r="A134" s="21">
        <f>35359</f>
        <v>35359</v>
      </c>
      <c r="B134" s="21">
        <f t="shared" si="21"/>
        <v>0</v>
      </c>
      <c r="C134" s="21">
        <f>35070</f>
        <v>35070</v>
      </c>
      <c r="D134" s="21">
        <f t="shared" si="22"/>
        <v>135438</v>
      </c>
      <c r="E134" s="21">
        <f t="shared" si="23"/>
        <v>132.263671875</v>
      </c>
    </row>
    <row r="135">
      <c r="A135" s="21">
        <f>35582</f>
        <v>35582</v>
      </c>
      <c r="B135" s="21">
        <f t="shared" si="21"/>
        <v>0</v>
      </c>
      <c r="C135" s="21">
        <f>35330</f>
        <v>35330</v>
      </c>
      <c r="D135" s="21">
        <f t="shared" si="22"/>
        <v>135438</v>
      </c>
      <c r="E135" s="21">
        <f t="shared" si="23"/>
        <v>132.263671875</v>
      </c>
    </row>
    <row r="136">
      <c r="A136" s="21">
        <f>35829</f>
        <v>35829</v>
      </c>
      <c r="B136" s="21">
        <f t="shared" si="21"/>
        <v>0</v>
      </c>
      <c r="C136" s="21">
        <f>35551</f>
        <v>35551</v>
      </c>
      <c r="D136" s="21">
        <f t="shared" si="22"/>
        <v>135438</v>
      </c>
      <c r="E136" s="21">
        <f t="shared" si="23"/>
        <v>132.263671875</v>
      </c>
    </row>
    <row r="137">
      <c r="A137" s="21">
        <f>36102</f>
        <v>36102</v>
      </c>
      <c r="B137" s="21">
        <f t="shared" si="21"/>
        <v>0</v>
      </c>
      <c r="C137" s="21">
        <f>35816</f>
        <v>35816</v>
      </c>
      <c r="D137" s="21">
        <f t="shared" si="22"/>
        <v>135438</v>
      </c>
      <c r="E137" s="21">
        <f t="shared" si="23"/>
        <v>132.263671875</v>
      </c>
    </row>
    <row r="138">
      <c r="A138" s="21">
        <f>36337</f>
        <v>36337</v>
      </c>
      <c r="B138" s="21">
        <f t="shared" si="21"/>
        <v>0</v>
      </c>
      <c r="C138" s="21">
        <f>36084</f>
        <v>36084</v>
      </c>
      <c r="D138" s="21">
        <f t="shared" si="22"/>
        <v>135438</v>
      </c>
      <c r="E138" s="21">
        <f t="shared" si="23"/>
        <v>132.263671875</v>
      </c>
    </row>
    <row r="139">
      <c r="C139" s="21">
        <f>36322</f>
        <v>36322</v>
      </c>
      <c r="D139" s="21">
        <f t="shared" si="22"/>
        <v>135438</v>
      </c>
      <c r="E139" s="21">
        <f t="shared" si="23"/>
        <v>132.263671875</v>
      </c>
    </row>
    <row r="140">
      <c r="C140" s="21">
        <f>36505</f>
        <v>36505</v>
      </c>
      <c r="D140" s="21">
        <f t="shared" si="22"/>
        <v>135438</v>
      </c>
      <c r="E140" s="21">
        <f t="shared" si="23"/>
        <v>132.263671875</v>
      </c>
    </row>
  </sheetData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Grafiek</vt:lpstr>
      <vt:lpstr xmlns:vt="http://schemas.openxmlformats.org/officeDocument/2006/docPropsVTypes"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Nicolas Quartier</cp:lastModifiedBy>
  <dcterms:created xsi:type="dcterms:W3CDTF">2016-01-08T15:46:44Z</dcterms:created>
  <dcterms:modified xsi:type="dcterms:W3CDTF">2015-10-22T14:41:15Z</dcterms:modified>
  <cp:lastPrinted>2016-01-08T15:46:44Z</cp:lastPrinted>
</cp:coreProperties>
</file>