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<sst xmlns="http://schemas.openxmlformats.org/spreadsheetml/2006/main" count="8" uniqueCount="8">
  <si>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</si>
  <si>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</si>
  <si>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</si>
  <si>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</si>
  <si>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(132x)</t>
  </si>
  <si>
    <t>AVERAGE TIME BETWEEN MEM TIMESTAMPS (ms) (133x)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</si>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</sst>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Sheet1!$A$2:$A$133</c:f>
              <c:numCache/>
            </c:numRef>
          </c:cat>
          <c:val>
            <c:numRef>
              <c:f>Sheet1!$B$2:$B$133</c:f>
              <c:numCache/>
            </c:numRef>
          </c:val>
          <c:smooth val="0"/>
        </c:ser>
        <c:marker val="1"/>
        <c:axId val="1201454821"/>
        <c:axId val="1508038883"/>
      </c:lineChart>
      <c:catAx>
        <c:axId val="120145482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08038883"/>
        <c:crosses val="autoZero"/>
        <c:auto val="1"/>
        <c:lblOffset val="100"/>
        <c:tickLblSkip val="1"/>
        <c:tickMarkSkip val="1"/>
        <c:noMultiLvlLbl val="0"/>
      </c:catAx>
      <c:valAx>
        <c:axId val="150803888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0145482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Sheet1!$C$2:$C$134</c:f>
              <c:numCache/>
            </c:numRef>
          </c:cat>
          <c:val>
            <c:numRef>
              <c:f>Sheet1!$E$2:$E$134</c:f>
              <c:numCache/>
            </c:numRef>
          </c:val>
          <c:smooth val="0"/>
        </c:ser>
        <c:marker val="1"/>
        <c:axId val="728943498"/>
        <c:axId val="2139788441"/>
      </c:lineChart>
      <c:catAx>
        <c:axId val="72894349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139788441"/>
        <c:crosses val="autoZero"/>
        <c:auto val="1"/>
        <c:lblOffset val="100"/>
        <c:tickLblSkip val="1"/>
        <c:tickMarkSkip val="1"/>
        <c:noMultiLvlLbl val="0"/>
      </c:catAx>
      <c:valAx>
        <c:axId val="21397884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2894349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2177</f>
        <v>2177</v>
      </c>
      <c r="B2" s="21">
        <f>8</f>
        <v>8</v>
      </c>
      <c r="C2" s="21">
        <f>2164</f>
        <v>2164</v>
      </c>
      <c r="D2" s="21">
        <f>4795</f>
        <v>4795</v>
      </c>
      <c r="E2" s="21">
        <f>4.6826171875</f>
        <v>4.6826171875</v>
      </c>
      <c r="G2" s="21">
        <f>258</f>
        <v>258</v>
      </c>
    </row>
    <row r="3">
      <c r="A3" s="21">
        <f>2488</f>
        <v>2488</v>
      </c>
      <c r="B3" s="21">
        <f>22</f>
        <v>22</v>
      </c>
      <c r="C3" s="21">
        <f>2387</f>
        <v>2387</v>
      </c>
      <c r="D3" s="21">
        <f>14676</f>
        <v>14676</v>
      </c>
      <c r="E3" s="21">
        <f>14.33203125</f>
        <v>14.33203125</v>
      </c>
    </row>
    <row r="4">
      <c r="A4" s="21">
        <f>2714</f>
        <v>2714</v>
      </c>
      <c r="B4" s="21">
        <f>23</f>
        <v>23</v>
      </c>
      <c r="C4" s="21">
        <f>2643</f>
        <v>2643</v>
      </c>
      <c r="D4" s="21">
        <f>95807</f>
        <v>95807</v>
      </c>
      <c r="E4" s="21">
        <f>93.5615234375</f>
        <v>93.5615234375</v>
      </c>
      <c r="G4" s="21" t="s">
        <v>5</v>
      </c>
    </row>
    <row r="5">
      <c r="A5" s="21">
        <f>2952</f>
        <v>2952</v>
      </c>
      <c r="B5" s="21">
        <f>25</f>
        <v>25</v>
      </c>
      <c r="C5" s="21">
        <f>2912</f>
        <v>2912</v>
      </c>
      <c r="D5" s="21">
        <f>110292</f>
        <v>110292</v>
      </c>
      <c r="E5" s="21">
        <f>107.70703125</f>
        <v>107.70703125</v>
      </c>
      <c r="G5" s="21">
        <f>256</f>
        <v>256</v>
      </c>
    </row>
    <row r="6">
      <c r="A6" s="21">
        <f>3190</f>
        <v>3190</v>
      </c>
      <c r="B6" s="21">
        <f>36</f>
        <v>36</v>
      </c>
      <c r="C6" s="21">
        <f>3169</f>
        <v>3169</v>
      </c>
      <c r="D6" s="21">
        <f>109900</f>
        <v>109900</v>
      </c>
      <c r="E6" s="21">
        <f>107.32421875</f>
        <v>107.32421875</v>
      </c>
    </row>
    <row r="7">
      <c r="A7" s="21">
        <f>3419</f>
        <v>3419</v>
      </c>
      <c r="B7" s="21">
        <f>0</f>
        <v>0</v>
      </c>
      <c r="C7" s="21">
        <f>3374</f>
        <v>3374</v>
      </c>
      <c r="D7" s="21">
        <f>118643</f>
        <v>118643</v>
      </c>
      <c r="E7" s="21">
        <f>115.8623046875</f>
        <v>115.8623046875</v>
      </c>
    </row>
    <row r="8">
      <c r="A8" s="21">
        <f>3670</f>
        <v>3670</v>
      </c>
      <c r="B8" s="21">
        <f>6</f>
        <v>6</v>
      </c>
      <c r="C8" s="21">
        <f>3624</f>
        <v>3624</v>
      </c>
      <c r="D8" s="21">
        <f>118644</f>
        <v>118644</v>
      </c>
      <c r="E8" s="21">
        <f>115.86328125</f>
        <v>115.86328125</v>
      </c>
    </row>
    <row r="9">
      <c r="A9" s="21">
        <f>3923</f>
        <v>3923</v>
      </c>
      <c r="B9" s="21">
        <f>0</f>
        <v>0</v>
      </c>
      <c r="C9" s="21">
        <f>3875</f>
        <v>3875</v>
      </c>
      <c r="D9" s="21">
        <f>118853</f>
        <v>118853</v>
      </c>
      <c r="E9" s="21">
        <f>116.0673828125</f>
        <v>116.0673828125</v>
      </c>
    </row>
    <row r="10">
      <c r="A10" s="21">
        <f>4157</f>
        <v>4157</v>
      </c>
      <c r="B10" s="21">
        <f>0</f>
        <v>0</v>
      </c>
      <c r="C10" s="21">
        <f>4104</f>
        <v>4104</v>
      </c>
      <c r="D10" s="21">
        <f>118847</f>
        <v>118847</v>
      </c>
      <c r="E10" s="21">
        <f>116.0615234375</f>
        <v>116.0615234375</v>
      </c>
    </row>
    <row r="11">
      <c r="A11" s="21">
        <f>4415</f>
        <v>4415</v>
      </c>
      <c r="B11" s="21">
        <f>0</f>
        <v>0</v>
      </c>
      <c r="C11" s="21">
        <f>4366</f>
        <v>4366</v>
      </c>
      <c r="D11" s="21">
        <f>118851</f>
        <v>118851</v>
      </c>
      <c r="E11" s="21">
        <f>116.0654296875</f>
        <v>116.0654296875</v>
      </c>
    </row>
    <row r="12">
      <c r="A12" s="21">
        <f>4674</f>
        <v>4674</v>
      </c>
      <c r="B12" s="21">
        <f>0</f>
        <v>0</v>
      </c>
      <c r="C12" s="21">
        <f>4617</f>
        <v>4617</v>
      </c>
      <c r="D12" s="21">
        <f>118851</f>
        <v>118851</v>
      </c>
      <c r="E12" s="21">
        <f>116.0654296875</f>
        <v>116.0654296875</v>
      </c>
      <c r="H12" s="21" t="s">
        <v>6</v>
      </c>
      <c r="I12" s="21" t="s">
        <v>7</v>
      </c>
      <c r="J12" s="21" t="s">
        <v>8</v>
      </c>
    </row>
    <row r="13">
      <c r="A13" s="21">
        <f>4938</f>
        <v>4938</v>
      </c>
      <c r="B13" s="21">
        <f>0</f>
        <v>0</v>
      </c>
      <c r="C13" s="21">
        <f>4882</f>
        <v>4882</v>
      </c>
      <c r="D13" s="21">
        <f>118851</f>
        <v>118851</v>
      </c>
      <c r="E13" s="21">
        <f>116.0654296875</f>
        <v>116.0654296875</v>
      </c>
      <c r="H13" s="21">
        <f>AVERAGE(E9:E17)</f>
        <v>116.134114583333</v>
      </c>
      <c r="I13" s="21">
        <f>MAX(E2:E134)</f>
        <v>143.98046875</v>
      </c>
      <c r="J13" s="21">
        <v>131</v>
      </c>
    </row>
    <row r="14">
      <c r="A14" s="21">
        <f>5233</f>
        <v>5233</v>
      </c>
      <c r="B14" s="21">
        <f>0</f>
        <v>0</v>
      </c>
      <c r="C14" s="21">
        <f>5173</f>
        <v>5173</v>
      </c>
      <c r="D14" s="21">
        <f>118851</f>
        <v>118851</v>
      </c>
      <c r="E14" s="21">
        <f>116.0654296875</f>
        <v>116.0654296875</v>
      </c>
    </row>
    <row r="15">
      <c r="A15" s="21">
        <f>5540</f>
        <v>5540</v>
      </c>
      <c r="B15" s="21">
        <f>0</f>
        <v>0</v>
      </c>
      <c r="C15" s="21">
        <f>5475</f>
        <v>5475</v>
      </c>
      <c r="D15" s="21">
        <f>118851</f>
        <v>118851</v>
      </c>
      <c r="E15" s="21">
        <f>116.0654296875</f>
        <v>116.0654296875</v>
      </c>
    </row>
    <row r="16">
      <c r="A16" s="21">
        <f>5816</f>
        <v>5816</v>
      </c>
      <c r="B16" s="21">
        <f>9</f>
        <v>9</v>
      </c>
      <c r="C16" s="21">
        <f>5725</f>
        <v>5725</v>
      </c>
      <c r="D16" s="21">
        <f>118851</f>
        <v>118851</v>
      </c>
      <c r="E16" s="21">
        <f>116.0654296875</f>
        <v>116.0654296875</v>
      </c>
    </row>
    <row r="17">
      <c r="A17" s="21">
        <f>6072</f>
        <v>6072</v>
      </c>
      <c r="B17" s="21">
        <f>0</f>
        <v>0</v>
      </c>
      <c r="C17" s="21">
        <f>5978</f>
        <v>5978</v>
      </c>
      <c r="D17" s="21">
        <f>119486</f>
        <v>119486</v>
      </c>
      <c r="E17" s="21">
        <f>116.685546875</f>
        <v>116.685546875</v>
      </c>
    </row>
    <row r="18">
      <c r="A18" s="21">
        <f>6343</f>
        <v>6343</v>
      </c>
      <c r="B18" s="21">
        <f>31</f>
        <v>31</v>
      </c>
      <c r="C18" s="21">
        <f>6262</f>
        <v>6262</v>
      </c>
      <c r="D18" s="21">
        <f>120665</f>
        <v>120665</v>
      </c>
      <c r="E18" s="21">
        <f>117.8369140625</f>
        <v>117.8369140625</v>
      </c>
    </row>
    <row r="19">
      <c r="A19" s="21">
        <f>6564</f>
        <v>6564</v>
      </c>
      <c r="B19" s="21">
        <f>10</f>
        <v>10</v>
      </c>
      <c r="C19" s="21">
        <f>6558</f>
        <v>6558</v>
      </c>
      <c r="D19" s="21">
        <f>129075</f>
        <v>129075</v>
      </c>
      <c r="E19" s="21">
        <f>126.0498046875</f>
        <v>126.0498046875</v>
      </c>
    </row>
    <row r="20">
      <c r="A20" s="21">
        <f>6832</f>
        <v>6832</v>
      </c>
      <c r="B20" s="21">
        <f>16</f>
        <v>16</v>
      </c>
      <c r="C20" s="21">
        <f>6832</f>
        <v>6832</v>
      </c>
      <c r="D20" s="21">
        <f>129116</f>
        <v>129116</v>
      </c>
      <c r="E20" s="21">
        <f>126.08984375</f>
        <v>126.08984375</v>
      </c>
    </row>
    <row r="21">
      <c r="A21" s="21">
        <f>7096</f>
        <v>7096</v>
      </c>
      <c r="B21" s="21">
        <f>0</f>
        <v>0</v>
      </c>
      <c r="C21" s="21">
        <f>7083</f>
        <v>7083</v>
      </c>
      <c r="D21" s="21">
        <f t="shared" ref="D21:D28" si="0">129040</f>
        <v>129040</v>
      </c>
      <c r="E21" s="21">
        <f t="shared" ref="E21:E28" si="1">126.015625</f>
        <v>126.015625</v>
      </c>
    </row>
    <row r="22">
      <c r="A22" s="21">
        <f>7380</f>
        <v>7380</v>
      </c>
      <c r="B22" s="21">
        <f>0</f>
        <v>0</v>
      </c>
      <c r="C22" s="21">
        <f>7346</f>
        <v>7346</v>
      </c>
      <c r="D22" s="21">
        <f t="shared" si="0"/>
        <v>129040</v>
      </c>
      <c r="E22" s="21">
        <f t="shared" si="1"/>
        <v>126.015625</v>
      </c>
    </row>
    <row r="23">
      <c r="A23" s="21">
        <f>7627</f>
        <v>7627</v>
      </c>
      <c r="B23" s="21">
        <f>0</f>
        <v>0</v>
      </c>
      <c r="C23" s="21">
        <f>7611</f>
        <v>7611</v>
      </c>
      <c r="D23" s="21">
        <f t="shared" si="0"/>
        <v>129040</v>
      </c>
      <c r="E23" s="21">
        <f t="shared" si="1"/>
        <v>126.015625</v>
      </c>
    </row>
    <row r="24">
      <c r="A24" s="21">
        <f>7885</f>
        <v>7885</v>
      </c>
      <c r="B24" s="21">
        <f>0</f>
        <v>0</v>
      </c>
      <c r="C24" s="21">
        <f>7875</f>
        <v>7875</v>
      </c>
      <c r="D24" s="21">
        <f t="shared" si="0"/>
        <v>129040</v>
      </c>
      <c r="E24" s="21">
        <f t="shared" si="1"/>
        <v>126.015625</v>
      </c>
    </row>
    <row r="25">
      <c r="A25" s="21">
        <f>8149</f>
        <v>8149</v>
      </c>
      <c r="B25" s="21">
        <f>0</f>
        <v>0</v>
      </c>
      <c r="C25" s="21">
        <f>8115</f>
        <v>8115</v>
      </c>
      <c r="D25" s="21">
        <f t="shared" si="0"/>
        <v>129040</v>
      </c>
      <c r="E25" s="21">
        <f t="shared" si="1"/>
        <v>126.015625</v>
      </c>
    </row>
    <row r="26">
      <c r="A26" s="21">
        <f>8417</f>
        <v>8417</v>
      </c>
      <c r="B26" s="21">
        <f>0</f>
        <v>0</v>
      </c>
      <c r="C26" s="21">
        <f>8372</f>
        <v>8372</v>
      </c>
      <c r="D26" s="21">
        <f t="shared" si="0"/>
        <v>129040</v>
      </c>
      <c r="E26" s="21">
        <f t="shared" si="1"/>
        <v>126.015625</v>
      </c>
    </row>
    <row r="27">
      <c r="A27" s="21">
        <f>8667</f>
        <v>8667</v>
      </c>
      <c r="B27" s="21">
        <f>0</f>
        <v>0</v>
      </c>
      <c r="C27" s="21">
        <f>8628</f>
        <v>8628</v>
      </c>
      <c r="D27" s="21">
        <f t="shared" si="0"/>
        <v>129040</v>
      </c>
      <c r="E27" s="21">
        <f t="shared" si="1"/>
        <v>126.015625</v>
      </c>
    </row>
    <row r="28">
      <c r="A28" s="21">
        <f>8897</f>
        <v>8897</v>
      </c>
      <c r="B28" s="21">
        <f>4</f>
        <v>4</v>
      </c>
      <c r="C28" s="21">
        <f>8917</f>
        <v>8917</v>
      </c>
      <c r="D28" s="21">
        <f t="shared" si="0"/>
        <v>129040</v>
      </c>
      <c r="E28" s="21">
        <f t="shared" si="1"/>
        <v>126.015625</v>
      </c>
    </row>
    <row r="29">
      <c r="A29" s="21">
        <f>9148</f>
        <v>9148</v>
      </c>
      <c r="B29" s="21">
        <f>33</f>
        <v>33</v>
      </c>
      <c r="C29" s="21">
        <f>9193</f>
        <v>9193</v>
      </c>
      <c r="D29" s="21">
        <f>129299</f>
        <v>129299</v>
      </c>
      <c r="E29" s="21">
        <f>126.2685546875</f>
        <v>126.2685546875</v>
      </c>
    </row>
    <row r="30">
      <c r="A30" s="21">
        <f>9421</f>
        <v>9421</v>
      </c>
      <c r="B30" s="21">
        <f>8</f>
        <v>8</v>
      </c>
      <c r="C30" s="21">
        <f>9453</f>
        <v>9453</v>
      </c>
      <c r="D30" s="21">
        <f>129674</f>
        <v>129674</v>
      </c>
      <c r="E30" s="21">
        <f>126.634765625</f>
        <v>126.634765625</v>
      </c>
    </row>
    <row r="31">
      <c r="A31" s="21">
        <f>9706</f>
        <v>9706</v>
      </c>
      <c r="B31" s="21">
        <f t="shared" ref="B31:B42" si="2">0</f>
        <v>0</v>
      </c>
      <c r="C31" s="21">
        <f>9684</f>
        <v>9684</v>
      </c>
      <c r="D31" s="21">
        <f t="shared" ref="D31:D42" si="3">129970</f>
        <v>129970</v>
      </c>
      <c r="E31" s="21">
        <f t="shared" ref="E31:E42" si="4">126.923828125</f>
        <v>126.923828125</v>
      </c>
    </row>
    <row r="32">
      <c r="A32" s="21">
        <f>9948</f>
        <v>9948</v>
      </c>
      <c r="B32" s="21">
        <f t="shared" si="2"/>
        <v>0</v>
      </c>
      <c r="C32" s="21">
        <f>9923</f>
        <v>9923</v>
      </c>
      <c r="D32" s="21">
        <f t="shared" si="3"/>
        <v>129970</v>
      </c>
      <c r="E32" s="21">
        <f t="shared" si="4"/>
        <v>126.923828125</v>
      </c>
    </row>
    <row r="33">
      <c r="A33" s="21">
        <f>10188</f>
        <v>10188</v>
      </c>
      <c r="B33" s="21">
        <f t="shared" si="2"/>
        <v>0</v>
      </c>
      <c r="C33" s="21">
        <f>10175</f>
        <v>10175</v>
      </c>
      <c r="D33" s="21">
        <f t="shared" si="3"/>
        <v>129970</v>
      </c>
      <c r="E33" s="21">
        <f t="shared" si="4"/>
        <v>126.923828125</v>
      </c>
    </row>
    <row r="34">
      <c r="A34" s="21">
        <f>10443</f>
        <v>10443</v>
      </c>
      <c r="B34" s="21">
        <f t="shared" si="2"/>
        <v>0</v>
      </c>
      <c r="C34" s="21">
        <f>10406</f>
        <v>10406</v>
      </c>
      <c r="D34" s="21">
        <f t="shared" si="3"/>
        <v>129970</v>
      </c>
      <c r="E34" s="21">
        <f t="shared" si="4"/>
        <v>126.923828125</v>
      </c>
    </row>
    <row r="35">
      <c r="A35" s="21">
        <f>10695</f>
        <v>10695</v>
      </c>
      <c r="B35" s="21">
        <f t="shared" si="2"/>
        <v>0</v>
      </c>
      <c r="C35" s="21">
        <f>10675</f>
        <v>10675</v>
      </c>
      <c r="D35" s="21">
        <f t="shared" si="3"/>
        <v>129970</v>
      </c>
      <c r="E35" s="21">
        <f t="shared" si="4"/>
        <v>126.923828125</v>
      </c>
    </row>
    <row r="36">
      <c r="A36" s="21">
        <f>10947</f>
        <v>10947</v>
      </c>
      <c r="B36" s="21">
        <f t="shared" si="2"/>
        <v>0</v>
      </c>
      <c r="C36" s="21">
        <f>10921</f>
        <v>10921</v>
      </c>
      <c r="D36" s="21">
        <f t="shared" si="3"/>
        <v>129970</v>
      </c>
      <c r="E36" s="21">
        <f t="shared" si="4"/>
        <v>126.923828125</v>
      </c>
    </row>
    <row r="37">
      <c r="A37" s="21">
        <f>11195</f>
        <v>11195</v>
      </c>
      <c r="B37" s="21">
        <f t="shared" si="2"/>
        <v>0</v>
      </c>
      <c r="C37" s="21">
        <f>11179</f>
        <v>11179</v>
      </c>
      <c r="D37" s="21">
        <f t="shared" si="3"/>
        <v>129970</v>
      </c>
      <c r="E37" s="21">
        <f t="shared" si="4"/>
        <v>126.923828125</v>
      </c>
    </row>
    <row r="38">
      <c r="A38" s="21">
        <f>11478</f>
        <v>11478</v>
      </c>
      <c r="B38" s="21">
        <f t="shared" si="2"/>
        <v>0</v>
      </c>
      <c r="C38" s="21">
        <f>11438</f>
        <v>11438</v>
      </c>
      <c r="D38" s="21">
        <f t="shared" si="3"/>
        <v>129970</v>
      </c>
      <c r="E38" s="21">
        <f t="shared" si="4"/>
        <v>126.923828125</v>
      </c>
    </row>
    <row r="39">
      <c r="A39" s="21">
        <f>11752</f>
        <v>11752</v>
      </c>
      <c r="B39" s="21">
        <f t="shared" si="2"/>
        <v>0</v>
      </c>
      <c r="C39" s="21">
        <f>11719</f>
        <v>11719</v>
      </c>
      <c r="D39" s="21">
        <f t="shared" si="3"/>
        <v>129970</v>
      </c>
      <c r="E39" s="21">
        <f t="shared" si="4"/>
        <v>126.923828125</v>
      </c>
    </row>
    <row r="40">
      <c r="A40" s="21">
        <f>11995</f>
        <v>11995</v>
      </c>
      <c r="B40" s="21">
        <f t="shared" si="2"/>
        <v>0</v>
      </c>
      <c r="C40" s="21">
        <f>11976</f>
        <v>11976</v>
      </c>
      <c r="D40" s="21">
        <f t="shared" si="3"/>
        <v>129970</v>
      </c>
      <c r="E40" s="21">
        <f t="shared" si="4"/>
        <v>126.923828125</v>
      </c>
    </row>
    <row r="41">
      <c r="A41" s="21">
        <f>12256</f>
        <v>12256</v>
      </c>
      <c r="B41" s="21">
        <f t="shared" si="2"/>
        <v>0</v>
      </c>
      <c r="C41" s="21">
        <f>12214</f>
        <v>12214</v>
      </c>
      <c r="D41" s="21">
        <f t="shared" si="3"/>
        <v>129970</v>
      </c>
      <c r="E41" s="21">
        <f t="shared" si="4"/>
        <v>126.923828125</v>
      </c>
    </row>
    <row r="42">
      <c r="A42" s="21">
        <f>12536</f>
        <v>12536</v>
      </c>
      <c r="B42" s="21">
        <f t="shared" si="2"/>
        <v>0</v>
      </c>
      <c r="C42" s="21">
        <f>12469</f>
        <v>12469</v>
      </c>
      <c r="D42" s="21">
        <f t="shared" si="3"/>
        <v>129970</v>
      </c>
      <c r="E42" s="21">
        <f t="shared" si="4"/>
        <v>126.923828125</v>
      </c>
    </row>
    <row r="43">
      <c r="A43" s="21">
        <f>12824</f>
        <v>12824</v>
      </c>
      <c r="B43" s="21">
        <f>10</f>
        <v>10</v>
      </c>
      <c r="C43" s="21">
        <f>12787</f>
        <v>12787</v>
      </c>
      <c r="D43" s="21">
        <f>130090</f>
        <v>130090</v>
      </c>
      <c r="E43" s="21">
        <f>127.041015625</f>
        <v>127.041015625</v>
      </c>
    </row>
    <row r="44">
      <c r="A44" s="21">
        <f>13435</f>
        <v>13435</v>
      </c>
      <c r="B44" s="21">
        <f>0</f>
        <v>0</v>
      </c>
      <c r="C44" s="21">
        <f>13057</f>
        <v>13057</v>
      </c>
      <c r="D44" s="21">
        <f>130186</f>
        <v>130186</v>
      </c>
      <c r="E44" s="21">
        <f>127.134765625</f>
        <v>127.134765625</v>
      </c>
    </row>
    <row r="45">
      <c r="A45" s="21">
        <f>13691</f>
        <v>13691</v>
      </c>
      <c r="B45" s="21">
        <f>0</f>
        <v>0</v>
      </c>
      <c r="C45" s="21">
        <f>13308</f>
        <v>13308</v>
      </c>
      <c r="D45" s="21">
        <f>130186</f>
        <v>130186</v>
      </c>
      <c r="E45" s="21">
        <f>127.134765625</f>
        <v>127.134765625</v>
      </c>
    </row>
    <row r="46">
      <c r="A46" s="21">
        <f>13919</f>
        <v>13919</v>
      </c>
      <c r="B46" s="21">
        <f>0</f>
        <v>0</v>
      </c>
      <c r="C46" s="21">
        <f>13586</f>
        <v>13586</v>
      </c>
      <c r="D46" s="21">
        <f>130186</f>
        <v>130186</v>
      </c>
      <c r="E46" s="21">
        <f>127.134765625</f>
        <v>127.134765625</v>
      </c>
    </row>
    <row r="47">
      <c r="A47" s="21">
        <f>14171</f>
        <v>14171</v>
      </c>
      <c r="B47" s="21">
        <f>0</f>
        <v>0</v>
      </c>
      <c r="C47" s="21">
        <f>13870</f>
        <v>13870</v>
      </c>
      <c r="D47" s="21">
        <f>130200</f>
        <v>130200</v>
      </c>
      <c r="E47" s="21">
        <f>127.1484375</f>
        <v>127.1484375</v>
      </c>
    </row>
    <row r="48">
      <c r="A48" s="21">
        <f>14441</f>
        <v>14441</v>
      </c>
      <c r="B48" s="21">
        <f>0</f>
        <v>0</v>
      </c>
      <c r="C48" s="21">
        <f>14143</f>
        <v>14143</v>
      </c>
      <c r="D48" s="21">
        <f>130200</f>
        <v>130200</v>
      </c>
      <c r="E48" s="21">
        <f>127.1484375</f>
        <v>127.1484375</v>
      </c>
    </row>
    <row r="49">
      <c r="A49" s="21">
        <f>14664</f>
        <v>14664</v>
      </c>
      <c r="B49" s="21">
        <f>0</f>
        <v>0</v>
      </c>
      <c r="C49" s="21">
        <f>14396</f>
        <v>14396</v>
      </c>
      <c r="D49" s="21">
        <f>130200</f>
        <v>130200</v>
      </c>
      <c r="E49" s="21">
        <f>127.1484375</f>
        <v>127.1484375</v>
      </c>
    </row>
    <row r="50">
      <c r="A50" s="21">
        <f>14914</f>
        <v>14914</v>
      </c>
      <c r="B50" s="21">
        <f>0</f>
        <v>0</v>
      </c>
      <c r="C50" s="21">
        <f>14649</f>
        <v>14649</v>
      </c>
      <c r="D50" s="21">
        <f>130200</f>
        <v>130200</v>
      </c>
      <c r="E50" s="21">
        <f>127.1484375</f>
        <v>127.1484375</v>
      </c>
    </row>
    <row r="51">
      <c r="A51" s="21">
        <f>15175</f>
        <v>15175</v>
      </c>
      <c r="B51" s="21">
        <f>7</f>
        <v>7</v>
      </c>
      <c r="C51" s="21">
        <f>14893</f>
        <v>14893</v>
      </c>
      <c r="D51" s="21">
        <f>130200</f>
        <v>130200</v>
      </c>
      <c r="E51" s="21">
        <f>127.1484375</f>
        <v>127.1484375</v>
      </c>
    </row>
    <row r="52">
      <c r="A52" s="21">
        <f>15451</f>
        <v>15451</v>
      </c>
      <c r="B52" s="21">
        <f>11</f>
        <v>11</v>
      </c>
      <c r="C52" s="21">
        <f>15167</f>
        <v>15167</v>
      </c>
      <c r="D52" s="21">
        <f>130554</f>
        <v>130554</v>
      </c>
      <c r="E52" s="21">
        <f>127.494140625</f>
        <v>127.494140625</v>
      </c>
    </row>
    <row r="53">
      <c r="A53" s="21">
        <f>15722</f>
        <v>15722</v>
      </c>
      <c r="B53" s="21">
        <f t="shared" ref="B53:B62" si="5">0</f>
        <v>0</v>
      </c>
      <c r="C53" s="21">
        <f>15438</f>
        <v>15438</v>
      </c>
      <c r="D53" s="21">
        <f>131560</f>
        <v>131560</v>
      </c>
      <c r="E53" s="21">
        <f>128.4765625</f>
        <v>128.4765625</v>
      </c>
    </row>
    <row r="54">
      <c r="A54" s="21">
        <f>15948</f>
        <v>15948</v>
      </c>
      <c r="B54" s="21">
        <f t="shared" si="5"/>
        <v>0</v>
      </c>
      <c r="C54" s="21">
        <f>15690</f>
        <v>15690</v>
      </c>
      <c r="D54" s="21">
        <f>131756</f>
        <v>131756</v>
      </c>
      <c r="E54" s="21">
        <f>128.66796875</f>
        <v>128.66796875</v>
      </c>
    </row>
    <row r="55">
      <c r="A55" s="21">
        <f>16196</f>
        <v>16196</v>
      </c>
      <c r="B55" s="21">
        <f t="shared" si="5"/>
        <v>0</v>
      </c>
      <c r="C55" s="21">
        <f>15934</f>
        <v>15934</v>
      </c>
      <c r="D55" s="21">
        <f t="shared" ref="D55:D63" si="6">131776</f>
        <v>131776</v>
      </c>
      <c r="E55" s="21">
        <f t="shared" ref="E55:E63" si="7">128.6875</f>
        <v>128.6875</v>
      </c>
    </row>
    <row r="56">
      <c r="A56" s="21">
        <f>16474</f>
        <v>16474</v>
      </c>
      <c r="B56" s="21">
        <f t="shared" si="5"/>
        <v>0</v>
      </c>
      <c r="C56" s="21">
        <f>16179</f>
        <v>16179</v>
      </c>
      <c r="D56" s="21">
        <f t="shared" si="6"/>
        <v>131776</v>
      </c>
      <c r="E56" s="21">
        <f t="shared" si="7"/>
        <v>128.6875</v>
      </c>
    </row>
    <row r="57">
      <c r="A57" s="21">
        <f>16733</f>
        <v>16733</v>
      </c>
      <c r="B57" s="21">
        <f t="shared" si="5"/>
        <v>0</v>
      </c>
      <c r="C57" s="21">
        <f>16461</f>
        <v>16461</v>
      </c>
      <c r="D57" s="21">
        <f t="shared" si="6"/>
        <v>131776</v>
      </c>
      <c r="E57" s="21">
        <f t="shared" si="7"/>
        <v>128.6875</v>
      </c>
    </row>
    <row r="58">
      <c r="A58" s="21">
        <f>16988</f>
        <v>16988</v>
      </c>
      <c r="B58" s="21">
        <f t="shared" si="5"/>
        <v>0</v>
      </c>
      <c r="C58" s="21">
        <f>16741</f>
        <v>16741</v>
      </c>
      <c r="D58" s="21">
        <f t="shared" si="6"/>
        <v>131776</v>
      </c>
      <c r="E58" s="21">
        <f t="shared" si="7"/>
        <v>128.6875</v>
      </c>
    </row>
    <row r="59">
      <c r="A59" s="21">
        <f>17244</f>
        <v>17244</v>
      </c>
      <c r="B59" s="21">
        <f t="shared" si="5"/>
        <v>0</v>
      </c>
      <c r="C59" s="21">
        <f>16998</f>
        <v>16998</v>
      </c>
      <c r="D59" s="21">
        <f t="shared" si="6"/>
        <v>131776</v>
      </c>
      <c r="E59" s="21">
        <f t="shared" si="7"/>
        <v>128.6875</v>
      </c>
    </row>
    <row r="60">
      <c r="A60" s="21">
        <f>17526</f>
        <v>17526</v>
      </c>
      <c r="B60" s="21">
        <f t="shared" si="5"/>
        <v>0</v>
      </c>
      <c r="C60" s="21">
        <f>17242</f>
        <v>17242</v>
      </c>
      <c r="D60" s="21">
        <f t="shared" si="6"/>
        <v>131776</v>
      </c>
      <c r="E60" s="21">
        <f t="shared" si="7"/>
        <v>128.6875</v>
      </c>
    </row>
    <row r="61">
      <c r="A61" s="21">
        <f>17806</f>
        <v>17806</v>
      </c>
      <c r="B61" s="21">
        <f t="shared" si="5"/>
        <v>0</v>
      </c>
      <c r="C61" s="21">
        <f>17509</f>
        <v>17509</v>
      </c>
      <c r="D61" s="21">
        <f t="shared" si="6"/>
        <v>131776</v>
      </c>
      <c r="E61" s="21">
        <f t="shared" si="7"/>
        <v>128.6875</v>
      </c>
    </row>
    <row r="62">
      <c r="A62" s="21">
        <f>18054</f>
        <v>18054</v>
      </c>
      <c r="B62" s="21">
        <f t="shared" si="5"/>
        <v>0</v>
      </c>
      <c r="C62" s="21">
        <f>17778</f>
        <v>17778</v>
      </c>
      <c r="D62" s="21">
        <f t="shared" si="6"/>
        <v>131776</v>
      </c>
      <c r="E62" s="21">
        <f t="shared" si="7"/>
        <v>128.6875</v>
      </c>
    </row>
    <row r="63">
      <c r="A63" s="21">
        <f>18299</f>
        <v>18299</v>
      </c>
      <c r="B63" s="21">
        <f>24</f>
        <v>24</v>
      </c>
      <c r="C63" s="21">
        <f>18015</f>
        <v>18015</v>
      </c>
      <c r="D63" s="21">
        <f t="shared" si="6"/>
        <v>131776</v>
      </c>
      <c r="E63" s="21">
        <f t="shared" si="7"/>
        <v>128.6875</v>
      </c>
    </row>
    <row r="64">
      <c r="A64" s="21">
        <f>18571</f>
        <v>18571</v>
      </c>
      <c r="B64" s="21">
        <f>8</f>
        <v>8</v>
      </c>
      <c r="C64" s="21">
        <f>18303</f>
        <v>18303</v>
      </c>
      <c r="D64" s="21">
        <f>147436</f>
        <v>147436</v>
      </c>
      <c r="E64" s="21">
        <f>143.98046875</f>
        <v>143.98046875</v>
      </c>
    </row>
    <row r="65">
      <c r="A65" s="21">
        <f>18863</f>
        <v>18863</v>
      </c>
      <c r="B65" s="21">
        <f t="shared" ref="B65:B73" si="8">0</f>
        <v>0</v>
      </c>
      <c r="C65" s="21">
        <f>18593</f>
        <v>18593</v>
      </c>
      <c r="D65" s="21">
        <f>132828</f>
        <v>132828</v>
      </c>
      <c r="E65" s="21">
        <f>129.71484375</f>
        <v>129.71484375</v>
      </c>
    </row>
    <row r="66">
      <c r="A66" s="21">
        <f>19103</f>
        <v>19103</v>
      </c>
      <c r="B66" s="21">
        <f t="shared" si="8"/>
        <v>0</v>
      </c>
      <c r="C66" s="21">
        <f>18845</f>
        <v>18845</v>
      </c>
      <c r="D66" s="21">
        <f t="shared" ref="D66:D74" si="9">132862</f>
        <v>132862</v>
      </c>
      <c r="E66" s="21">
        <f t="shared" ref="E66:E74" si="10">129.748046875</f>
        <v>129.748046875</v>
      </c>
    </row>
    <row r="67">
      <c r="A67" s="21">
        <f>19357</f>
        <v>19357</v>
      </c>
      <c r="B67" s="21">
        <f t="shared" si="8"/>
        <v>0</v>
      </c>
      <c r="C67" s="21">
        <f>19085</f>
        <v>19085</v>
      </c>
      <c r="D67" s="21">
        <f t="shared" si="9"/>
        <v>132862</v>
      </c>
      <c r="E67" s="21">
        <f t="shared" si="10"/>
        <v>129.748046875</v>
      </c>
    </row>
    <row r="68">
      <c r="A68" s="21">
        <f>19624</f>
        <v>19624</v>
      </c>
      <c r="B68" s="21">
        <f t="shared" si="8"/>
        <v>0</v>
      </c>
      <c r="C68" s="21">
        <f>19343</f>
        <v>19343</v>
      </c>
      <c r="D68" s="21">
        <f t="shared" si="9"/>
        <v>132862</v>
      </c>
      <c r="E68" s="21">
        <f t="shared" si="10"/>
        <v>129.748046875</v>
      </c>
    </row>
    <row r="69">
      <c r="A69" s="21">
        <f>19877</f>
        <v>19877</v>
      </c>
      <c r="B69" s="21">
        <f t="shared" si="8"/>
        <v>0</v>
      </c>
      <c r="C69" s="21">
        <f>19618</f>
        <v>19618</v>
      </c>
      <c r="D69" s="21">
        <f t="shared" si="9"/>
        <v>132862</v>
      </c>
      <c r="E69" s="21">
        <f t="shared" si="10"/>
        <v>129.748046875</v>
      </c>
    </row>
    <row r="70">
      <c r="A70" s="21">
        <f>20124</f>
        <v>20124</v>
      </c>
      <c r="B70" s="21">
        <f t="shared" si="8"/>
        <v>0</v>
      </c>
      <c r="C70" s="21">
        <f>19877</f>
        <v>19877</v>
      </c>
      <c r="D70" s="21">
        <f t="shared" si="9"/>
        <v>132862</v>
      </c>
      <c r="E70" s="21">
        <f t="shared" si="10"/>
        <v>129.748046875</v>
      </c>
    </row>
    <row r="71">
      <c r="A71" s="21">
        <f>20396</f>
        <v>20396</v>
      </c>
      <c r="B71" s="21">
        <f t="shared" si="8"/>
        <v>0</v>
      </c>
      <c r="C71" s="21">
        <f>20114</f>
        <v>20114</v>
      </c>
      <c r="D71" s="21">
        <f t="shared" si="9"/>
        <v>132862</v>
      </c>
      <c r="E71" s="21">
        <f t="shared" si="10"/>
        <v>129.748046875</v>
      </c>
    </row>
    <row r="72">
      <c r="A72" s="21">
        <f>20642</f>
        <v>20642</v>
      </c>
      <c r="B72" s="21">
        <f t="shared" si="8"/>
        <v>0</v>
      </c>
      <c r="C72" s="21">
        <f>20387</f>
        <v>20387</v>
      </c>
      <c r="D72" s="21">
        <f t="shared" si="9"/>
        <v>132862</v>
      </c>
      <c r="E72" s="21">
        <f t="shared" si="10"/>
        <v>129.748046875</v>
      </c>
    </row>
    <row r="73">
      <c r="A73" s="21">
        <f>20905</f>
        <v>20905</v>
      </c>
      <c r="B73" s="21">
        <f t="shared" si="8"/>
        <v>0</v>
      </c>
      <c r="C73" s="21">
        <f>20637</f>
        <v>20637</v>
      </c>
      <c r="D73" s="21">
        <f t="shared" si="9"/>
        <v>132862</v>
      </c>
      <c r="E73" s="21">
        <f t="shared" si="10"/>
        <v>129.748046875</v>
      </c>
    </row>
    <row r="74">
      <c r="A74" s="21">
        <f>21160</f>
        <v>21160</v>
      </c>
      <c r="B74" s="21">
        <f>2</f>
        <v>2</v>
      </c>
      <c r="C74" s="21">
        <f>20897</f>
        <v>20897</v>
      </c>
      <c r="D74" s="21">
        <f t="shared" si="9"/>
        <v>132862</v>
      </c>
      <c r="E74" s="21">
        <f t="shared" si="10"/>
        <v>129.748046875</v>
      </c>
    </row>
    <row r="75">
      <c r="A75" s="21">
        <f>21427</f>
        <v>21427</v>
      </c>
      <c r="B75" s="21">
        <f>9</f>
        <v>9</v>
      </c>
      <c r="C75" s="21">
        <f>21149</f>
        <v>21149</v>
      </c>
      <c r="D75" s="21">
        <f>132950</f>
        <v>132950</v>
      </c>
      <c r="E75" s="21">
        <f>129.833984375</f>
        <v>129.833984375</v>
      </c>
    </row>
    <row r="76">
      <c r="A76" s="21">
        <f>21685</f>
        <v>21685</v>
      </c>
      <c r="B76" s="21">
        <f t="shared" ref="B76:B84" si="11">0</f>
        <v>0</v>
      </c>
      <c r="C76" s="21">
        <f>21386</f>
        <v>21386</v>
      </c>
      <c r="D76" s="21">
        <f>133170</f>
        <v>133170</v>
      </c>
      <c r="E76" s="21">
        <f>130.048828125</f>
        <v>130.048828125</v>
      </c>
    </row>
    <row r="77">
      <c r="A77" s="21">
        <f>21941</f>
        <v>21941</v>
      </c>
      <c r="B77" s="21">
        <f t="shared" si="11"/>
        <v>0</v>
      </c>
      <c r="C77" s="21">
        <f>21679</f>
        <v>21679</v>
      </c>
      <c r="D77" s="21">
        <f>133208</f>
        <v>133208</v>
      </c>
      <c r="E77" s="21">
        <f>130.0859375</f>
        <v>130.0859375</v>
      </c>
    </row>
    <row r="78">
      <c r="A78" s="21">
        <f>22207</f>
        <v>22207</v>
      </c>
      <c r="B78" s="21">
        <f t="shared" si="11"/>
        <v>0</v>
      </c>
      <c r="C78" s="21">
        <f>21932</f>
        <v>21932</v>
      </c>
      <c r="D78" s="21">
        <f>133246</f>
        <v>133246</v>
      </c>
      <c r="E78" s="21">
        <f>130.123046875</f>
        <v>130.123046875</v>
      </c>
    </row>
    <row r="79">
      <c r="A79" s="21">
        <f>22441</f>
        <v>22441</v>
      </c>
      <c r="B79" s="21">
        <f t="shared" si="11"/>
        <v>0</v>
      </c>
      <c r="C79" s="21">
        <f>22199</f>
        <v>22199</v>
      </c>
      <c r="D79" s="21">
        <f>133246</f>
        <v>133246</v>
      </c>
      <c r="E79" s="21">
        <f>130.123046875</f>
        <v>130.123046875</v>
      </c>
    </row>
    <row r="80">
      <c r="A80" s="21">
        <f>22728</f>
        <v>22728</v>
      </c>
      <c r="B80" s="21">
        <f t="shared" si="11"/>
        <v>0</v>
      </c>
      <c r="C80" s="21">
        <f>22440</f>
        <v>22440</v>
      </c>
      <c r="D80" s="21">
        <f>133246</f>
        <v>133246</v>
      </c>
      <c r="E80" s="21">
        <f>130.123046875</f>
        <v>130.123046875</v>
      </c>
    </row>
    <row r="81">
      <c r="A81" s="21">
        <f>22949</f>
        <v>22949</v>
      </c>
      <c r="B81" s="21">
        <f t="shared" si="11"/>
        <v>0</v>
      </c>
      <c r="C81" s="21">
        <f>22714</f>
        <v>22714</v>
      </c>
      <c r="D81" s="21">
        <f>133250</f>
        <v>133250</v>
      </c>
      <c r="E81" s="21">
        <f>130.126953125</f>
        <v>130.126953125</v>
      </c>
    </row>
    <row r="82">
      <c r="A82" s="21">
        <f>23208</f>
        <v>23208</v>
      </c>
      <c r="B82" s="21">
        <f t="shared" si="11"/>
        <v>0</v>
      </c>
      <c r="C82" s="21">
        <f>22962</f>
        <v>22962</v>
      </c>
      <c r="D82" s="21">
        <f>133250</f>
        <v>133250</v>
      </c>
      <c r="E82" s="21">
        <f>130.126953125</f>
        <v>130.126953125</v>
      </c>
    </row>
    <row r="83">
      <c r="A83" s="21">
        <f>23482</f>
        <v>23482</v>
      </c>
      <c r="B83" s="21">
        <f t="shared" si="11"/>
        <v>0</v>
      </c>
      <c r="C83" s="21">
        <f>23194</f>
        <v>23194</v>
      </c>
      <c r="D83" s="21">
        <f>133250</f>
        <v>133250</v>
      </c>
      <c r="E83" s="21">
        <f>130.126953125</f>
        <v>130.126953125</v>
      </c>
    </row>
    <row r="84">
      <c r="A84" s="21">
        <f>23754</f>
        <v>23754</v>
      </c>
      <c r="B84" s="21">
        <f t="shared" si="11"/>
        <v>0</v>
      </c>
      <c r="C84" s="21">
        <f>23454</f>
        <v>23454</v>
      </c>
      <c r="D84" s="21">
        <f>133250</f>
        <v>133250</v>
      </c>
      <c r="E84" s="21">
        <f>130.126953125</f>
        <v>130.126953125</v>
      </c>
    </row>
    <row r="85">
      <c r="A85" s="21">
        <f>24011</f>
        <v>24011</v>
      </c>
      <c r="B85" s="21">
        <f>9</f>
        <v>9</v>
      </c>
      <c r="C85" s="21">
        <f>23734</f>
        <v>23734</v>
      </c>
      <c r="D85" s="21">
        <f>133250</f>
        <v>133250</v>
      </c>
      <c r="E85" s="21">
        <f>130.126953125</f>
        <v>130.126953125</v>
      </c>
    </row>
    <row r="86">
      <c r="A86" s="21">
        <f>24283</f>
        <v>24283</v>
      </c>
      <c r="B86" s="21">
        <f>6</f>
        <v>6</v>
      </c>
      <c r="C86" s="21">
        <f>23999</f>
        <v>23999</v>
      </c>
      <c r="D86" s="21">
        <f>133310</f>
        <v>133310</v>
      </c>
      <c r="E86" s="21">
        <f>130.185546875</f>
        <v>130.185546875</v>
      </c>
    </row>
    <row r="87">
      <c r="A87" s="21">
        <f>24545</f>
        <v>24545</v>
      </c>
      <c r="B87" s="21">
        <f t="shared" ref="B87:B100" si="12">0</f>
        <v>0</v>
      </c>
      <c r="C87" s="21">
        <f>24268</f>
        <v>24268</v>
      </c>
      <c r="D87" s="21">
        <f>133510</f>
        <v>133510</v>
      </c>
      <c r="E87" s="21">
        <f>130.380859375</f>
        <v>130.380859375</v>
      </c>
    </row>
    <row r="88">
      <c r="A88" s="21">
        <f>24804</f>
        <v>24804</v>
      </c>
      <c r="B88" s="21">
        <f t="shared" si="12"/>
        <v>0</v>
      </c>
      <c r="C88" s="21">
        <f>24530</f>
        <v>24530</v>
      </c>
      <c r="D88" s="21">
        <f t="shared" ref="D88:D98" si="13">133612</f>
        <v>133612</v>
      </c>
      <c r="E88" s="21">
        <f t="shared" ref="E88:E98" si="14">130.48046875</f>
        <v>130.48046875</v>
      </c>
    </row>
    <row r="89">
      <c r="A89" s="21">
        <f>25076</f>
        <v>25076</v>
      </c>
      <c r="B89" s="21">
        <f t="shared" si="12"/>
        <v>0</v>
      </c>
      <c r="C89" s="21">
        <f>24791</f>
        <v>24791</v>
      </c>
      <c r="D89" s="21">
        <f t="shared" si="13"/>
        <v>133612</v>
      </c>
      <c r="E89" s="21">
        <f t="shared" si="14"/>
        <v>130.48046875</v>
      </c>
    </row>
    <row r="90">
      <c r="A90" s="21">
        <f>25324</f>
        <v>25324</v>
      </c>
      <c r="B90" s="21">
        <f t="shared" si="12"/>
        <v>0</v>
      </c>
      <c r="C90" s="21">
        <f>25053</f>
        <v>25053</v>
      </c>
      <c r="D90" s="21">
        <f t="shared" si="13"/>
        <v>133612</v>
      </c>
      <c r="E90" s="21">
        <f t="shared" si="14"/>
        <v>130.48046875</v>
      </c>
    </row>
    <row r="91">
      <c r="A91" s="21">
        <f>25570</f>
        <v>25570</v>
      </c>
      <c r="B91" s="21">
        <f t="shared" si="12"/>
        <v>0</v>
      </c>
      <c r="C91" s="21">
        <f>25307</f>
        <v>25307</v>
      </c>
      <c r="D91" s="21">
        <f t="shared" si="13"/>
        <v>133612</v>
      </c>
      <c r="E91" s="21">
        <f t="shared" si="14"/>
        <v>130.48046875</v>
      </c>
    </row>
    <row r="92">
      <c r="A92" s="21">
        <f>25816</f>
        <v>25816</v>
      </c>
      <c r="B92" s="21">
        <f t="shared" si="12"/>
        <v>0</v>
      </c>
      <c r="C92" s="21">
        <f>25554</f>
        <v>25554</v>
      </c>
      <c r="D92" s="21">
        <f t="shared" si="13"/>
        <v>133612</v>
      </c>
      <c r="E92" s="21">
        <f t="shared" si="14"/>
        <v>130.48046875</v>
      </c>
    </row>
    <row r="93">
      <c r="A93" s="21">
        <f>26051</f>
        <v>26051</v>
      </c>
      <c r="B93" s="21">
        <f t="shared" si="12"/>
        <v>0</v>
      </c>
      <c r="C93" s="21">
        <f>25804</f>
        <v>25804</v>
      </c>
      <c r="D93" s="21">
        <f t="shared" si="13"/>
        <v>133612</v>
      </c>
      <c r="E93" s="21">
        <f t="shared" si="14"/>
        <v>130.48046875</v>
      </c>
    </row>
    <row r="94">
      <c r="A94" s="21">
        <f>26320</f>
        <v>26320</v>
      </c>
      <c r="B94" s="21">
        <f t="shared" si="12"/>
        <v>0</v>
      </c>
      <c r="C94" s="21">
        <f>26059</f>
        <v>26059</v>
      </c>
      <c r="D94" s="21">
        <f t="shared" si="13"/>
        <v>133612</v>
      </c>
      <c r="E94" s="21">
        <f t="shared" si="14"/>
        <v>130.48046875</v>
      </c>
    </row>
    <row r="95">
      <c r="A95" s="21">
        <f>26551</f>
        <v>26551</v>
      </c>
      <c r="B95" s="21">
        <f t="shared" si="12"/>
        <v>0</v>
      </c>
      <c r="C95" s="21">
        <f>26290</f>
        <v>26290</v>
      </c>
      <c r="D95" s="21">
        <f t="shared" si="13"/>
        <v>133612</v>
      </c>
      <c r="E95" s="21">
        <f t="shared" si="14"/>
        <v>130.48046875</v>
      </c>
    </row>
    <row r="96">
      <c r="A96" s="21">
        <f>26804</f>
        <v>26804</v>
      </c>
      <c r="B96" s="21">
        <f t="shared" si="12"/>
        <v>0</v>
      </c>
      <c r="C96" s="21">
        <f>26539</f>
        <v>26539</v>
      </c>
      <c r="D96" s="21">
        <f t="shared" si="13"/>
        <v>133612</v>
      </c>
      <c r="E96" s="21">
        <f t="shared" si="14"/>
        <v>130.48046875</v>
      </c>
    </row>
    <row r="97">
      <c r="A97" s="21">
        <f>27079</f>
        <v>27079</v>
      </c>
      <c r="B97" s="21">
        <f t="shared" si="12"/>
        <v>0</v>
      </c>
      <c r="C97" s="21">
        <f>26779</f>
        <v>26779</v>
      </c>
      <c r="D97" s="21">
        <f t="shared" si="13"/>
        <v>133612</v>
      </c>
      <c r="E97" s="21">
        <f t="shared" si="14"/>
        <v>130.48046875</v>
      </c>
    </row>
    <row r="98">
      <c r="A98" s="21">
        <f>27309</f>
        <v>27309</v>
      </c>
      <c r="B98" s="21">
        <f t="shared" si="12"/>
        <v>0</v>
      </c>
      <c r="C98" s="21">
        <f>27041</f>
        <v>27041</v>
      </c>
      <c r="D98" s="21">
        <f t="shared" si="13"/>
        <v>133612</v>
      </c>
      <c r="E98" s="21">
        <f t="shared" si="14"/>
        <v>130.48046875</v>
      </c>
    </row>
    <row r="99">
      <c r="A99" s="21">
        <f>27587</f>
        <v>27587</v>
      </c>
      <c r="B99" s="21">
        <f t="shared" si="12"/>
        <v>0</v>
      </c>
      <c r="C99" s="21">
        <f>27301</f>
        <v>27301</v>
      </c>
      <c r="D99" s="21">
        <f>133644</f>
        <v>133644</v>
      </c>
      <c r="E99" s="21">
        <f>130.51171875</f>
        <v>130.51171875</v>
      </c>
    </row>
    <row r="100">
      <c r="A100" s="21">
        <f>27844</f>
        <v>27844</v>
      </c>
      <c r="B100" s="21">
        <f t="shared" si="12"/>
        <v>0</v>
      </c>
      <c r="C100" s="21">
        <f>27569</f>
        <v>27569</v>
      </c>
      <c r="D100" s="21">
        <f>133644</f>
        <v>133644</v>
      </c>
      <c r="E100" s="21">
        <f>130.51171875</f>
        <v>130.51171875</v>
      </c>
    </row>
    <row r="101">
      <c r="A101" s="21">
        <f>28119</f>
        <v>28119</v>
      </c>
      <c r="B101" s="21">
        <f>12</f>
        <v>12</v>
      </c>
      <c r="C101" s="21">
        <f>27826</f>
        <v>27826</v>
      </c>
      <c r="D101" s="21">
        <f>133644</f>
        <v>133644</v>
      </c>
      <c r="E101" s="21">
        <f>130.51171875</f>
        <v>130.51171875</v>
      </c>
    </row>
    <row r="102">
      <c r="A102" s="21">
        <f>28385</f>
        <v>28385</v>
      </c>
      <c r="B102" s="21">
        <f t="shared" ref="B102:B109" si="15">0</f>
        <v>0</v>
      </c>
      <c r="C102" s="21">
        <f>28098</f>
        <v>28098</v>
      </c>
      <c r="D102" s="21">
        <f>133780</f>
        <v>133780</v>
      </c>
      <c r="E102" s="21">
        <f>130.64453125</f>
        <v>130.64453125</v>
      </c>
    </row>
    <row r="103">
      <c r="A103" s="21">
        <f>28620</f>
        <v>28620</v>
      </c>
      <c r="B103" s="21">
        <f t="shared" si="15"/>
        <v>0</v>
      </c>
      <c r="C103" s="21">
        <f>28373</f>
        <v>28373</v>
      </c>
      <c r="D103" s="21">
        <f t="shared" ref="D103:D110" si="16">133802</f>
        <v>133802</v>
      </c>
      <c r="E103" s="21">
        <f t="shared" ref="E103:E110" si="17">130.666015625</f>
        <v>130.666015625</v>
      </c>
    </row>
    <row r="104">
      <c r="A104" s="21">
        <f>28898</f>
        <v>28898</v>
      </c>
      <c r="B104" s="21">
        <f t="shared" si="15"/>
        <v>0</v>
      </c>
      <c r="C104" s="21">
        <f>28634</f>
        <v>28634</v>
      </c>
      <c r="D104" s="21">
        <f t="shared" si="16"/>
        <v>133802</v>
      </c>
      <c r="E104" s="21">
        <f t="shared" si="17"/>
        <v>130.666015625</v>
      </c>
    </row>
    <row r="105">
      <c r="A105" s="21">
        <f>29150</f>
        <v>29150</v>
      </c>
      <c r="B105" s="21">
        <f t="shared" si="15"/>
        <v>0</v>
      </c>
      <c r="C105" s="21">
        <f>28887</f>
        <v>28887</v>
      </c>
      <c r="D105" s="21">
        <f t="shared" si="16"/>
        <v>133802</v>
      </c>
      <c r="E105" s="21">
        <f t="shared" si="17"/>
        <v>130.666015625</v>
      </c>
    </row>
    <row r="106">
      <c r="A106" s="21">
        <f>29393</f>
        <v>29393</v>
      </c>
      <c r="B106" s="21">
        <f t="shared" si="15"/>
        <v>0</v>
      </c>
      <c r="C106" s="21">
        <f>29135</f>
        <v>29135</v>
      </c>
      <c r="D106" s="21">
        <f t="shared" si="16"/>
        <v>133802</v>
      </c>
      <c r="E106" s="21">
        <f t="shared" si="17"/>
        <v>130.666015625</v>
      </c>
    </row>
    <row r="107">
      <c r="A107" s="21">
        <f>29650</f>
        <v>29650</v>
      </c>
      <c r="B107" s="21">
        <f t="shared" si="15"/>
        <v>0</v>
      </c>
      <c r="C107" s="21">
        <f>29373</f>
        <v>29373</v>
      </c>
      <c r="D107" s="21">
        <f t="shared" si="16"/>
        <v>133802</v>
      </c>
      <c r="E107" s="21">
        <f t="shared" si="17"/>
        <v>130.666015625</v>
      </c>
    </row>
    <row r="108">
      <c r="A108" s="21">
        <f>29876</f>
        <v>29876</v>
      </c>
      <c r="B108" s="21">
        <f t="shared" si="15"/>
        <v>0</v>
      </c>
      <c r="C108" s="21">
        <f>29625</f>
        <v>29625</v>
      </c>
      <c r="D108" s="21">
        <f t="shared" si="16"/>
        <v>133802</v>
      </c>
      <c r="E108" s="21">
        <f t="shared" si="17"/>
        <v>130.666015625</v>
      </c>
    </row>
    <row r="109">
      <c r="A109" s="21">
        <f>30131</f>
        <v>30131</v>
      </c>
      <c r="B109" s="21">
        <f t="shared" si="15"/>
        <v>0</v>
      </c>
      <c r="C109" s="21">
        <f>29871</f>
        <v>29871</v>
      </c>
      <c r="D109" s="21">
        <f t="shared" si="16"/>
        <v>133802</v>
      </c>
      <c r="E109" s="21">
        <f t="shared" si="17"/>
        <v>130.666015625</v>
      </c>
    </row>
    <row r="110">
      <c r="A110" s="21">
        <f>30415</f>
        <v>30415</v>
      </c>
      <c r="B110" s="21">
        <f>2</f>
        <v>2</v>
      </c>
      <c r="C110" s="21">
        <f>30114</f>
        <v>30114</v>
      </c>
      <c r="D110" s="21">
        <f t="shared" si="16"/>
        <v>133802</v>
      </c>
      <c r="E110" s="21">
        <f t="shared" si="17"/>
        <v>130.666015625</v>
      </c>
    </row>
    <row r="111">
      <c r="A111" s="21">
        <f>30674</f>
        <v>30674</v>
      </c>
      <c r="B111" s="21">
        <f>9</f>
        <v>9</v>
      </c>
      <c r="C111" s="21">
        <f>30387</f>
        <v>30387</v>
      </c>
      <c r="D111" s="21">
        <f>133936</f>
        <v>133936</v>
      </c>
      <c r="E111" s="21">
        <f>130.796875</f>
        <v>130.796875</v>
      </c>
    </row>
    <row r="112">
      <c r="A112" s="21">
        <f>30946</f>
        <v>30946</v>
      </c>
      <c r="B112" s="21">
        <f t="shared" ref="B112:B120" si="18">0</f>
        <v>0</v>
      </c>
      <c r="C112" s="21">
        <f>30674</f>
        <v>30674</v>
      </c>
      <c r="D112" s="21">
        <f>133998</f>
        <v>133998</v>
      </c>
      <c r="E112" s="21">
        <f>130.857421875</f>
        <v>130.857421875</v>
      </c>
    </row>
    <row r="113">
      <c r="A113" s="21">
        <f>31201</f>
        <v>31201</v>
      </c>
      <c r="B113" s="21">
        <f t="shared" si="18"/>
        <v>0</v>
      </c>
      <c r="C113" s="21">
        <f>30964</f>
        <v>30964</v>
      </c>
      <c r="D113" s="21">
        <f>134048</f>
        <v>134048</v>
      </c>
      <c r="E113" s="21">
        <f>130.90625</f>
        <v>130.90625</v>
      </c>
    </row>
    <row r="114">
      <c r="A114" s="21">
        <f>31447</f>
        <v>31447</v>
      </c>
      <c r="B114" s="21">
        <f t="shared" si="18"/>
        <v>0</v>
      </c>
      <c r="C114" s="21">
        <f>31192</f>
        <v>31192</v>
      </c>
      <c r="D114" s="21">
        <f t="shared" ref="D114:D121" si="19">134060</f>
        <v>134060</v>
      </c>
      <c r="E114" s="21">
        <f t="shared" ref="E114:E121" si="20">130.91796875</f>
        <v>130.91796875</v>
      </c>
    </row>
    <row r="115">
      <c r="A115" s="21">
        <f>31698</f>
        <v>31698</v>
      </c>
      <c r="B115" s="21">
        <f t="shared" si="18"/>
        <v>0</v>
      </c>
      <c r="C115" s="21">
        <f>31436</f>
        <v>31436</v>
      </c>
      <c r="D115" s="21">
        <f t="shared" si="19"/>
        <v>134060</v>
      </c>
      <c r="E115" s="21">
        <f t="shared" si="20"/>
        <v>130.91796875</v>
      </c>
    </row>
    <row r="116">
      <c r="A116" s="21">
        <f>31948</f>
        <v>31948</v>
      </c>
      <c r="B116" s="21">
        <f t="shared" si="18"/>
        <v>0</v>
      </c>
      <c r="C116" s="21">
        <f>31694</f>
        <v>31694</v>
      </c>
      <c r="D116" s="21">
        <f t="shared" si="19"/>
        <v>134060</v>
      </c>
      <c r="E116" s="21">
        <f t="shared" si="20"/>
        <v>130.91796875</v>
      </c>
    </row>
    <row r="117">
      <c r="A117" s="21">
        <f>32223</f>
        <v>32223</v>
      </c>
      <c r="B117" s="21">
        <f t="shared" si="18"/>
        <v>0</v>
      </c>
      <c r="C117" s="21">
        <f>31933</f>
        <v>31933</v>
      </c>
      <c r="D117" s="21">
        <f t="shared" si="19"/>
        <v>134060</v>
      </c>
      <c r="E117" s="21">
        <f t="shared" si="20"/>
        <v>130.91796875</v>
      </c>
    </row>
    <row r="118">
      <c r="A118" s="21">
        <f>32472</f>
        <v>32472</v>
      </c>
      <c r="B118" s="21">
        <f t="shared" si="18"/>
        <v>0</v>
      </c>
      <c r="C118" s="21">
        <f>32213</f>
        <v>32213</v>
      </c>
      <c r="D118" s="21">
        <f t="shared" si="19"/>
        <v>134060</v>
      </c>
      <c r="E118" s="21">
        <f t="shared" si="20"/>
        <v>130.91796875</v>
      </c>
    </row>
    <row r="119">
      <c r="A119" s="21">
        <f>32722</f>
        <v>32722</v>
      </c>
      <c r="B119" s="21">
        <f t="shared" si="18"/>
        <v>0</v>
      </c>
      <c r="C119" s="21">
        <f>32472</f>
        <v>32472</v>
      </c>
      <c r="D119" s="21">
        <f t="shared" si="19"/>
        <v>134060</v>
      </c>
      <c r="E119" s="21">
        <f t="shared" si="20"/>
        <v>130.91796875</v>
      </c>
    </row>
    <row r="120">
      <c r="A120" s="21">
        <f>32949</f>
        <v>32949</v>
      </c>
      <c r="B120" s="21">
        <f t="shared" si="18"/>
        <v>0</v>
      </c>
      <c r="C120" s="21">
        <f>32709</f>
        <v>32709</v>
      </c>
      <c r="D120" s="21">
        <f t="shared" si="19"/>
        <v>134060</v>
      </c>
      <c r="E120" s="21">
        <f t="shared" si="20"/>
        <v>130.91796875</v>
      </c>
    </row>
    <row r="121">
      <c r="A121" s="21">
        <f>33235</f>
        <v>33235</v>
      </c>
      <c r="B121" s="21">
        <f>25</f>
        <v>25</v>
      </c>
      <c r="C121" s="21">
        <f>32950</f>
        <v>32950</v>
      </c>
      <c r="D121" s="21">
        <f t="shared" si="19"/>
        <v>134060</v>
      </c>
      <c r="E121" s="21">
        <f t="shared" si="20"/>
        <v>130.91796875</v>
      </c>
    </row>
    <row r="122">
      <c r="A122" s="21">
        <f>33515</f>
        <v>33515</v>
      </c>
      <c r="B122" s="21">
        <f>10</f>
        <v>10</v>
      </c>
      <c r="C122" s="21">
        <f>33205</f>
        <v>33205</v>
      </c>
      <c r="D122" s="21">
        <f>134172</f>
        <v>134172</v>
      </c>
      <c r="E122" s="21">
        <f>131.02734375</f>
        <v>131.02734375</v>
      </c>
    </row>
    <row r="123">
      <c r="A123" s="21">
        <f>33784</f>
        <v>33784</v>
      </c>
      <c r="B123" s="21">
        <f t="shared" ref="B123:B133" si="21">0</f>
        <v>0</v>
      </c>
      <c r="C123" s="21">
        <f>33506</f>
        <v>33506</v>
      </c>
      <c r="D123" s="21">
        <f>134906</f>
        <v>134906</v>
      </c>
      <c r="E123" s="21">
        <f>131.744140625</f>
        <v>131.744140625</v>
      </c>
    </row>
    <row r="124">
      <c r="A124" s="21">
        <f>34051</f>
        <v>34051</v>
      </c>
      <c r="B124" s="21">
        <f t="shared" si="21"/>
        <v>0</v>
      </c>
      <c r="C124" s="21">
        <f>33786</f>
        <v>33786</v>
      </c>
      <c r="D124" s="21">
        <f t="shared" ref="D124:D132" si="22">134952</f>
        <v>134952</v>
      </c>
      <c r="E124" s="21">
        <f t="shared" ref="E124:E132" si="23">131.7890625</f>
        <v>131.7890625</v>
      </c>
    </row>
    <row r="125">
      <c r="A125" s="21">
        <f>34304</f>
        <v>34304</v>
      </c>
      <c r="B125" s="21">
        <f t="shared" si="21"/>
        <v>0</v>
      </c>
      <c r="C125" s="21">
        <f>34043</f>
        <v>34043</v>
      </c>
      <c r="D125" s="21">
        <f t="shared" si="22"/>
        <v>134952</v>
      </c>
      <c r="E125" s="21">
        <f t="shared" si="23"/>
        <v>131.7890625</v>
      </c>
    </row>
    <row r="126">
      <c r="A126" s="21">
        <f>34579</f>
        <v>34579</v>
      </c>
      <c r="B126" s="21">
        <f t="shared" si="21"/>
        <v>0</v>
      </c>
      <c r="C126" s="21">
        <f>34303</f>
        <v>34303</v>
      </c>
      <c r="D126" s="21">
        <f t="shared" si="22"/>
        <v>134952</v>
      </c>
      <c r="E126" s="21">
        <f t="shared" si="23"/>
        <v>131.7890625</v>
      </c>
    </row>
    <row r="127">
      <c r="A127" s="21">
        <f>34830</f>
        <v>34830</v>
      </c>
      <c r="B127" s="21">
        <f t="shared" si="21"/>
        <v>0</v>
      </c>
      <c r="C127" s="21">
        <f>34574</f>
        <v>34574</v>
      </c>
      <c r="D127" s="21">
        <f t="shared" si="22"/>
        <v>134952</v>
      </c>
      <c r="E127" s="21">
        <f t="shared" si="23"/>
        <v>131.7890625</v>
      </c>
    </row>
    <row r="128">
      <c r="A128" s="21">
        <f>35089</f>
        <v>35089</v>
      </c>
      <c r="B128" s="21">
        <f t="shared" si="21"/>
        <v>0</v>
      </c>
      <c r="C128" s="21">
        <f>34828</f>
        <v>34828</v>
      </c>
      <c r="D128" s="21">
        <f t="shared" si="22"/>
        <v>134952</v>
      </c>
      <c r="E128" s="21">
        <f t="shared" si="23"/>
        <v>131.7890625</v>
      </c>
    </row>
    <row r="129">
      <c r="A129" s="21">
        <f>35350</f>
        <v>35350</v>
      </c>
      <c r="B129" s="21">
        <f t="shared" si="21"/>
        <v>0</v>
      </c>
      <c r="C129" s="21">
        <f>35076</f>
        <v>35076</v>
      </c>
      <c r="D129" s="21">
        <f t="shared" si="22"/>
        <v>134952</v>
      </c>
      <c r="E129" s="21">
        <f t="shared" si="23"/>
        <v>131.7890625</v>
      </c>
    </row>
    <row r="130">
      <c r="A130" s="21">
        <f>35604</f>
        <v>35604</v>
      </c>
      <c r="B130" s="21">
        <f t="shared" si="21"/>
        <v>0</v>
      </c>
      <c r="C130" s="21">
        <f>35341</f>
        <v>35341</v>
      </c>
      <c r="D130" s="21">
        <f t="shared" si="22"/>
        <v>134952</v>
      </c>
      <c r="E130" s="21">
        <f t="shared" si="23"/>
        <v>131.7890625</v>
      </c>
    </row>
    <row r="131">
      <c r="A131" s="21">
        <f>35856</f>
        <v>35856</v>
      </c>
      <c r="B131" s="21">
        <f t="shared" si="21"/>
        <v>0</v>
      </c>
      <c r="C131" s="21">
        <f>35600</f>
        <v>35600</v>
      </c>
      <c r="D131" s="21">
        <f t="shared" si="22"/>
        <v>134952</v>
      </c>
      <c r="E131" s="21">
        <f t="shared" si="23"/>
        <v>131.7890625</v>
      </c>
    </row>
    <row r="132">
      <c r="A132" s="21">
        <f>36110</f>
        <v>36110</v>
      </c>
      <c r="B132" s="21">
        <f t="shared" si="21"/>
        <v>0</v>
      </c>
      <c r="C132" s="21">
        <f>35865</f>
        <v>35865</v>
      </c>
      <c r="D132" s="21">
        <f t="shared" si="22"/>
        <v>134952</v>
      </c>
      <c r="E132" s="21">
        <f t="shared" si="23"/>
        <v>131.7890625</v>
      </c>
    </row>
    <row r="133">
      <c r="A133" s="21">
        <f>36364</f>
        <v>36364</v>
      </c>
      <c r="B133" s="21">
        <f t="shared" si="21"/>
        <v>0</v>
      </c>
      <c r="C133" s="21">
        <f>36102</f>
        <v>36102</v>
      </c>
      <c r="D133" s="21">
        <f>134960</f>
        <v>134960</v>
      </c>
      <c r="E133" s="21">
        <f>131.796875</f>
        <v>131.796875</v>
      </c>
    </row>
    <row r="134">
      <c r="C134" s="21">
        <f>36320</f>
        <v>36320</v>
      </c>
      <c r="D134" s="21">
        <f>134960</f>
        <v>134960</v>
      </c>
      <c r="E134" s="21">
        <f>131.796875</f>
        <v>131.796875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2015-10-22T14:38:07Z</dcterms:modified>
  <cp:lastPrinted>2016-01-08T15:46:44Z</cp:lastPrinted>
</cp:coreProperties>
</file>