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High-end\NativeAndroidPropertycross\"/>
    </mc:Choice>
  </mc:AlternateContent>
  <bookViews>
    <workbookView xWindow="240" yWindow="96" windowWidth="11100" windowHeight="6708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179" i="2" l="1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B132" i="2"/>
  <c r="A132" i="2"/>
  <c r="E131" i="2"/>
  <c r="D131" i="2"/>
  <c r="C131" i="2"/>
  <c r="B131" i="2"/>
  <c r="A131" i="2"/>
  <c r="E130" i="2"/>
  <c r="D130" i="2"/>
  <c r="C130" i="2"/>
  <c r="B130" i="2"/>
  <c r="A130" i="2"/>
  <c r="E129" i="2"/>
  <c r="D129" i="2"/>
  <c r="C129" i="2"/>
  <c r="B129" i="2"/>
  <c r="A129" i="2"/>
  <c r="E128" i="2"/>
  <c r="D128" i="2"/>
  <c r="C128" i="2"/>
  <c r="B128" i="2"/>
  <c r="A128" i="2"/>
  <c r="E127" i="2"/>
  <c r="D127" i="2"/>
  <c r="C127" i="2"/>
  <c r="B127" i="2"/>
  <c r="A127" i="2"/>
  <c r="E126" i="2"/>
  <c r="D126" i="2"/>
  <c r="C126" i="2"/>
  <c r="B126" i="2"/>
  <c r="A126" i="2"/>
  <c r="E125" i="2"/>
  <c r="D125" i="2"/>
  <c r="C125" i="2"/>
  <c r="B125" i="2"/>
  <c r="A125" i="2"/>
  <c r="E124" i="2"/>
  <c r="D124" i="2"/>
  <c r="C124" i="2"/>
  <c r="B124" i="2"/>
  <c r="A124" i="2"/>
  <c r="E123" i="2"/>
  <c r="D123" i="2"/>
  <c r="C123" i="2"/>
  <c r="B123" i="2"/>
  <c r="A123" i="2"/>
  <c r="E122" i="2"/>
  <c r="D122" i="2"/>
  <c r="C122" i="2"/>
  <c r="B122" i="2"/>
  <c r="A122" i="2"/>
  <c r="E121" i="2"/>
  <c r="D121" i="2"/>
  <c r="C121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I13" i="2" s="1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<sst xmlns="http://schemas.openxmlformats.org/spreadsheetml/2006/main" count="11" uniqueCount="11">
  <si>
    <t>CPU Timestamps</t>
  </si>
  <si>
    <t>CPU VALUES (%)</t>
  </si>
  <si>
    <t>MEM Timestamps</t>
  </si>
  <si>
    <t>MEM VALUES (KB)</t>
  </si>
  <si>
    <t>AVERAGE: 262(131x)</t>
  </si>
  <si>
    <t>AVERAGE: 194(178x)</t>
  </si>
  <si>
    <t>memeory</t>
  </si>
  <si>
    <t>begin avg</t>
  </si>
  <si>
    <t>max</t>
  </si>
  <si>
    <t>end avg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</si>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</sst>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>
                <a:solidFill>
                  <a:schemeClr val="accent2"/>
                </a:solidFill>
              </a:defRPr>
            </a:pPr>
            <a:r>
              <a:rPr lang="nl-NL" b="1">
                <a:solidFill>
                  <a:schemeClr val="accent2"/>
                </a:solidFill>
              </a:rPr>
              <a:t>Native Android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Sheet1!$A$2:$A$132</c:f>
              <c:numCache>
                <c:formatCode>General</c:formatCode>
                <c:ptCount val="131"/>
                <c:pt idx="0">
                  <c:v>1178</c:v>
                </c:pt>
                <c:pt idx="1">
                  <c:v>1426</c:v>
                </c:pt>
                <c:pt idx="2">
                  <c:v>1717</c:v>
                </c:pt>
                <c:pt idx="3">
                  <c:v>1960</c:v>
                </c:pt>
                <c:pt idx="4">
                  <c:v>2227</c:v>
                </c:pt>
                <c:pt idx="5">
                  <c:v>2485</c:v>
                </c:pt>
                <c:pt idx="6">
                  <c:v>2736</c:v>
                </c:pt>
                <c:pt idx="7">
                  <c:v>2997</c:v>
                </c:pt>
                <c:pt idx="8">
                  <c:v>3235</c:v>
                </c:pt>
                <c:pt idx="9">
                  <c:v>3470</c:v>
                </c:pt>
                <c:pt idx="10">
                  <c:v>3758</c:v>
                </c:pt>
                <c:pt idx="11">
                  <c:v>4008</c:v>
                </c:pt>
                <c:pt idx="12">
                  <c:v>4405</c:v>
                </c:pt>
                <c:pt idx="13">
                  <c:v>4717</c:v>
                </c:pt>
                <c:pt idx="14">
                  <c:v>5059</c:v>
                </c:pt>
                <c:pt idx="15">
                  <c:v>5362</c:v>
                </c:pt>
                <c:pt idx="16">
                  <c:v>5669</c:v>
                </c:pt>
                <c:pt idx="17">
                  <c:v>5994</c:v>
                </c:pt>
                <c:pt idx="18">
                  <c:v>6242</c:v>
                </c:pt>
                <c:pt idx="19">
                  <c:v>6488</c:v>
                </c:pt>
                <c:pt idx="20">
                  <c:v>6728</c:v>
                </c:pt>
                <c:pt idx="21">
                  <c:v>6982</c:v>
                </c:pt>
                <c:pt idx="22">
                  <c:v>7224</c:v>
                </c:pt>
                <c:pt idx="23">
                  <c:v>7502</c:v>
                </c:pt>
                <c:pt idx="24">
                  <c:v>7768</c:v>
                </c:pt>
                <c:pt idx="25">
                  <c:v>8026</c:v>
                </c:pt>
                <c:pt idx="26">
                  <c:v>8264</c:v>
                </c:pt>
                <c:pt idx="27">
                  <c:v>8534</c:v>
                </c:pt>
                <c:pt idx="28">
                  <c:v>8821</c:v>
                </c:pt>
                <c:pt idx="29">
                  <c:v>9168</c:v>
                </c:pt>
                <c:pt idx="30">
                  <c:v>9411</c:v>
                </c:pt>
                <c:pt idx="31">
                  <c:v>9662</c:v>
                </c:pt>
                <c:pt idx="32">
                  <c:v>9887</c:v>
                </c:pt>
                <c:pt idx="33">
                  <c:v>10129</c:v>
                </c:pt>
                <c:pt idx="34">
                  <c:v>10364</c:v>
                </c:pt>
                <c:pt idx="35">
                  <c:v>10653</c:v>
                </c:pt>
                <c:pt idx="36">
                  <c:v>10914</c:v>
                </c:pt>
                <c:pt idx="37">
                  <c:v>11150</c:v>
                </c:pt>
                <c:pt idx="38">
                  <c:v>11422</c:v>
                </c:pt>
                <c:pt idx="39">
                  <c:v>11717</c:v>
                </c:pt>
                <c:pt idx="40">
                  <c:v>11933</c:v>
                </c:pt>
                <c:pt idx="41">
                  <c:v>12149</c:v>
                </c:pt>
                <c:pt idx="42">
                  <c:v>12373</c:v>
                </c:pt>
                <c:pt idx="43">
                  <c:v>12593</c:v>
                </c:pt>
                <c:pt idx="44">
                  <c:v>12874</c:v>
                </c:pt>
                <c:pt idx="45">
                  <c:v>13171</c:v>
                </c:pt>
                <c:pt idx="46">
                  <c:v>13400</c:v>
                </c:pt>
                <c:pt idx="47">
                  <c:v>13625</c:v>
                </c:pt>
                <c:pt idx="48">
                  <c:v>13909</c:v>
                </c:pt>
                <c:pt idx="49">
                  <c:v>14156</c:v>
                </c:pt>
                <c:pt idx="50">
                  <c:v>14450</c:v>
                </c:pt>
                <c:pt idx="51">
                  <c:v>14679</c:v>
                </c:pt>
                <c:pt idx="52">
                  <c:v>14930</c:v>
                </c:pt>
                <c:pt idx="53">
                  <c:v>15221</c:v>
                </c:pt>
                <c:pt idx="54">
                  <c:v>15465</c:v>
                </c:pt>
                <c:pt idx="55">
                  <c:v>15753</c:v>
                </c:pt>
                <c:pt idx="56">
                  <c:v>16103</c:v>
                </c:pt>
                <c:pt idx="57">
                  <c:v>16383</c:v>
                </c:pt>
                <c:pt idx="58">
                  <c:v>16675</c:v>
                </c:pt>
                <c:pt idx="59">
                  <c:v>16950</c:v>
                </c:pt>
                <c:pt idx="60">
                  <c:v>17180</c:v>
                </c:pt>
                <c:pt idx="61">
                  <c:v>17468</c:v>
                </c:pt>
                <c:pt idx="62">
                  <c:v>17745</c:v>
                </c:pt>
                <c:pt idx="63">
                  <c:v>17990</c:v>
                </c:pt>
                <c:pt idx="64">
                  <c:v>18253</c:v>
                </c:pt>
                <c:pt idx="65">
                  <c:v>18546</c:v>
                </c:pt>
                <c:pt idx="66">
                  <c:v>18786</c:v>
                </c:pt>
                <c:pt idx="67">
                  <c:v>19074</c:v>
                </c:pt>
                <c:pt idx="68">
                  <c:v>19373</c:v>
                </c:pt>
                <c:pt idx="69">
                  <c:v>19606</c:v>
                </c:pt>
                <c:pt idx="70">
                  <c:v>19856</c:v>
                </c:pt>
                <c:pt idx="71">
                  <c:v>20122</c:v>
                </c:pt>
                <c:pt idx="72">
                  <c:v>20366</c:v>
                </c:pt>
                <c:pt idx="73">
                  <c:v>20623</c:v>
                </c:pt>
                <c:pt idx="74">
                  <c:v>20894</c:v>
                </c:pt>
                <c:pt idx="75">
                  <c:v>21162</c:v>
                </c:pt>
                <c:pt idx="76">
                  <c:v>21414</c:v>
                </c:pt>
                <c:pt idx="77">
                  <c:v>21637</c:v>
                </c:pt>
                <c:pt idx="78">
                  <c:v>21883</c:v>
                </c:pt>
                <c:pt idx="79">
                  <c:v>22143</c:v>
                </c:pt>
                <c:pt idx="80">
                  <c:v>22410</c:v>
                </c:pt>
                <c:pt idx="81">
                  <c:v>22629</c:v>
                </c:pt>
                <c:pt idx="82">
                  <c:v>22877</c:v>
                </c:pt>
                <c:pt idx="83">
                  <c:v>23167</c:v>
                </c:pt>
                <c:pt idx="84">
                  <c:v>23440</c:v>
                </c:pt>
                <c:pt idx="85">
                  <c:v>23645</c:v>
                </c:pt>
                <c:pt idx="86">
                  <c:v>23857</c:v>
                </c:pt>
                <c:pt idx="87">
                  <c:v>24127</c:v>
                </c:pt>
                <c:pt idx="88">
                  <c:v>24459</c:v>
                </c:pt>
                <c:pt idx="89">
                  <c:v>24740</c:v>
                </c:pt>
                <c:pt idx="90">
                  <c:v>25012</c:v>
                </c:pt>
                <c:pt idx="91">
                  <c:v>25271</c:v>
                </c:pt>
                <c:pt idx="92">
                  <c:v>25526</c:v>
                </c:pt>
                <c:pt idx="93">
                  <c:v>25777</c:v>
                </c:pt>
                <c:pt idx="94">
                  <c:v>26018</c:v>
                </c:pt>
                <c:pt idx="95">
                  <c:v>26301</c:v>
                </c:pt>
                <c:pt idx="96">
                  <c:v>26536</c:v>
                </c:pt>
                <c:pt idx="97">
                  <c:v>26776</c:v>
                </c:pt>
                <c:pt idx="98">
                  <c:v>27046</c:v>
                </c:pt>
                <c:pt idx="99">
                  <c:v>27300</c:v>
                </c:pt>
                <c:pt idx="100">
                  <c:v>27541</c:v>
                </c:pt>
                <c:pt idx="101">
                  <c:v>27810</c:v>
                </c:pt>
                <c:pt idx="102">
                  <c:v>28053</c:v>
                </c:pt>
                <c:pt idx="103">
                  <c:v>28290</c:v>
                </c:pt>
                <c:pt idx="104">
                  <c:v>28548</c:v>
                </c:pt>
                <c:pt idx="105">
                  <c:v>28844</c:v>
                </c:pt>
                <c:pt idx="106">
                  <c:v>29105</c:v>
                </c:pt>
                <c:pt idx="107">
                  <c:v>29394</c:v>
                </c:pt>
                <c:pt idx="108">
                  <c:v>29676</c:v>
                </c:pt>
                <c:pt idx="109">
                  <c:v>29941</c:v>
                </c:pt>
                <c:pt idx="110">
                  <c:v>30259</c:v>
                </c:pt>
                <c:pt idx="111">
                  <c:v>30513</c:v>
                </c:pt>
                <c:pt idx="112">
                  <c:v>30749</c:v>
                </c:pt>
                <c:pt idx="113">
                  <c:v>31028</c:v>
                </c:pt>
                <c:pt idx="114">
                  <c:v>31330</c:v>
                </c:pt>
                <c:pt idx="115">
                  <c:v>31643</c:v>
                </c:pt>
                <c:pt idx="116">
                  <c:v>31907</c:v>
                </c:pt>
                <c:pt idx="117">
                  <c:v>32134</c:v>
                </c:pt>
                <c:pt idx="118">
                  <c:v>32413</c:v>
                </c:pt>
                <c:pt idx="119">
                  <c:v>32667</c:v>
                </c:pt>
                <c:pt idx="120">
                  <c:v>32906</c:v>
                </c:pt>
                <c:pt idx="121">
                  <c:v>33186</c:v>
                </c:pt>
                <c:pt idx="122">
                  <c:v>33482</c:v>
                </c:pt>
                <c:pt idx="123">
                  <c:v>33741</c:v>
                </c:pt>
                <c:pt idx="124">
                  <c:v>34014</c:v>
                </c:pt>
                <c:pt idx="125">
                  <c:v>34317</c:v>
                </c:pt>
                <c:pt idx="126">
                  <c:v>34566</c:v>
                </c:pt>
                <c:pt idx="127">
                  <c:v>34785</c:v>
                </c:pt>
                <c:pt idx="128">
                  <c:v>35029</c:v>
                </c:pt>
                <c:pt idx="129">
                  <c:v>35256</c:v>
                </c:pt>
                <c:pt idx="130">
                  <c:v>35540</c:v>
                </c:pt>
              </c:numCache>
            </c:numRef>
          </c:cat>
          <c:val>
            <c:numRef>
              <c:f>Sheet1!$B$2:$B$132</c:f>
              <c:numCache>
                <c:formatCode>General</c:formatCode>
                <c:ptCount val="13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18</c:v>
                </c:pt>
                <c:pt idx="18">
                  <c:v>18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7</c:v>
                </c:pt>
                <c:pt idx="56">
                  <c:v>4</c:v>
                </c:pt>
                <c:pt idx="57">
                  <c:v>5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</c:v>
                </c:pt>
                <c:pt idx="66">
                  <c:v>5</c:v>
                </c:pt>
                <c:pt idx="67">
                  <c:v>2</c:v>
                </c:pt>
                <c:pt idx="68">
                  <c:v>5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2</c:v>
                </c:pt>
                <c:pt idx="124">
                  <c:v>7</c:v>
                </c:pt>
                <c:pt idx="125">
                  <c:v>5</c:v>
                </c:pt>
                <c:pt idx="126">
                  <c:v>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9112688"/>
        <c:axId val="-327334704"/>
      </c:lineChart>
      <c:catAx>
        <c:axId val="-37911268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200" b="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 sz="1200" b="0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000" b="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327334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327334704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200" b="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 sz="1200" b="0"/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379112688"/>
        <c:crosses val="autoZero"/>
        <c:crossBetween val="between"/>
      </c:valAx>
      <c:spPr>
        <a:solidFill>
          <a:schemeClr val="bg1"/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Sheet1!$C$2:$C$179</c:f>
              <c:numCache>
                <c:formatCode>General</c:formatCode>
                <c:ptCount val="178"/>
                <c:pt idx="0">
                  <c:v>1161</c:v>
                </c:pt>
                <c:pt idx="1">
                  <c:v>1299</c:v>
                </c:pt>
                <c:pt idx="2">
                  <c:v>1444</c:v>
                </c:pt>
                <c:pt idx="3">
                  <c:v>1620</c:v>
                </c:pt>
                <c:pt idx="4">
                  <c:v>1830</c:v>
                </c:pt>
                <c:pt idx="5">
                  <c:v>2023</c:v>
                </c:pt>
                <c:pt idx="6">
                  <c:v>2165</c:v>
                </c:pt>
                <c:pt idx="7">
                  <c:v>2385</c:v>
                </c:pt>
                <c:pt idx="8">
                  <c:v>2574</c:v>
                </c:pt>
                <c:pt idx="9">
                  <c:v>2736</c:v>
                </c:pt>
                <c:pt idx="10">
                  <c:v>2918</c:v>
                </c:pt>
                <c:pt idx="11">
                  <c:v>3134</c:v>
                </c:pt>
                <c:pt idx="12">
                  <c:v>3329</c:v>
                </c:pt>
                <c:pt idx="13">
                  <c:v>3516</c:v>
                </c:pt>
                <c:pt idx="14">
                  <c:v>3667</c:v>
                </c:pt>
                <c:pt idx="15">
                  <c:v>3853</c:v>
                </c:pt>
                <c:pt idx="16">
                  <c:v>4099</c:v>
                </c:pt>
                <c:pt idx="17">
                  <c:v>4271</c:v>
                </c:pt>
                <c:pt idx="18">
                  <c:v>4476</c:v>
                </c:pt>
                <c:pt idx="19">
                  <c:v>4712</c:v>
                </c:pt>
                <c:pt idx="20">
                  <c:v>4977</c:v>
                </c:pt>
                <c:pt idx="21">
                  <c:v>5218</c:v>
                </c:pt>
                <c:pt idx="22">
                  <c:v>5474</c:v>
                </c:pt>
                <c:pt idx="23">
                  <c:v>5741</c:v>
                </c:pt>
                <c:pt idx="24">
                  <c:v>5922</c:v>
                </c:pt>
                <c:pt idx="25">
                  <c:v>6076</c:v>
                </c:pt>
                <c:pt idx="26">
                  <c:v>6229</c:v>
                </c:pt>
                <c:pt idx="27">
                  <c:v>6394</c:v>
                </c:pt>
                <c:pt idx="28">
                  <c:v>6568</c:v>
                </c:pt>
                <c:pt idx="29">
                  <c:v>6735</c:v>
                </c:pt>
                <c:pt idx="30">
                  <c:v>6910</c:v>
                </c:pt>
                <c:pt idx="31">
                  <c:v>7120</c:v>
                </c:pt>
                <c:pt idx="32">
                  <c:v>7323</c:v>
                </c:pt>
                <c:pt idx="33">
                  <c:v>7512</c:v>
                </c:pt>
                <c:pt idx="34">
                  <c:v>7707</c:v>
                </c:pt>
                <c:pt idx="35">
                  <c:v>7920</c:v>
                </c:pt>
                <c:pt idx="36">
                  <c:v>8098</c:v>
                </c:pt>
                <c:pt idx="37">
                  <c:v>8251</c:v>
                </c:pt>
                <c:pt idx="38">
                  <c:v>8434</c:v>
                </c:pt>
                <c:pt idx="39">
                  <c:v>8636</c:v>
                </c:pt>
                <c:pt idx="40">
                  <c:v>8824</c:v>
                </c:pt>
                <c:pt idx="41">
                  <c:v>9037</c:v>
                </c:pt>
                <c:pt idx="42">
                  <c:v>9281</c:v>
                </c:pt>
                <c:pt idx="43">
                  <c:v>9487</c:v>
                </c:pt>
                <c:pt idx="44">
                  <c:v>9635</c:v>
                </c:pt>
                <c:pt idx="45">
                  <c:v>9821</c:v>
                </c:pt>
                <c:pt idx="46">
                  <c:v>10028</c:v>
                </c:pt>
                <c:pt idx="47">
                  <c:v>10238</c:v>
                </c:pt>
                <c:pt idx="48">
                  <c:v>10435</c:v>
                </c:pt>
                <c:pt idx="49">
                  <c:v>10604</c:v>
                </c:pt>
                <c:pt idx="50">
                  <c:v>10832</c:v>
                </c:pt>
                <c:pt idx="51">
                  <c:v>11061</c:v>
                </c:pt>
                <c:pt idx="52">
                  <c:v>11287</c:v>
                </c:pt>
                <c:pt idx="53">
                  <c:v>11491</c:v>
                </c:pt>
                <c:pt idx="54">
                  <c:v>11641</c:v>
                </c:pt>
                <c:pt idx="55">
                  <c:v>11849</c:v>
                </c:pt>
                <c:pt idx="56">
                  <c:v>12060</c:v>
                </c:pt>
                <c:pt idx="57">
                  <c:v>12289</c:v>
                </c:pt>
                <c:pt idx="58">
                  <c:v>12493</c:v>
                </c:pt>
                <c:pt idx="59">
                  <c:v>12717</c:v>
                </c:pt>
                <c:pt idx="60">
                  <c:v>12916</c:v>
                </c:pt>
                <c:pt idx="61">
                  <c:v>13082</c:v>
                </c:pt>
                <c:pt idx="62">
                  <c:v>13292</c:v>
                </c:pt>
                <c:pt idx="63">
                  <c:v>13506</c:v>
                </c:pt>
                <c:pt idx="64">
                  <c:v>13710</c:v>
                </c:pt>
                <c:pt idx="65">
                  <c:v>13847</c:v>
                </c:pt>
                <c:pt idx="66">
                  <c:v>14040</c:v>
                </c:pt>
                <c:pt idx="67">
                  <c:v>14224</c:v>
                </c:pt>
                <c:pt idx="68">
                  <c:v>14388</c:v>
                </c:pt>
                <c:pt idx="69">
                  <c:v>14576</c:v>
                </c:pt>
                <c:pt idx="70">
                  <c:v>14812</c:v>
                </c:pt>
                <c:pt idx="71">
                  <c:v>15015</c:v>
                </c:pt>
                <c:pt idx="72">
                  <c:v>15209</c:v>
                </c:pt>
                <c:pt idx="73">
                  <c:v>15406</c:v>
                </c:pt>
                <c:pt idx="74">
                  <c:v>15617</c:v>
                </c:pt>
                <c:pt idx="75">
                  <c:v>15816</c:v>
                </c:pt>
                <c:pt idx="76">
                  <c:v>16058</c:v>
                </c:pt>
                <c:pt idx="77">
                  <c:v>16273</c:v>
                </c:pt>
                <c:pt idx="78">
                  <c:v>16527</c:v>
                </c:pt>
                <c:pt idx="79">
                  <c:v>16727</c:v>
                </c:pt>
                <c:pt idx="80">
                  <c:v>16877</c:v>
                </c:pt>
                <c:pt idx="81">
                  <c:v>17059</c:v>
                </c:pt>
                <c:pt idx="82">
                  <c:v>17254</c:v>
                </c:pt>
                <c:pt idx="83">
                  <c:v>17415</c:v>
                </c:pt>
                <c:pt idx="84">
                  <c:v>17650</c:v>
                </c:pt>
                <c:pt idx="85">
                  <c:v>17862</c:v>
                </c:pt>
                <c:pt idx="86">
                  <c:v>18080</c:v>
                </c:pt>
                <c:pt idx="87">
                  <c:v>18265</c:v>
                </c:pt>
                <c:pt idx="88">
                  <c:v>18447</c:v>
                </c:pt>
                <c:pt idx="89">
                  <c:v>18678</c:v>
                </c:pt>
                <c:pt idx="90">
                  <c:v>18895</c:v>
                </c:pt>
                <c:pt idx="91">
                  <c:v>19121</c:v>
                </c:pt>
                <c:pt idx="92">
                  <c:v>19317</c:v>
                </c:pt>
                <c:pt idx="93">
                  <c:v>19502</c:v>
                </c:pt>
                <c:pt idx="94">
                  <c:v>19688</c:v>
                </c:pt>
                <c:pt idx="95">
                  <c:v>19856</c:v>
                </c:pt>
                <c:pt idx="96">
                  <c:v>20051</c:v>
                </c:pt>
                <c:pt idx="97">
                  <c:v>20264</c:v>
                </c:pt>
                <c:pt idx="98">
                  <c:v>20450</c:v>
                </c:pt>
                <c:pt idx="99">
                  <c:v>20639</c:v>
                </c:pt>
                <c:pt idx="100">
                  <c:v>20834</c:v>
                </c:pt>
                <c:pt idx="101">
                  <c:v>21011</c:v>
                </c:pt>
                <c:pt idx="102">
                  <c:v>21171</c:v>
                </c:pt>
                <c:pt idx="103">
                  <c:v>21354</c:v>
                </c:pt>
                <c:pt idx="104">
                  <c:v>21534</c:v>
                </c:pt>
                <c:pt idx="105">
                  <c:v>21703</c:v>
                </c:pt>
                <c:pt idx="106">
                  <c:v>21872</c:v>
                </c:pt>
                <c:pt idx="107">
                  <c:v>22075</c:v>
                </c:pt>
                <c:pt idx="108">
                  <c:v>22306</c:v>
                </c:pt>
                <c:pt idx="109">
                  <c:v>22529</c:v>
                </c:pt>
                <c:pt idx="110">
                  <c:v>22729</c:v>
                </c:pt>
                <c:pt idx="111">
                  <c:v>22903</c:v>
                </c:pt>
                <c:pt idx="112">
                  <c:v>23104</c:v>
                </c:pt>
                <c:pt idx="113">
                  <c:v>23332</c:v>
                </c:pt>
                <c:pt idx="114">
                  <c:v>23547</c:v>
                </c:pt>
                <c:pt idx="115">
                  <c:v>23748</c:v>
                </c:pt>
                <c:pt idx="116">
                  <c:v>23933</c:v>
                </c:pt>
                <c:pt idx="117">
                  <c:v>24174</c:v>
                </c:pt>
                <c:pt idx="118">
                  <c:v>24385</c:v>
                </c:pt>
                <c:pt idx="119">
                  <c:v>24520</c:v>
                </c:pt>
                <c:pt idx="120">
                  <c:v>24673</c:v>
                </c:pt>
                <c:pt idx="121">
                  <c:v>24883</c:v>
                </c:pt>
                <c:pt idx="122">
                  <c:v>25070</c:v>
                </c:pt>
                <c:pt idx="123">
                  <c:v>25261</c:v>
                </c:pt>
                <c:pt idx="124">
                  <c:v>25468</c:v>
                </c:pt>
                <c:pt idx="125">
                  <c:v>25676</c:v>
                </c:pt>
                <c:pt idx="126">
                  <c:v>25878</c:v>
                </c:pt>
                <c:pt idx="127">
                  <c:v>26056</c:v>
                </c:pt>
                <c:pt idx="128">
                  <c:v>26232</c:v>
                </c:pt>
                <c:pt idx="129">
                  <c:v>26435</c:v>
                </c:pt>
                <c:pt idx="130">
                  <c:v>26623</c:v>
                </c:pt>
                <c:pt idx="131">
                  <c:v>26803</c:v>
                </c:pt>
                <c:pt idx="132">
                  <c:v>26954</c:v>
                </c:pt>
                <c:pt idx="133">
                  <c:v>27189</c:v>
                </c:pt>
                <c:pt idx="134">
                  <c:v>27402</c:v>
                </c:pt>
                <c:pt idx="135">
                  <c:v>27562</c:v>
                </c:pt>
                <c:pt idx="136">
                  <c:v>27745</c:v>
                </c:pt>
                <c:pt idx="137">
                  <c:v>27937</c:v>
                </c:pt>
                <c:pt idx="138">
                  <c:v>28174</c:v>
                </c:pt>
                <c:pt idx="139">
                  <c:v>28384</c:v>
                </c:pt>
                <c:pt idx="140">
                  <c:v>28593</c:v>
                </c:pt>
                <c:pt idx="141">
                  <c:v>28787</c:v>
                </c:pt>
                <c:pt idx="142">
                  <c:v>28975</c:v>
                </c:pt>
                <c:pt idx="143">
                  <c:v>29143</c:v>
                </c:pt>
                <c:pt idx="144">
                  <c:v>29338</c:v>
                </c:pt>
                <c:pt idx="145">
                  <c:v>29577</c:v>
                </c:pt>
                <c:pt idx="146">
                  <c:v>29778</c:v>
                </c:pt>
                <c:pt idx="147">
                  <c:v>29996</c:v>
                </c:pt>
                <c:pt idx="148">
                  <c:v>30165</c:v>
                </c:pt>
                <c:pt idx="149">
                  <c:v>30383</c:v>
                </c:pt>
                <c:pt idx="150">
                  <c:v>30592</c:v>
                </c:pt>
                <c:pt idx="151">
                  <c:v>30802</c:v>
                </c:pt>
                <c:pt idx="152">
                  <c:v>30978</c:v>
                </c:pt>
                <c:pt idx="153">
                  <c:v>31197</c:v>
                </c:pt>
                <c:pt idx="154">
                  <c:v>31384</c:v>
                </c:pt>
                <c:pt idx="155">
                  <c:v>31595</c:v>
                </c:pt>
                <c:pt idx="156">
                  <c:v>31817</c:v>
                </c:pt>
                <c:pt idx="157">
                  <c:v>32029</c:v>
                </c:pt>
                <c:pt idx="158">
                  <c:v>32224</c:v>
                </c:pt>
                <c:pt idx="159">
                  <c:v>32380</c:v>
                </c:pt>
                <c:pt idx="160">
                  <c:v>32573</c:v>
                </c:pt>
                <c:pt idx="161">
                  <c:v>32769</c:v>
                </c:pt>
                <c:pt idx="162">
                  <c:v>32970</c:v>
                </c:pt>
                <c:pt idx="163">
                  <c:v>33125</c:v>
                </c:pt>
                <c:pt idx="164">
                  <c:v>33367</c:v>
                </c:pt>
                <c:pt idx="165">
                  <c:v>33596</c:v>
                </c:pt>
                <c:pt idx="166">
                  <c:v>33802</c:v>
                </c:pt>
                <c:pt idx="167">
                  <c:v>33985</c:v>
                </c:pt>
                <c:pt idx="168">
                  <c:v>34181</c:v>
                </c:pt>
                <c:pt idx="169">
                  <c:v>34378</c:v>
                </c:pt>
                <c:pt idx="170">
                  <c:v>34538</c:v>
                </c:pt>
                <c:pt idx="171">
                  <c:v>34731</c:v>
                </c:pt>
                <c:pt idx="172">
                  <c:v>34945</c:v>
                </c:pt>
                <c:pt idx="173">
                  <c:v>35140</c:v>
                </c:pt>
                <c:pt idx="174">
                  <c:v>35330</c:v>
                </c:pt>
                <c:pt idx="175">
                  <c:v>35508</c:v>
                </c:pt>
                <c:pt idx="176">
                  <c:v>35672</c:v>
                </c:pt>
                <c:pt idx="177">
                  <c:v>35803</c:v>
                </c:pt>
              </c:numCache>
            </c:numRef>
          </c:cat>
          <c:val>
            <c:numRef>
              <c:f>Sheet1!$E$2:$E$179</c:f>
              <c:numCache>
                <c:formatCode>General</c:formatCode>
                <c:ptCount val="178"/>
                <c:pt idx="0">
                  <c:v>6.177734375</c:v>
                </c:pt>
                <c:pt idx="1">
                  <c:v>56.94921875</c:v>
                </c:pt>
                <c:pt idx="2">
                  <c:v>57.2431640625</c:v>
                </c:pt>
                <c:pt idx="3">
                  <c:v>57.2470703125</c:v>
                </c:pt>
                <c:pt idx="4">
                  <c:v>72.4541015625</c:v>
                </c:pt>
                <c:pt idx="5">
                  <c:v>72.4560546875</c:v>
                </c:pt>
                <c:pt idx="6">
                  <c:v>72.4560546875</c:v>
                </c:pt>
                <c:pt idx="7">
                  <c:v>72.46875</c:v>
                </c:pt>
                <c:pt idx="8">
                  <c:v>72.548828125</c:v>
                </c:pt>
                <c:pt idx="9">
                  <c:v>72.58203125</c:v>
                </c:pt>
                <c:pt idx="10">
                  <c:v>72.58203125</c:v>
                </c:pt>
                <c:pt idx="11">
                  <c:v>72.58203125</c:v>
                </c:pt>
                <c:pt idx="12">
                  <c:v>72.58203125</c:v>
                </c:pt>
                <c:pt idx="13">
                  <c:v>72.5859375</c:v>
                </c:pt>
                <c:pt idx="14">
                  <c:v>72.5859375</c:v>
                </c:pt>
                <c:pt idx="15">
                  <c:v>72.5859375</c:v>
                </c:pt>
                <c:pt idx="16">
                  <c:v>72.5859375</c:v>
                </c:pt>
                <c:pt idx="17">
                  <c:v>72.5859375</c:v>
                </c:pt>
                <c:pt idx="18">
                  <c:v>72.56640625</c:v>
                </c:pt>
                <c:pt idx="19">
                  <c:v>72.56640625</c:v>
                </c:pt>
                <c:pt idx="20">
                  <c:v>72.564453125</c:v>
                </c:pt>
                <c:pt idx="21">
                  <c:v>72.564453125</c:v>
                </c:pt>
                <c:pt idx="22">
                  <c:v>72.560546875</c:v>
                </c:pt>
                <c:pt idx="23">
                  <c:v>72.560546875</c:v>
                </c:pt>
                <c:pt idx="24">
                  <c:v>72.6162109375</c:v>
                </c:pt>
                <c:pt idx="25">
                  <c:v>74.3828125</c:v>
                </c:pt>
                <c:pt idx="26">
                  <c:v>58.703125</c:v>
                </c:pt>
                <c:pt idx="27">
                  <c:v>62.2109375</c:v>
                </c:pt>
                <c:pt idx="28">
                  <c:v>62.2109375</c:v>
                </c:pt>
                <c:pt idx="29">
                  <c:v>62.21484375</c:v>
                </c:pt>
                <c:pt idx="30">
                  <c:v>62.2421875</c:v>
                </c:pt>
                <c:pt idx="31">
                  <c:v>62.2421875</c:v>
                </c:pt>
                <c:pt idx="32">
                  <c:v>62.2421875</c:v>
                </c:pt>
                <c:pt idx="33">
                  <c:v>77.55078125</c:v>
                </c:pt>
                <c:pt idx="34">
                  <c:v>77.892578125</c:v>
                </c:pt>
                <c:pt idx="35">
                  <c:v>78.009765625</c:v>
                </c:pt>
                <c:pt idx="36">
                  <c:v>78.009765625</c:v>
                </c:pt>
                <c:pt idx="37">
                  <c:v>78.009765625</c:v>
                </c:pt>
                <c:pt idx="38">
                  <c:v>78.009765625</c:v>
                </c:pt>
                <c:pt idx="39">
                  <c:v>78.009765625</c:v>
                </c:pt>
                <c:pt idx="40">
                  <c:v>78.009765625</c:v>
                </c:pt>
                <c:pt idx="41">
                  <c:v>78.013671875</c:v>
                </c:pt>
                <c:pt idx="42">
                  <c:v>48.6044921875</c:v>
                </c:pt>
                <c:pt idx="43">
                  <c:v>48.4326171875</c:v>
                </c:pt>
                <c:pt idx="44">
                  <c:v>48.4326171875</c:v>
                </c:pt>
                <c:pt idx="45">
                  <c:v>48.4326171875</c:v>
                </c:pt>
                <c:pt idx="46">
                  <c:v>48.4326171875</c:v>
                </c:pt>
                <c:pt idx="47">
                  <c:v>48.4326171875</c:v>
                </c:pt>
                <c:pt idx="48">
                  <c:v>48.4326171875</c:v>
                </c:pt>
                <c:pt idx="49">
                  <c:v>48.4326171875</c:v>
                </c:pt>
                <c:pt idx="50">
                  <c:v>48.4326171875</c:v>
                </c:pt>
                <c:pt idx="51">
                  <c:v>48.4326171875</c:v>
                </c:pt>
                <c:pt idx="52">
                  <c:v>48.4326171875</c:v>
                </c:pt>
                <c:pt idx="53">
                  <c:v>48.4326171875</c:v>
                </c:pt>
                <c:pt idx="54">
                  <c:v>48.4326171875</c:v>
                </c:pt>
                <c:pt idx="55">
                  <c:v>48.4326171875</c:v>
                </c:pt>
                <c:pt idx="56">
                  <c:v>63.6162109375</c:v>
                </c:pt>
                <c:pt idx="57">
                  <c:v>79.01171875</c:v>
                </c:pt>
                <c:pt idx="58">
                  <c:v>79.01171875</c:v>
                </c:pt>
                <c:pt idx="59">
                  <c:v>79.01171875</c:v>
                </c:pt>
                <c:pt idx="60">
                  <c:v>79.01171875</c:v>
                </c:pt>
                <c:pt idx="61">
                  <c:v>79.01171875</c:v>
                </c:pt>
                <c:pt idx="62">
                  <c:v>79.01171875</c:v>
                </c:pt>
                <c:pt idx="63">
                  <c:v>79.01171875</c:v>
                </c:pt>
                <c:pt idx="64">
                  <c:v>79.01171875</c:v>
                </c:pt>
                <c:pt idx="65">
                  <c:v>79.01171875</c:v>
                </c:pt>
                <c:pt idx="66">
                  <c:v>79.01171875</c:v>
                </c:pt>
                <c:pt idx="67">
                  <c:v>79.01171875</c:v>
                </c:pt>
                <c:pt idx="68">
                  <c:v>79.01171875</c:v>
                </c:pt>
                <c:pt idx="69">
                  <c:v>79.01171875</c:v>
                </c:pt>
                <c:pt idx="70">
                  <c:v>79.01171875</c:v>
                </c:pt>
                <c:pt idx="71">
                  <c:v>79.01171875</c:v>
                </c:pt>
                <c:pt idx="72">
                  <c:v>79.029296875</c:v>
                </c:pt>
                <c:pt idx="73">
                  <c:v>64.099609375</c:v>
                </c:pt>
                <c:pt idx="74">
                  <c:v>79.4228515625</c:v>
                </c:pt>
                <c:pt idx="75">
                  <c:v>79.6884765625</c:v>
                </c:pt>
                <c:pt idx="76">
                  <c:v>79.6357421875</c:v>
                </c:pt>
                <c:pt idx="77">
                  <c:v>79.6416015625</c:v>
                </c:pt>
                <c:pt idx="78">
                  <c:v>79.6708984375</c:v>
                </c:pt>
                <c:pt idx="79">
                  <c:v>79.6982421875</c:v>
                </c:pt>
                <c:pt idx="80">
                  <c:v>79.7001953125</c:v>
                </c:pt>
                <c:pt idx="81">
                  <c:v>79.7001953125</c:v>
                </c:pt>
                <c:pt idx="82">
                  <c:v>79.7001953125</c:v>
                </c:pt>
                <c:pt idx="83">
                  <c:v>79.7001953125</c:v>
                </c:pt>
                <c:pt idx="84">
                  <c:v>79.7001953125</c:v>
                </c:pt>
                <c:pt idx="85">
                  <c:v>79.7001953125</c:v>
                </c:pt>
                <c:pt idx="86">
                  <c:v>125.2802734375</c:v>
                </c:pt>
                <c:pt idx="87">
                  <c:v>79.2255859375</c:v>
                </c:pt>
                <c:pt idx="88">
                  <c:v>79.2529296875</c:v>
                </c:pt>
                <c:pt idx="89">
                  <c:v>79.2216796875</c:v>
                </c:pt>
                <c:pt idx="90">
                  <c:v>79.2099609375</c:v>
                </c:pt>
                <c:pt idx="91">
                  <c:v>79.2138671875</c:v>
                </c:pt>
                <c:pt idx="92">
                  <c:v>79.2216796875</c:v>
                </c:pt>
                <c:pt idx="93">
                  <c:v>79.2294921875</c:v>
                </c:pt>
                <c:pt idx="94">
                  <c:v>79.2333984375</c:v>
                </c:pt>
                <c:pt idx="95">
                  <c:v>79.2333984375</c:v>
                </c:pt>
                <c:pt idx="96">
                  <c:v>79.2333984375</c:v>
                </c:pt>
                <c:pt idx="97">
                  <c:v>79.2333984375</c:v>
                </c:pt>
                <c:pt idx="98">
                  <c:v>79.2333984375</c:v>
                </c:pt>
                <c:pt idx="99">
                  <c:v>79.2333984375</c:v>
                </c:pt>
                <c:pt idx="100">
                  <c:v>79.2333984375</c:v>
                </c:pt>
                <c:pt idx="101">
                  <c:v>79.2470703125</c:v>
                </c:pt>
                <c:pt idx="102">
                  <c:v>49.0947265625</c:v>
                </c:pt>
                <c:pt idx="103">
                  <c:v>49.0947265625</c:v>
                </c:pt>
                <c:pt idx="104">
                  <c:v>49.1025390625</c:v>
                </c:pt>
                <c:pt idx="105">
                  <c:v>49.1025390625</c:v>
                </c:pt>
                <c:pt idx="106">
                  <c:v>49.1025390625</c:v>
                </c:pt>
                <c:pt idx="107">
                  <c:v>49.1025390625</c:v>
                </c:pt>
                <c:pt idx="108">
                  <c:v>79.4931640625</c:v>
                </c:pt>
                <c:pt idx="109">
                  <c:v>79.4775390625</c:v>
                </c:pt>
                <c:pt idx="110">
                  <c:v>79.4873046875</c:v>
                </c:pt>
                <c:pt idx="111">
                  <c:v>79.4873046875</c:v>
                </c:pt>
                <c:pt idx="112">
                  <c:v>79.4873046875</c:v>
                </c:pt>
                <c:pt idx="113">
                  <c:v>79.4873046875</c:v>
                </c:pt>
                <c:pt idx="114">
                  <c:v>79.4873046875</c:v>
                </c:pt>
                <c:pt idx="115">
                  <c:v>79.4873046875</c:v>
                </c:pt>
                <c:pt idx="116">
                  <c:v>79.4873046875</c:v>
                </c:pt>
                <c:pt idx="117">
                  <c:v>79.4873046875</c:v>
                </c:pt>
                <c:pt idx="118">
                  <c:v>79.5087890625</c:v>
                </c:pt>
                <c:pt idx="119">
                  <c:v>49.3681640625</c:v>
                </c:pt>
                <c:pt idx="120">
                  <c:v>49.3681640625</c:v>
                </c:pt>
                <c:pt idx="121">
                  <c:v>49.3681640625</c:v>
                </c:pt>
                <c:pt idx="122">
                  <c:v>49.3681640625</c:v>
                </c:pt>
                <c:pt idx="123">
                  <c:v>49.3681640625</c:v>
                </c:pt>
                <c:pt idx="124">
                  <c:v>49.3681640625</c:v>
                </c:pt>
                <c:pt idx="125">
                  <c:v>49.3681640625</c:v>
                </c:pt>
                <c:pt idx="126">
                  <c:v>49.3681640625</c:v>
                </c:pt>
                <c:pt idx="127">
                  <c:v>49.3681640625</c:v>
                </c:pt>
                <c:pt idx="128">
                  <c:v>49.3681640625</c:v>
                </c:pt>
                <c:pt idx="129">
                  <c:v>49.3681640625</c:v>
                </c:pt>
                <c:pt idx="130">
                  <c:v>49.3681640625</c:v>
                </c:pt>
                <c:pt idx="131">
                  <c:v>49.3681640625</c:v>
                </c:pt>
                <c:pt idx="132">
                  <c:v>64.5751953125</c:v>
                </c:pt>
                <c:pt idx="133">
                  <c:v>79.8134765625</c:v>
                </c:pt>
                <c:pt idx="134">
                  <c:v>79.8134765625</c:v>
                </c:pt>
                <c:pt idx="135">
                  <c:v>79.8134765625</c:v>
                </c:pt>
                <c:pt idx="136">
                  <c:v>79.8134765625</c:v>
                </c:pt>
                <c:pt idx="137">
                  <c:v>79.8134765625</c:v>
                </c:pt>
                <c:pt idx="138">
                  <c:v>79.8134765625</c:v>
                </c:pt>
                <c:pt idx="139">
                  <c:v>79.8134765625</c:v>
                </c:pt>
                <c:pt idx="140">
                  <c:v>79.8134765625</c:v>
                </c:pt>
                <c:pt idx="141">
                  <c:v>79.8134765625</c:v>
                </c:pt>
                <c:pt idx="142">
                  <c:v>79.8134765625</c:v>
                </c:pt>
                <c:pt idx="143">
                  <c:v>79.8134765625</c:v>
                </c:pt>
                <c:pt idx="144">
                  <c:v>79.8134765625</c:v>
                </c:pt>
                <c:pt idx="145">
                  <c:v>79.8134765625</c:v>
                </c:pt>
                <c:pt idx="146">
                  <c:v>79.8134765625</c:v>
                </c:pt>
                <c:pt idx="147">
                  <c:v>79.8134765625</c:v>
                </c:pt>
                <c:pt idx="148">
                  <c:v>79.8017578125</c:v>
                </c:pt>
                <c:pt idx="149">
                  <c:v>79.8017578125</c:v>
                </c:pt>
                <c:pt idx="150">
                  <c:v>79.8212890625</c:v>
                </c:pt>
                <c:pt idx="151">
                  <c:v>79.8662109375</c:v>
                </c:pt>
                <c:pt idx="152">
                  <c:v>79.8935546875</c:v>
                </c:pt>
                <c:pt idx="153">
                  <c:v>79.9306640625</c:v>
                </c:pt>
                <c:pt idx="154">
                  <c:v>79.9658203125</c:v>
                </c:pt>
                <c:pt idx="155">
                  <c:v>80.0068359375</c:v>
                </c:pt>
                <c:pt idx="156">
                  <c:v>80.0126953125</c:v>
                </c:pt>
                <c:pt idx="157">
                  <c:v>80.0126953125</c:v>
                </c:pt>
                <c:pt idx="158">
                  <c:v>80.0126953125</c:v>
                </c:pt>
                <c:pt idx="159">
                  <c:v>80.0126953125</c:v>
                </c:pt>
                <c:pt idx="160">
                  <c:v>80.0126953125</c:v>
                </c:pt>
                <c:pt idx="161">
                  <c:v>80.0126953125</c:v>
                </c:pt>
                <c:pt idx="162">
                  <c:v>80.0146484375</c:v>
                </c:pt>
                <c:pt idx="163">
                  <c:v>79.6904296875</c:v>
                </c:pt>
                <c:pt idx="164">
                  <c:v>79.7236328125</c:v>
                </c:pt>
                <c:pt idx="165">
                  <c:v>79.7646484375</c:v>
                </c:pt>
                <c:pt idx="166">
                  <c:v>79.8017578125</c:v>
                </c:pt>
                <c:pt idx="167">
                  <c:v>79.8388671875</c:v>
                </c:pt>
                <c:pt idx="168">
                  <c:v>79.8798828125</c:v>
                </c:pt>
                <c:pt idx="169">
                  <c:v>79.9150390625</c:v>
                </c:pt>
                <c:pt idx="170">
                  <c:v>79.9384765625</c:v>
                </c:pt>
                <c:pt idx="171">
                  <c:v>79.9423828125</c:v>
                </c:pt>
                <c:pt idx="172">
                  <c:v>79.9423828125</c:v>
                </c:pt>
                <c:pt idx="173">
                  <c:v>79.9423828125</c:v>
                </c:pt>
                <c:pt idx="174">
                  <c:v>79.9423828125</c:v>
                </c:pt>
                <c:pt idx="175">
                  <c:v>79.9423828125</c:v>
                </c:pt>
                <c:pt idx="176">
                  <c:v>79.9443359375</c:v>
                </c:pt>
                <c:pt idx="177">
                  <c:v>79.9443359375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27326000"/>
        <c:axId val="-327325456"/>
      </c:lineChart>
      <c:catAx>
        <c:axId val="-32732600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327325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327325456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32732600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="90" zoomScaleNormal="90" workbookViewId="0">
      <selection activeCell="X6" sqref="X6"/>
    </sheetView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9"/>
  <sheetViews>
    <sheetView workbookViewId="0"/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1178</f>
        <v>1178</v>
      </c>
      <c r="B2" s="1">
        <f>8</f>
        <v>8</v>
      </c>
      <c r="C2" s="1">
        <f>1161</f>
        <v>1161</v>
      </c>
      <c r="D2" s="1">
        <f>6326</f>
        <v>6326</v>
      </c>
      <c r="E2" s="1">
        <f>6.177734375</f>
        <v>6.177734375</v>
      </c>
      <c r="G2" s="1">
        <f>262</f>
        <v>262</v>
      </c>
    </row>
    <row r="3" spans="1:10" x14ac:dyDescent="0.25">
      <c r="A3" s="1">
        <f>1426</f>
        <v>1426</v>
      </c>
      <c r="B3" s="1">
        <f t="shared" ref="B3:B13" si="0">0</f>
        <v>0</v>
      </c>
      <c r="C3" s="1">
        <f>1299</f>
        <v>1299</v>
      </c>
      <c r="D3" s="1">
        <f>58316</f>
        <v>58316</v>
      </c>
      <c r="E3" s="1">
        <f>56.94921875</f>
        <v>56.94921875</v>
      </c>
    </row>
    <row r="4" spans="1:10" x14ac:dyDescent="0.25">
      <c r="A4" s="1">
        <f>1717</f>
        <v>1717</v>
      </c>
      <c r="B4" s="1">
        <f t="shared" si="0"/>
        <v>0</v>
      </c>
      <c r="C4" s="1">
        <f>1444</f>
        <v>1444</v>
      </c>
      <c r="D4" s="1">
        <f>58617</f>
        <v>58617</v>
      </c>
      <c r="E4" s="1">
        <f>57.2431640625</f>
        <v>57.2431640625</v>
      </c>
      <c r="G4" s="1" t="s">
        <v>5</v>
      </c>
    </row>
    <row r="5" spans="1:10" x14ac:dyDescent="0.25">
      <c r="A5" s="1">
        <f>1960</f>
        <v>1960</v>
      </c>
      <c r="B5" s="1">
        <f t="shared" si="0"/>
        <v>0</v>
      </c>
      <c r="C5" s="1">
        <f>1620</f>
        <v>1620</v>
      </c>
      <c r="D5" s="1">
        <f>58621</f>
        <v>58621</v>
      </c>
      <c r="E5" s="1">
        <f>57.2470703125</f>
        <v>57.2470703125</v>
      </c>
      <c r="G5" s="1">
        <f>194</f>
        <v>194</v>
      </c>
    </row>
    <row r="6" spans="1:10" x14ac:dyDescent="0.25">
      <c r="A6" s="1">
        <f>2227</f>
        <v>2227</v>
      </c>
      <c r="B6" s="1">
        <f t="shared" si="0"/>
        <v>0</v>
      </c>
      <c r="C6" s="1">
        <f>1830</f>
        <v>1830</v>
      </c>
      <c r="D6" s="1">
        <f>74193</f>
        <v>74193</v>
      </c>
      <c r="E6" s="1">
        <f>72.4541015625</f>
        <v>72.4541015625</v>
      </c>
    </row>
    <row r="7" spans="1:10" x14ac:dyDescent="0.25">
      <c r="A7" s="1">
        <f>2485</f>
        <v>2485</v>
      </c>
      <c r="B7" s="1">
        <f t="shared" si="0"/>
        <v>0</v>
      </c>
      <c r="C7" s="1">
        <f>2023</f>
        <v>2023</v>
      </c>
      <c r="D7" s="1">
        <f>74195</f>
        <v>74195</v>
      </c>
      <c r="E7" s="1">
        <f>72.4560546875</f>
        <v>72.4560546875</v>
      </c>
    </row>
    <row r="8" spans="1:10" x14ac:dyDescent="0.25">
      <c r="A8" s="1">
        <f>2736</f>
        <v>2736</v>
      </c>
      <c r="B8" s="1">
        <f t="shared" si="0"/>
        <v>0</v>
      </c>
      <c r="C8" s="1">
        <f>2165</f>
        <v>2165</v>
      </c>
      <c r="D8" s="1">
        <f>74195</f>
        <v>74195</v>
      </c>
      <c r="E8" s="1">
        <f>72.4560546875</f>
        <v>72.4560546875</v>
      </c>
    </row>
    <row r="9" spans="1:10" x14ac:dyDescent="0.25">
      <c r="A9" s="1">
        <f>2997</f>
        <v>2997</v>
      </c>
      <c r="B9" s="1">
        <f t="shared" si="0"/>
        <v>0</v>
      </c>
      <c r="C9" s="1">
        <f>2385</f>
        <v>2385</v>
      </c>
      <c r="D9" s="1">
        <f>74208</f>
        <v>74208</v>
      </c>
      <c r="E9" s="1">
        <f>72.46875</f>
        <v>72.46875</v>
      </c>
    </row>
    <row r="10" spans="1:10" x14ac:dyDescent="0.25">
      <c r="A10" s="1">
        <f>3235</f>
        <v>3235</v>
      </c>
      <c r="B10" s="1">
        <f t="shared" si="0"/>
        <v>0</v>
      </c>
      <c r="C10" s="1">
        <f>2574</f>
        <v>2574</v>
      </c>
      <c r="D10" s="1">
        <f>74290</f>
        <v>74290</v>
      </c>
      <c r="E10" s="1">
        <f>72.548828125</f>
        <v>72.548828125</v>
      </c>
    </row>
    <row r="11" spans="1:10" x14ac:dyDescent="0.25">
      <c r="A11" s="1">
        <f>3470</f>
        <v>3470</v>
      </c>
      <c r="B11" s="1">
        <f t="shared" si="0"/>
        <v>0</v>
      </c>
      <c r="C11" s="1">
        <f>2736</f>
        <v>2736</v>
      </c>
      <c r="D11" s="1">
        <f>74324</f>
        <v>74324</v>
      </c>
      <c r="E11" s="1">
        <f>72.58203125</f>
        <v>72.58203125</v>
      </c>
      <c r="H11" s="1" t="s">
        <v>6</v>
      </c>
    </row>
    <row r="12" spans="1:10" x14ac:dyDescent="0.25">
      <c r="A12" s="1">
        <f>3758</f>
        <v>3758</v>
      </c>
      <c r="B12" s="1">
        <f t="shared" si="0"/>
        <v>0</v>
      </c>
      <c r="C12" s="1">
        <f>2918</f>
        <v>2918</v>
      </c>
      <c r="D12" s="1">
        <f>74324</f>
        <v>74324</v>
      </c>
      <c r="E12" s="1">
        <f>72.58203125</f>
        <v>72.58203125</v>
      </c>
      <c r="H12" s="1" t="s">
        <v>7</v>
      </c>
      <c r="I12" s="1" t="s">
        <v>8</v>
      </c>
      <c r="J12" s="1" t="s">
        <v>9</v>
      </c>
    </row>
    <row r="13" spans="1:10" x14ac:dyDescent="0.25">
      <c r="A13" s="1">
        <f>4008</f>
        <v>4008</v>
      </c>
      <c r="B13" s="1">
        <f t="shared" si="0"/>
        <v>0</v>
      </c>
      <c r="C13" s="1">
        <f>3134</f>
        <v>3134</v>
      </c>
      <c r="D13" s="1">
        <f>74324</f>
        <v>74324</v>
      </c>
      <c r="E13" s="1">
        <f>72.58203125</f>
        <v>72.58203125</v>
      </c>
      <c r="H13" s="1">
        <v>72.14</v>
      </c>
      <c r="I13" s="1">
        <f>MAX(E2:E408)</f>
        <v>125.2802734375</v>
      </c>
      <c r="J13" s="1">
        <v>79</v>
      </c>
    </row>
    <row r="14" spans="1:10" x14ac:dyDescent="0.25">
      <c r="A14" s="1">
        <f>4405</f>
        <v>4405</v>
      </c>
      <c r="B14" s="1">
        <f>2</f>
        <v>2</v>
      </c>
      <c r="C14" s="1">
        <f>3329</f>
        <v>3329</v>
      </c>
      <c r="D14" s="1">
        <f>74324</f>
        <v>74324</v>
      </c>
      <c r="E14" s="1">
        <f>72.58203125</f>
        <v>72.58203125</v>
      </c>
    </row>
    <row r="15" spans="1:10" x14ac:dyDescent="0.25">
      <c r="A15" s="1">
        <f>4717</f>
        <v>4717</v>
      </c>
      <c r="B15" s="1">
        <f>0</f>
        <v>0</v>
      </c>
      <c r="C15" s="1">
        <f>3516</f>
        <v>3516</v>
      </c>
      <c r="D15" s="1">
        <f>74328</f>
        <v>74328</v>
      </c>
      <c r="E15" s="1">
        <f>72.5859375</f>
        <v>72.5859375</v>
      </c>
    </row>
    <row r="16" spans="1:10" x14ac:dyDescent="0.25">
      <c r="A16" s="1">
        <f>5059</f>
        <v>5059</v>
      </c>
      <c r="B16" s="1">
        <f>0</f>
        <v>0</v>
      </c>
      <c r="C16" s="1">
        <f>3667</f>
        <v>3667</v>
      </c>
      <c r="D16" s="1">
        <f>74328</f>
        <v>74328</v>
      </c>
      <c r="E16" s="1">
        <f>72.5859375</f>
        <v>72.5859375</v>
      </c>
      <c r="H16" s="1" t="s">
        <v>10</v>
      </c>
    </row>
    <row r="17" spans="1:5" x14ac:dyDescent="0.25">
      <c r="A17" s="1">
        <f>5362</f>
        <v>5362</v>
      </c>
      <c r="B17" s="1">
        <f>0</f>
        <v>0</v>
      </c>
      <c r="C17" s="1">
        <f>3853</f>
        <v>3853</v>
      </c>
      <c r="D17" s="1">
        <f>74328</f>
        <v>74328</v>
      </c>
      <c r="E17" s="1">
        <f>72.5859375</f>
        <v>72.5859375</v>
      </c>
    </row>
    <row r="18" spans="1:5" x14ac:dyDescent="0.25">
      <c r="A18" s="1">
        <f>5669</f>
        <v>5669</v>
      </c>
      <c r="B18" s="1">
        <f>0</f>
        <v>0</v>
      </c>
      <c r="C18" s="1">
        <f>4099</f>
        <v>4099</v>
      </c>
      <c r="D18" s="1">
        <f>74328</f>
        <v>74328</v>
      </c>
      <c r="E18" s="1">
        <f>72.5859375</f>
        <v>72.5859375</v>
      </c>
    </row>
    <row r="19" spans="1:5" x14ac:dyDescent="0.25">
      <c r="A19" s="1">
        <f>5994</f>
        <v>5994</v>
      </c>
      <c r="B19" s="1">
        <f>18</f>
        <v>18</v>
      </c>
      <c r="C19" s="1">
        <f>4271</f>
        <v>4271</v>
      </c>
      <c r="D19" s="1">
        <f>74328</f>
        <v>74328</v>
      </c>
      <c r="E19" s="1">
        <f>72.5859375</f>
        <v>72.5859375</v>
      </c>
    </row>
    <row r="20" spans="1:5" x14ac:dyDescent="0.25">
      <c r="A20" s="1">
        <f>6242</f>
        <v>6242</v>
      </c>
      <c r="B20" s="1">
        <f>18</f>
        <v>18</v>
      </c>
      <c r="C20" s="1">
        <f>4476</f>
        <v>4476</v>
      </c>
      <c r="D20" s="1">
        <f>74308</f>
        <v>74308</v>
      </c>
      <c r="E20" s="1">
        <f>72.56640625</f>
        <v>72.56640625</v>
      </c>
    </row>
    <row r="21" spans="1:5" x14ac:dyDescent="0.25">
      <c r="A21" s="1">
        <f>6488</f>
        <v>6488</v>
      </c>
      <c r="B21" s="1">
        <f>0</f>
        <v>0</v>
      </c>
      <c r="C21" s="1">
        <f>4712</f>
        <v>4712</v>
      </c>
      <c r="D21" s="1">
        <f>74308</f>
        <v>74308</v>
      </c>
      <c r="E21" s="1">
        <f>72.56640625</f>
        <v>72.56640625</v>
      </c>
    </row>
    <row r="22" spans="1:5" x14ac:dyDescent="0.25">
      <c r="A22" s="1">
        <f>6728</f>
        <v>6728</v>
      </c>
      <c r="B22" s="1">
        <f>0</f>
        <v>0</v>
      </c>
      <c r="C22" s="1">
        <f>4977</f>
        <v>4977</v>
      </c>
      <c r="D22" s="1">
        <f>74306</f>
        <v>74306</v>
      </c>
      <c r="E22" s="1">
        <f>72.564453125</f>
        <v>72.564453125</v>
      </c>
    </row>
    <row r="23" spans="1:5" x14ac:dyDescent="0.25">
      <c r="A23" s="1">
        <f>6982</f>
        <v>6982</v>
      </c>
      <c r="B23" s="1">
        <f>0</f>
        <v>0</v>
      </c>
      <c r="C23" s="1">
        <f>5218</f>
        <v>5218</v>
      </c>
      <c r="D23" s="1">
        <f>74306</f>
        <v>74306</v>
      </c>
      <c r="E23" s="1">
        <f>72.564453125</f>
        <v>72.564453125</v>
      </c>
    </row>
    <row r="24" spans="1:5" x14ac:dyDescent="0.25">
      <c r="A24" s="1">
        <f>7224</f>
        <v>7224</v>
      </c>
      <c r="B24" s="1">
        <f>0</f>
        <v>0</v>
      </c>
      <c r="C24" s="1">
        <f>5474</f>
        <v>5474</v>
      </c>
      <c r="D24" s="1">
        <f>74302</f>
        <v>74302</v>
      </c>
      <c r="E24" s="1">
        <f>72.560546875</f>
        <v>72.560546875</v>
      </c>
    </row>
    <row r="25" spans="1:5" x14ac:dyDescent="0.25">
      <c r="A25" s="1">
        <f>7502</f>
        <v>7502</v>
      </c>
      <c r="B25" s="1">
        <f>9</f>
        <v>9</v>
      </c>
      <c r="C25" s="1">
        <f>5741</f>
        <v>5741</v>
      </c>
      <c r="D25" s="1">
        <f>74302</f>
        <v>74302</v>
      </c>
      <c r="E25" s="1">
        <f>72.560546875</f>
        <v>72.560546875</v>
      </c>
    </row>
    <row r="26" spans="1:5" x14ac:dyDescent="0.25">
      <c r="A26" s="1">
        <f>7768</f>
        <v>7768</v>
      </c>
      <c r="B26" s="1">
        <f>0</f>
        <v>0</v>
      </c>
      <c r="C26" s="1">
        <f>5922</f>
        <v>5922</v>
      </c>
      <c r="D26" s="1">
        <f>74359</f>
        <v>74359</v>
      </c>
      <c r="E26" s="1">
        <f>72.6162109375</f>
        <v>72.6162109375</v>
      </c>
    </row>
    <row r="27" spans="1:5" x14ac:dyDescent="0.25">
      <c r="A27" s="1">
        <f>8026</f>
        <v>8026</v>
      </c>
      <c r="B27" s="1">
        <f>0</f>
        <v>0</v>
      </c>
      <c r="C27" s="1">
        <f>6076</f>
        <v>6076</v>
      </c>
      <c r="D27" s="1">
        <f>76168</f>
        <v>76168</v>
      </c>
      <c r="E27" s="1">
        <f>74.3828125</f>
        <v>74.3828125</v>
      </c>
    </row>
    <row r="28" spans="1:5" x14ac:dyDescent="0.25">
      <c r="A28" s="1">
        <f>8264</f>
        <v>8264</v>
      </c>
      <c r="B28" s="1">
        <f>0</f>
        <v>0</v>
      </c>
      <c r="C28" s="1">
        <f>6229</f>
        <v>6229</v>
      </c>
      <c r="D28" s="1">
        <f>60112</f>
        <v>60112</v>
      </c>
      <c r="E28" s="1">
        <f>58.703125</f>
        <v>58.703125</v>
      </c>
    </row>
    <row r="29" spans="1:5" x14ac:dyDescent="0.25">
      <c r="A29" s="1">
        <f>8534</f>
        <v>8534</v>
      </c>
      <c r="B29" s="1">
        <f>0</f>
        <v>0</v>
      </c>
      <c r="C29" s="1">
        <f>6394</f>
        <v>6394</v>
      </c>
      <c r="D29" s="1">
        <f>63704</f>
        <v>63704</v>
      </c>
      <c r="E29" s="1">
        <f>62.2109375</f>
        <v>62.2109375</v>
      </c>
    </row>
    <row r="30" spans="1:5" x14ac:dyDescent="0.25">
      <c r="A30" s="1">
        <f>8821</f>
        <v>8821</v>
      </c>
      <c r="B30" s="1">
        <f>0</f>
        <v>0</v>
      </c>
      <c r="C30" s="1">
        <f>6568</f>
        <v>6568</v>
      </c>
      <c r="D30" s="1">
        <f>63704</f>
        <v>63704</v>
      </c>
      <c r="E30" s="1">
        <f>62.2109375</f>
        <v>62.2109375</v>
      </c>
    </row>
    <row r="31" spans="1:5" x14ac:dyDescent="0.25">
      <c r="A31" s="1">
        <f>9168</f>
        <v>9168</v>
      </c>
      <c r="B31" s="1">
        <f>2</f>
        <v>2</v>
      </c>
      <c r="C31" s="1">
        <f>6735</f>
        <v>6735</v>
      </c>
      <c r="D31" s="1">
        <f>63708</f>
        <v>63708</v>
      </c>
      <c r="E31" s="1">
        <f>62.21484375</f>
        <v>62.21484375</v>
      </c>
    </row>
    <row r="32" spans="1:5" x14ac:dyDescent="0.25">
      <c r="A32" s="1">
        <f>9411</f>
        <v>9411</v>
      </c>
      <c r="B32" s="1">
        <f t="shared" ref="B32:B42" si="1">0</f>
        <v>0</v>
      </c>
      <c r="C32" s="1">
        <f>6910</f>
        <v>6910</v>
      </c>
      <c r="D32" s="1">
        <f>63736</f>
        <v>63736</v>
      </c>
      <c r="E32" s="1">
        <f>62.2421875</f>
        <v>62.2421875</v>
      </c>
    </row>
    <row r="33" spans="1:5" x14ac:dyDescent="0.25">
      <c r="A33" s="1">
        <f>9662</f>
        <v>9662</v>
      </c>
      <c r="B33" s="1">
        <f t="shared" si="1"/>
        <v>0</v>
      </c>
      <c r="C33" s="1">
        <f>7120</f>
        <v>7120</v>
      </c>
      <c r="D33" s="1">
        <f>63736</f>
        <v>63736</v>
      </c>
      <c r="E33" s="1">
        <f>62.2421875</f>
        <v>62.2421875</v>
      </c>
    </row>
    <row r="34" spans="1:5" x14ac:dyDescent="0.25">
      <c r="A34" s="1">
        <f>9887</f>
        <v>9887</v>
      </c>
      <c r="B34" s="1">
        <f t="shared" si="1"/>
        <v>0</v>
      </c>
      <c r="C34" s="1">
        <f>7323</f>
        <v>7323</v>
      </c>
      <c r="D34" s="1">
        <f>63736</f>
        <v>63736</v>
      </c>
      <c r="E34" s="1">
        <f>62.2421875</f>
        <v>62.2421875</v>
      </c>
    </row>
    <row r="35" spans="1:5" x14ac:dyDescent="0.25">
      <c r="A35" s="1">
        <f>10129</f>
        <v>10129</v>
      </c>
      <c r="B35" s="1">
        <f t="shared" si="1"/>
        <v>0</v>
      </c>
      <c r="C35" s="1">
        <f>7512</f>
        <v>7512</v>
      </c>
      <c r="D35" s="1">
        <f>79412</f>
        <v>79412</v>
      </c>
      <c r="E35" s="1">
        <f>77.55078125</f>
        <v>77.55078125</v>
      </c>
    </row>
    <row r="36" spans="1:5" x14ac:dyDescent="0.25">
      <c r="A36" s="1">
        <f>10364</f>
        <v>10364</v>
      </c>
      <c r="B36" s="1">
        <f t="shared" si="1"/>
        <v>0</v>
      </c>
      <c r="C36" s="1">
        <f>7707</f>
        <v>7707</v>
      </c>
      <c r="D36" s="1">
        <f>79762</f>
        <v>79762</v>
      </c>
      <c r="E36" s="1">
        <f>77.892578125</f>
        <v>77.892578125</v>
      </c>
    </row>
    <row r="37" spans="1:5" x14ac:dyDescent="0.25">
      <c r="A37" s="1">
        <f>10653</f>
        <v>10653</v>
      </c>
      <c r="B37" s="1">
        <f t="shared" si="1"/>
        <v>0</v>
      </c>
      <c r="C37" s="1">
        <f>7920</f>
        <v>7920</v>
      </c>
      <c r="D37" s="1">
        <f t="shared" ref="D37:D42" si="2">79882</f>
        <v>79882</v>
      </c>
      <c r="E37" s="1">
        <f t="shared" ref="E37:E42" si="3">78.009765625</f>
        <v>78.009765625</v>
      </c>
    </row>
    <row r="38" spans="1:5" x14ac:dyDescent="0.25">
      <c r="A38" s="1">
        <f>10914</f>
        <v>10914</v>
      </c>
      <c r="B38" s="1">
        <f t="shared" si="1"/>
        <v>0</v>
      </c>
      <c r="C38" s="1">
        <f>8098</f>
        <v>8098</v>
      </c>
      <c r="D38" s="1">
        <f t="shared" si="2"/>
        <v>79882</v>
      </c>
      <c r="E38" s="1">
        <f t="shared" si="3"/>
        <v>78.009765625</v>
      </c>
    </row>
    <row r="39" spans="1:5" x14ac:dyDescent="0.25">
      <c r="A39" s="1">
        <f>11150</f>
        <v>11150</v>
      </c>
      <c r="B39" s="1">
        <f t="shared" si="1"/>
        <v>0</v>
      </c>
      <c r="C39" s="1">
        <f>8251</f>
        <v>8251</v>
      </c>
      <c r="D39" s="1">
        <f t="shared" si="2"/>
        <v>79882</v>
      </c>
      <c r="E39" s="1">
        <f t="shared" si="3"/>
        <v>78.009765625</v>
      </c>
    </row>
    <row r="40" spans="1:5" x14ac:dyDescent="0.25">
      <c r="A40" s="1">
        <f>11422</f>
        <v>11422</v>
      </c>
      <c r="B40" s="1">
        <f t="shared" si="1"/>
        <v>0</v>
      </c>
      <c r="C40" s="1">
        <f>8434</f>
        <v>8434</v>
      </c>
      <c r="D40" s="1">
        <f t="shared" si="2"/>
        <v>79882</v>
      </c>
      <c r="E40" s="1">
        <f t="shared" si="3"/>
        <v>78.009765625</v>
      </c>
    </row>
    <row r="41" spans="1:5" x14ac:dyDescent="0.25">
      <c r="A41" s="1">
        <f>11717</f>
        <v>11717</v>
      </c>
      <c r="B41" s="1">
        <f t="shared" si="1"/>
        <v>0</v>
      </c>
      <c r="C41" s="1">
        <f>8636</f>
        <v>8636</v>
      </c>
      <c r="D41" s="1">
        <f t="shared" si="2"/>
        <v>79882</v>
      </c>
      <c r="E41" s="1">
        <f t="shared" si="3"/>
        <v>78.009765625</v>
      </c>
    </row>
    <row r="42" spans="1:5" x14ac:dyDescent="0.25">
      <c r="A42" s="1">
        <f>11933</f>
        <v>11933</v>
      </c>
      <c r="B42" s="1">
        <f t="shared" si="1"/>
        <v>0</v>
      </c>
      <c r="C42" s="1">
        <f>8824</f>
        <v>8824</v>
      </c>
      <c r="D42" s="1">
        <f t="shared" si="2"/>
        <v>79882</v>
      </c>
      <c r="E42" s="1">
        <f t="shared" si="3"/>
        <v>78.009765625</v>
      </c>
    </row>
    <row r="43" spans="1:5" x14ac:dyDescent="0.25">
      <c r="A43" s="1">
        <f>12149</f>
        <v>12149</v>
      </c>
      <c r="B43" s="1">
        <f>3</f>
        <v>3</v>
      </c>
      <c r="C43" s="1">
        <f>9037</f>
        <v>9037</v>
      </c>
      <c r="D43" s="1">
        <f>79886</f>
        <v>79886</v>
      </c>
      <c r="E43" s="1">
        <f>78.013671875</f>
        <v>78.013671875</v>
      </c>
    </row>
    <row r="44" spans="1:5" x14ac:dyDescent="0.25">
      <c r="A44" s="1">
        <f>12373</f>
        <v>12373</v>
      </c>
      <c r="B44" s="1">
        <f t="shared" ref="B44:B56" si="4">0</f>
        <v>0</v>
      </c>
      <c r="C44" s="1">
        <f>9281</f>
        <v>9281</v>
      </c>
      <c r="D44" s="1">
        <f>49771</f>
        <v>49771</v>
      </c>
      <c r="E44" s="1">
        <f>48.6044921875</f>
        <v>48.6044921875</v>
      </c>
    </row>
    <row r="45" spans="1:5" x14ac:dyDescent="0.25">
      <c r="A45" s="1">
        <f>12593</f>
        <v>12593</v>
      </c>
      <c r="B45" s="1">
        <f t="shared" si="4"/>
        <v>0</v>
      </c>
      <c r="C45" s="1">
        <f>9487</f>
        <v>9487</v>
      </c>
      <c r="D45" s="1">
        <f t="shared" ref="D45:D57" si="5">49595</f>
        <v>49595</v>
      </c>
      <c r="E45" s="1">
        <f t="shared" ref="E45:E57" si="6">48.4326171875</f>
        <v>48.4326171875</v>
      </c>
    </row>
    <row r="46" spans="1:5" x14ac:dyDescent="0.25">
      <c r="A46" s="1">
        <f>12874</f>
        <v>12874</v>
      </c>
      <c r="B46" s="1">
        <f t="shared" si="4"/>
        <v>0</v>
      </c>
      <c r="C46" s="1">
        <f>9635</f>
        <v>9635</v>
      </c>
      <c r="D46" s="1">
        <f t="shared" si="5"/>
        <v>49595</v>
      </c>
      <c r="E46" s="1">
        <f t="shared" si="6"/>
        <v>48.4326171875</v>
      </c>
    </row>
    <row r="47" spans="1:5" x14ac:dyDescent="0.25">
      <c r="A47" s="1">
        <f>13171</f>
        <v>13171</v>
      </c>
      <c r="B47" s="1">
        <f t="shared" si="4"/>
        <v>0</v>
      </c>
      <c r="C47" s="1">
        <f>9821</f>
        <v>9821</v>
      </c>
      <c r="D47" s="1">
        <f t="shared" si="5"/>
        <v>49595</v>
      </c>
      <c r="E47" s="1">
        <f t="shared" si="6"/>
        <v>48.4326171875</v>
      </c>
    </row>
    <row r="48" spans="1:5" x14ac:dyDescent="0.25">
      <c r="A48" s="1">
        <f>13400</f>
        <v>13400</v>
      </c>
      <c r="B48" s="1">
        <f t="shared" si="4"/>
        <v>0</v>
      </c>
      <c r="C48" s="1">
        <f>10028</f>
        <v>10028</v>
      </c>
      <c r="D48" s="1">
        <f t="shared" si="5"/>
        <v>49595</v>
      </c>
      <c r="E48" s="1">
        <f t="shared" si="6"/>
        <v>48.4326171875</v>
      </c>
    </row>
    <row r="49" spans="1:5" x14ac:dyDescent="0.25">
      <c r="A49" s="1">
        <f>13625</f>
        <v>13625</v>
      </c>
      <c r="B49" s="1">
        <f t="shared" si="4"/>
        <v>0</v>
      </c>
      <c r="C49" s="1">
        <f>10238</f>
        <v>10238</v>
      </c>
      <c r="D49" s="1">
        <f t="shared" si="5"/>
        <v>49595</v>
      </c>
      <c r="E49" s="1">
        <f t="shared" si="6"/>
        <v>48.4326171875</v>
      </c>
    </row>
    <row r="50" spans="1:5" x14ac:dyDescent="0.25">
      <c r="A50" s="1">
        <f>13909</f>
        <v>13909</v>
      </c>
      <c r="B50" s="1">
        <f t="shared" si="4"/>
        <v>0</v>
      </c>
      <c r="C50" s="1">
        <f>10435</f>
        <v>10435</v>
      </c>
      <c r="D50" s="1">
        <f t="shared" si="5"/>
        <v>49595</v>
      </c>
      <c r="E50" s="1">
        <f t="shared" si="6"/>
        <v>48.4326171875</v>
      </c>
    </row>
    <row r="51" spans="1:5" x14ac:dyDescent="0.25">
      <c r="A51" s="1">
        <f>14156</f>
        <v>14156</v>
      </c>
      <c r="B51" s="1">
        <f t="shared" si="4"/>
        <v>0</v>
      </c>
      <c r="C51" s="1">
        <f>10604</f>
        <v>10604</v>
      </c>
      <c r="D51" s="1">
        <f t="shared" si="5"/>
        <v>49595</v>
      </c>
      <c r="E51" s="1">
        <f t="shared" si="6"/>
        <v>48.4326171875</v>
      </c>
    </row>
    <row r="52" spans="1:5" x14ac:dyDescent="0.25">
      <c r="A52" s="1">
        <f>14450</f>
        <v>14450</v>
      </c>
      <c r="B52" s="1">
        <f t="shared" si="4"/>
        <v>0</v>
      </c>
      <c r="C52" s="1">
        <f>10832</f>
        <v>10832</v>
      </c>
      <c r="D52" s="1">
        <f t="shared" si="5"/>
        <v>49595</v>
      </c>
      <c r="E52" s="1">
        <f t="shared" si="6"/>
        <v>48.4326171875</v>
      </c>
    </row>
    <row r="53" spans="1:5" x14ac:dyDescent="0.25">
      <c r="A53" s="1">
        <f>14679</f>
        <v>14679</v>
      </c>
      <c r="B53" s="1">
        <f t="shared" si="4"/>
        <v>0</v>
      </c>
      <c r="C53" s="1">
        <f>11061</f>
        <v>11061</v>
      </c>
      <c r="D53" s="1">
        <f t="shared" si="5"/>
        <v>49595</v>
      </c>
      <c r="E53" s="1">
        <f t="shared" si="6"/>
        <v>48.4326171875</v>
      </c>
    </row>
    <row r="54" spans="1:5" x14ac:dyDescent="0.25">
      <c r="A54" s="1">
        <f>14930</f>
        <v>14930</v>
      </c>
      <c r="B54" s="1">
        <f t="shared" si="4"/>
        <v>0</v>
      </c>
      <c r="C54" s="1">
        <f>11287</f>
        <v>11287</v>
      </c>
      <c r="D54" s="1">
        <f t="shared" si="5"/>
        <v>49595</v>
      </c>
      <c r="E54" s="1">
        <f t="shared" si="6"/>
        <v>48.4326171875</v>
      </c>
    </row>
    <row r="55" spans="1:5" x14ac:dyDescent="0.25">
      <c r="A55" s="1">
        <f>15221</f>
        <v>15221</v>
      </c>
      <c r="B55" s="1">
        <f t="shared" si="4"/>
        <v>0</v>
      </c>
      <c r="C55" s="1">
        <f>11491</f>
        <v>11491</v>
      </c>
      <c r="D55" s="1">
        <f t="shared" si="5"/>
        <v>49595</v>
      </c>
      <c r="E55" s="1">
        <f t="shared" si="6"/>
        <v>48.4326171875</v>
      </c>
    </row>
    <row r="56" spans="1:5" x14ac:dyDescent="0.25">
      <c r="A56" s="1">
        <f>15465</f>
        <v>15465</v>
      </c>
      <c r="B56" s="1">
        <f t="shared" si="4"/>
        <v>0</v>
      </c>
      <c r="C56" s="1">
        <f>11641</f>
        <v>11641</v>
      </c>
      <c r="D56" s="1">
        <f t="shared" si="5"/>
        <v>49595</v>
      </c>
      <c r="E56" s="1">
        <f t="shared" si="6"/>
        <v>48.4326171875</v>
      </c>
    </row>
    <row r="57" spans="1:5" x14ac:dyDescent="0.25">
      <c r="A57" s="1">
        <f>15753</f>
        <v>15753</v>
      </c>
      <c r="B57" s="1">
        <f>7</f>
        <v>7</v>
      </c>
      <c r="C57" s="1">
        <f>11849</f>
        <v>11849</v>
      </c>
      <c r="D57" s="1">
        <f t="shared" si="5"/>
        <v>49595</v>
      </c>
      <c r="E57" s="1">
        <f t="shared" si="6"/>
        <v>48.4326171875</v>
      </c>
    </row>
    <row r="58" spans="1:5" x14ac:dyDescent="0.25">
      <c r="A58" s="1">
        <f>16103</f>
        <v>16103</v>
      </c>
      <c r="B58" s="1">
        <f>4</f>
        <v>4</v>
      </c>
      <c r="C58" s="1">
        <f>12060</f>
        <v>12060</v>
      </c>
      <c r="D58" s="1">
        <f>65143</f>
        <v>65143</v>
      </c>
      <c r="E58" s="1">
        <f>63.6162109375</f>
        <v>63.6162109375</v>
      </c>
    </row>
    <row r="59" spans="1:5" x14ac:dyDescent="0.25">
      <c r="A59" s="1">
        <f>16383</f>
        <v>16383</v>
      </c>
      <c r="B59" s="1">
        <f>5</f>
        <v>5</v>
      </c>
      <c r="C59" s="1">
        <f>12289</f>
        <v>12289</v>
      </c>
      <c r="D59" s="1">
        <f t="shared" ref="D59:D73" si="7">80908</f>
        <v>80908</v>
      </c>
      <c r="E59" s="1">
        <f t="shared" ref="E59:E73" si="8">79.01171875</f>
        <v>79.01171875</v>
      </c>
    </row>
    <row r="60" spans="1:5" x14ac:dyDescent="0.25">
      <c r="A60" s="1">
        <f>16675</f>
        <v>16675</v>
      </c>
      <c r="B60" s="1">
        <f>3</f>
        <v>3</v>
      </c>
      <c r="C60" s="1">
        <f>12493</f>
        <v>12493</v>
      </c>
      <c r="D60" s="1">
        <f t="shared" si="7"/>
        <v>80908</v>
      </c>
      <c r="E60" s="1">
        <f t="shared" si="8"/>
        <v>79.01171875</v>
      </c>
    </row>
    <row r="61" spans="1:5" x14ac:dyDescent="0.25">
      <c r="A61" s="1">
        <f>16950</f>
        <v>16950</v>
      </c>
      <c r="B61" s="1">
        <f>0</f>
        <v>0</v>
      </c>
      <c r="C61" s="1">
        <f>12717</f>
        <v>12717</v>
      </c>
      <c r="D61" s="1">
        <f t="shared" si="7"/>
        <v>80908</v>
      </c>
      <c r="E61" s="1">
        <f t="shared" si="8"/>
        <v>79.01171875</v>
      </c>
    </row>
    <row r="62" spans="1:5" x14ac:dyDescent="0.25">
      <c r="A62" s="1">
        <f>17180</f>
        <v>17180</v>
      </c>
      <c r="B62" s="1">
        <f>0</f>
        <v>0</v>
      </c>
      <c r="C62" s="1">
        <f>12916</f>
        <v>12916</v>
      </c>
      <c r="D62" s="1">
        <f t="shared" si="7"/>
        <v>80908</v>
      </c>
      <c r="E62" s="1">
        <f t="shared" si="8"/>
        <v>79.01171875</v>
      </c>
    </row>
    <row r="63" spans="1:5" x14ac:dyDescent="0.25">
      <c r="A63" s="1">
        <f>17468</f>
        <v>17468</v>
      </c>
      <c r="B63" s="1">
        <f>0</f>
        <v>0</v>
      </c>
      <c r="C63" s="1">
        <f>13082</f>
        <v>13082</v>
      </c>
      <c r="D63" s="1">
        <f t="shared" si="7"/>
        <v>80908</v>
      </c>
      <c r="E63" s="1">
        <f t="shared" si="8"/>
        <v>79.01171875</v>
      </c>
    </row>
    <row r="64" spans="1:5" x14ac:dyDescent="0.25">
      <c r="A64" s="1">
        <f>17745</f>
        <v>17745</v>
      </c>
      <c r="B64" s="1">
        <f>0</f>
        <v>0</v>
      </c>
      <c r="C64" s="1">
        <f>13292</f>
        <v>13292</v>
      </c>
      <c r="D64" s="1">
        <f t="shared" si="7"/>
        <v>80908</v>
      </c>
      <c r="E64" s="1">
        <f t="shared" si="8"/>
        <v>79.01171875</v>
      </c>
    </row>
    <row r="65" spans="1:5" x14ac:dyDescent="0.25">
      <c r="A65" s="1">
        <f>17990</f>
        <v>17990</v>
      </c>
      <c r="B65" s="1">
        <f>0</f>
        <v>0</v>
      </c>
      <c r="C65" s="1">
        <f>13506</f>
        <v>13506</v>
      </c>
      <c r="D65" s="1">
        <f t="shared" si="7"/>
        <v>80908</v>
      </c>
      <c r="E65" s="1">
        <f t="shared" si="8"/>
        <v>79.01171875</v>
      </c>
    </row>
    <row r="66" spans="1:5" x14ac:dyDescent="0.25">
      <c r="A66" s="1">
        <f>18253</f>
        <v>18253</v>
      </c>
      <c r="B66" s="1">
        <f>0</f>
        <v>0</v>
      </c>
      <c r="C66" s="1">
        <f>13710</f>
        <v>13710</v>
      </c>
      <c r="D66" s="1">
        <f t="shared" si="7"/>
        <v>80908</v>
      </c>
      <c r="E66" s="1">
        <f t="shared" si="8"/>
        <v>79.01171875</v>
      </c>
    </row>
    <row r="67" spans="1:5" x14ac:dyDescent="0.25">
      <c r="A67" s="1">
        <f>18546</f>
        <v>18546</v>
      </c>
      <c r="B67" s="1">
        <f>5</f>
        <v>5</v>
      </c>
      <c r="C67" s="1">
        <f>13847</f>
        <v>13847</v>
      </c>
      <c r="D67" s="1">
        <f t="shared" si="7"/>
        <v>80908</v>
      </c>
      <c r="E67" s="1">
        <f t="shared" si="8"/>
        <v>79.01171875</v>
      </c>
    </row>
    <row r="68" spans="1:5" x14ac:dyDescent="0.25">
      <c r="A68" s="1">
        <f>18786</f>
        <v>18786</v>
      </c>
      <c r="B68" s="1">
        <f>5</f>
        <v>5</v>
      </c>
      <c r="C68" s="1">
        <f>14040</f>
        <v>14040</v>
      </c>
      <c r="D68" s="1">
        <f t="shared" si="7"/>
        <v>80908</v>
      </c>
      <c r="E68" s="1">
        <f t="shared" si="8"/>
        <v>79.01171875</v>
      </c>
    </row>
    <row r="69" spans="1:5" x14ac:dyDescent="0.25">
      <c r="A69" s="1">
        <f>19074</f>
        <v>19074</v>
      </c>
      <c r="B69" s="1">
        <f>2</f>
        <v>2</v>
      </c>
      <c r="C69" s="1">
        <f>14224</f>
        <v>14224</v>
      </c>
      <c r="D69" s="1">
        <f t="shared" si="7"/>
        <v>80908</v>
      </c>
      <c r="E69" s="1">
        <f t="shared" si="8"/>
        <v>79.01171875</v>
      </c>
    </row>
    <row r="70" spans="1:5" x14ac:dyDescent="0.25">
      <c r="A70" s="1">
        <f>19373</f>
        <v>19373</v>
      </c>
      <c r="B70" s="1">
        <f>5</f>
        <v>5</v>
      </c>
      <c r="C70" s="1">
        <f>14388</f>
        <v>14388</v>
      </c>
      <c r="D70" s="1">
        <f t="shared" si="7"/>
        <v>80908</v>
      </c>
      <c r="E70" s="1">
        <f t="shared" si="8"/>
        <v>79.01171875</v>
      </c>
    </row>
    <row r="71" spans="1:5" x14ac:dyDescent="0.25">
      <c r="A71" s="1">
        <f>19606</f>
        <v>19606</v>
      </c>
      <c r="B71" s="1">
        <f>3</f>
        <v>3</v>
      </c>
      <c r="C71" s="1">
        <f>14576</f>
        <v>14576</v>
      </c>
      <c r="D71" s="1">
        <f t="shared" si="7"/>
        <v>80908</v>
      </c>
      <c r="E71" s="1">
        <f t="shared" si="8"/>
        <v>79.01171875</v>
      </c>
    </row>
    <row r="72" spans="1:5" x14ac:dyDescent="0.25">
      <c r="A72" s="1">
        <f>19856</f>
        <v>19856</v>
      </c>
      <c r="B72" s="1">
        <f>0</f>
        <v>0</v>
      </c>
      <c r="C72" s="1">
        <f>14812</f>
        <v>14812</v>
      </c>
      <c r="D72" s="1">
        <f t="shared" si="7"/>
        <v>80908</v>
      </c>
      <c r="E72" s="1">
        <f t="shared" si="8"/>
        <v>79.01171875</v>
      </c>
    </row>
    <row r="73" spans="1:5" x14ac:dyDescent="0.25">
      <c r="A73" s="1">
        <f>20122</f>
        <v>20122</v>
      </c>
      <c r="B73" s="1">
        <f>0</f>
        <v>0</v>
      </c>
      <c r="C73" s="1">
        <f>15015</f>
        <v>15015</v>
      </c>
      <c r="D73" s="1">
        <f t="shared" si="7"/>
        <v>80908</v>
      </c>
      <c r="E73" s="1">
        <f t="shared" si="8"/>
        <v>79.01171875</v>
      </c>
    </row>
    <row r="74" spans="1:5" x14ac:dyDescent="0.25">
      <c r="A74" s="1">
        <f>20366</f>
        <v>20366</v>
      </c>
      <c r="B74" s="1">
        <f>0</f>
        <v>0</v>
      </c>
      <c r="C74" s="1">
        <f>15209</f>
        <v>15209</v>
      </c>
      <c r="D74" s="1">
        <f>80926</f>
        <v>80926</v>
      </c>
      <c r="E74" s="1">
        <f>79.029296875</f>
        <v>79.029296875</v>
      </c>
    </row>
    <row r="75" spans="1:5" x14ac:dyDescent="0.25">
      <c r="A75" s="1">
        <f>20623</f>
        <v>20623</v>
      </c>
      <c r="B75" s="1">
        <f>3</f>
        <v>3</v>
      </c>
      <c r="C75" s="1">
        <f>15406</f>
        <v>15406</v>
      </c>
      <c r="D75" s="1">
        <f>65638</f>
        <v>65638</v>
      </c>
      <c r="E75" s="1">
        <f>64.099609375</f>
        <v>64.099609375</v>
      </c>
    </row>
    <row r="76" spans="1:5" x14ac:dyDescent="0.25">
      <c r="A76" s="1">
        <f>20894</f>
        <v>20894</v>
      </c>
      <c r="B76" s="1">
        <f>0</f>
        <v>0</v>
      </c>
      <c r="C76" s="1">
        <f>15617</f>
        <v>15617</v>
      </c>
      <c r="D76" s="1">
        <f>81329</f>
        <v>81329</v>
      </c>
      <c r="E76" s="1">
        <f>79.4228515625</f>
        <v>79.4228515625</v>
      </c>
    </row>
    <row r="77" spans="1:5" x14ac:dyDescent="0.25">
      <c r="A77" s="1">
        <f>21162</f>
        <v>21162</v>
      </c>
      <c r="B77" s="1">
        <f>0</f>
        <v>0</v>
      </c>
      <c r="C77" s="1">
        <f>15816</f>
        <v>15816</v>
      </c>
      <c r="D77" s="1">
        <f>81601</f>
        <v>81601</v>
      </c>
      <c r="E77" s="1">
        <f>79.6884765625</f>
        <v>79.6884765625</v>
      </c>
    </row>
    <row r="78" spans="1:5" x14ac:dyDescent="0.25">
      <c r="A78" s="1">
        <f>21414</f>
        <v>21414</v>
      </c>
      <c r="B78" s="1">
        <f>0</f>
        <v>0</v>
      </c>
      <c r="C78" s="1">
        <f>16058</f>
        <v>16058</v>
      </c>
      <c r="D78" s="1">
        <f>81547</f>
        <v>81547</v>
      </c>
      <c r="E78" s="1">
        <f>79.6357421875</f>
        <v>79.6357421875</v>
      </c>
    </row>
    <row r="79" spans="1:5" x14ac:dyDescent="0.25">
      <c r="A79" s="1">
        <f>21637</f>
        <v>21637</v>
      </c>
      <c r="B79" s="1">
        <f>0</f>
        <v>0</v>
      </c>
      <c r="C79" s="1">
        <f>16273</f>
        <v>16273</v>
      </c>
      <c r="D79" s="1">
        <f>81553</f>
        <v>81553</v>
      </c>
      <c r="E79" s="1">
        <f>79.6416015625</f>
        <v>79.6416015625</v>
      </c>
    </row>
    <row r="80" spans="1:5" x14ac:dyDescent="0.25">
      <c r="A80" s="1">
        <f>21883</f>
        <v>21883</v>
      </c>
      <c r="B80" s="1">
        <f>0</f>
        <v>0</v>
      </c>
      <c r="C80" s="1">
        <f>16527</f>
        <v>16527</v>
      </c>
      <c r="D80" s="1">
        <f>81583</f>
        <v>81583</v>
      </c>
      <c r="E80" s="1">
        <f>79.6708984375</f>
        <v>79.6708984375</v>
      </c>
    </row>
    <row r="81" spans="1:5" x14ac:dyDescent="0.25">
      <c r="A81" s="1">
        <f>22143</f>
        <v>22143</v>
      </c>
      <c r="B81" s="1">
        <f>0</f>
        <v>0</v>
      </c>
      <c r="C81" s="1">
        <f>16727</f>
        <v>16727</v>
      </c>
      <c r="D81" s="1">
        <f>81611</f>
        <v>81611</v>
      </c>
      <c r="E81" s="1">
        <f>79.6982421875</f>
        <v>79.6982421875</v>
      </c>
    </row>
    <row r="82" spans="1:5" x14ac:dyDescent="0.25">
      <c r="A82" s="1">
        <f>22410</f>
        <v>22410</v>
      </c>
      <c r="B82" s="1">
        <f>5</f>
        <v>5</v>
      </c>
      <c r="C82" s="1">
        <f>16877</f>
        <v>16877</v>
      </c>
      <c r="D82" s="1">
        <f t="shared" ref="D82:D87" si="9">81613</f>
        <v>81613</v>
      </c>
      <c r="E82" s="1">
        <f t="shared" ref="E82:E87" si="10">79.7001953125</f>
        <v>79.7001953125</v>
      </c>
    </row>
    <row r="83" spans="1:5" x14ac:dyDescent="0.25">
      <c r="A83" s="1">
        <f>22629</f>
        <v>22629</v>
      </c>
      <c r="B83" s="1">
        <f>0</f>
        <v>0</v>
      </c>
      <c r="C83" s="1">
        <f>17059</f>
        <v>17059</v>
      </c>
      <c r="D83" s="1">
        <f t="shared" si="9"/>
        <v>81613</v>
      </c>
      <c r="E83" s="1">
        <f t="shared" si="10"/>
        <v>79.7001953125</v>
      </c>
    </row>
    <row r="84" spans="1:5" x14ac:dyDescent="0.25">
      <c r="A84" s="1">
        <f>22877</f>
        <v>22877</v>
      </c>
      <c r="B84" s="1">
        <f>0</f>
        <v>0</v>
      </c>
      <c r="C84" s="1">
        <f>17254</f>
        <v>17254</v>
      </c>
      <c r="D84" s="1">
        <f t="shared" si="9"/>
        <v>81613</v>
      </c>
      <c r="E84" s="1">
        <f t="shared" si="10"/>
        <v>79.7001953125</v>
      </c>
    </row>
    <row r="85" spans="1:5" x14ac:dyDescent="0.25">
      <c r="A85" s="1">
        <f>23167</f>
        <v>23167</v>
      </c>
      <c r="B85" s="1">
        <f>0</f>
        <v>0</v>
      </c>
      <c r="C85" s="1">
        <f>17415</f>
        <v>17415</v>
      </c>
      <c r="D85" s="1">
        <f t="shared" si="9"/>
        <v>81613</v>
      </c>
      <c r="E85" s="1">
        <f t="shared" si="10"/>
        <v>79.7001953125</v>
      </c>
    </row>
    <row r="86" spans="1:5" x14ac:dyDescent="0.25">
      <c r="A86" s="1">
        <f>23440</f>
        <v>23440</v>
      </c>
      <c r="B86" s="1">
        <f>0</f>
        <v>0</v>
      </c>
      <c r="C86" s="1">
        <f>17650</f>
        <v>17650</v>
      </c>
      <c r="D86" s="1">
        <f t="shared" si="9"/>
        <v>81613</v>
      </c>
      <c r="E86" s="1">
        <f t="shared" si="10"/>
        <v>79.7001953125</v>
      </c>
    </row>
    <row r="87" spans="1:5" x14ac:dyDescent="0.25">
      <c r="A87" s="1">
        <f>23645</f>
        <v>23645</v>
      </c>
      <c r="B87" s="1">
        <f>0</f>
        <v>0</v>
      </c>
      <c r="C87" s="1">
        <f>17862</f>
        <v>17862</v>
      </c>
      <c r="D87" s="1">
        <f t="shared" si="9"/>
        <v>81613</v>
      </c>
      <c r="E87" s="1">
        <f t="shared" si="10"/>
        <v>79.7001953125</v>
      </c>
    </row>
    <row r="88" spans="1:5" x14ac:dyDescent="0.25">
      <c r="A88" s="1">
        <f>23857</f>
        <v>23857</v>
      </c>
      <c r="B88" s="1">
        <f>0</f>
        <v>0</v>
      </c>
      <c r="C88" s="1">
        <f>18080</f>
        <v>18080</v>
      </c>
      <c r="D88" s="1">
        <f>128287</f>
        <v>128287</v>
      </c>
      <c r="E88" s="1">
        <f>125.2802734375</f>
        <v>125.2802734375</v>
      </c>
    </row>
    <row r="89" spans="1:5" x14ac:dyDescent="0.25">
      <c r="A89" s="1">
        <f>24127</f>
        <v>24127</v>
      </c>
      <c r="B89" s="1">
        <f>0</f>
        <v>0</v>
      </c>
      <c r="C89" s="1">
        <f>18265</f>
        <v>18265</v>
      </c>
      <c r="D89" s="1">
        <f>81127</f>
        <v>81127</v>
      </c>
      <c r="E89" s="1">
        <f>79.2255859375</f>
        <v>79.2255859375</v>
      </c>
    </row>
    <row r="90" spans="1:5" x14ac:dyDescent="0.25">
      <c r="A90" s="1">
        <f>24459</f>
        <v>24459</v>
      </c>
      <c r="B90" s="1">
        <f>6</f>
        <v>6</v>
      </c>
      <c r="C90" s="1">
        <f>18447</f>
        <v>18447</v>
      </c>
      <c r="D90" s="1">
        <f>81155</f>
        <v>81155</v>
      </c>
      <c r="E90" s="1">
        <f>79.2529296875</f>
        <v>79.2529296875</v>
      </c>
    </row>
    <row r="91" spans="1:5" x14ac:dyDescent="0.25">
      <c r="A91" s="1">
        <f>24740</f>
        <v>24740</v>
      </c>
      <c r="B91" s="1">
        <f t="shared" ref="B91:B99" si="11">0</f>
        <v>0</v>
      </c>
      <c r="C91" s="1">
        <f>18678</f>
        <v>18678</v>
      </c>
      <c r="D91" s="1">
        <f>81123</f>
        <v>81123</v>
      </c>
      <c r="E91" s="1">
        <f>79.2216796875</f>
        <v>79.2216796875</v>
      </c>
    </row>
    <row r="92" spans="1:5" x14ac:dyDescent="0.25">
      <c r="A92" s="1">
        <f>25012</f>
        <v>25012</v>
      </c>
      <c r="B92" s="1">
        <f t="shared" si="11"/>
        <v>0</v>
      </c>
      <c r="C92" s="1">
        <f>18895</f>
        <v>18895</v>
      </c>
      <c r="D92" s="1">
        <f>81111</f>
        <v>81111</v>
      </c>
      <c r="E92" s="1">
        <f>79.2099609375</f>
        <v>79.2099609375</v>
      </c>
    </row>
    <row r="93" spans="1:5" x14ac:dyDescent="0.25">
      <c r="A93" s="1">
        <f>25271</f>
        <v>25271</v>
      </c>
      <c r="B93" s="1">
        <f t="shared" si="11"/>
        <v>0</v>
      </c>
      <c r="C93" s="1">
        <f>19121</f>
        <v>19121</v>
      </c>
      <c r="D93" s="1">
        <f>81115</f>
        <v>81115</v>
      </c>
      <c r="E93" s="1">
        <f>79.2138671875</f>
        <v>79.2138671875</v>
      </c>
    </row>
    <row r="94" spans="1:5" x14ac:dyDescent="0.25">
      <c r="A94" s="1">
        <f>25526</f>
        <v>25526</v>
      </c>
      <c r="B94" s="1">
        <f t="shared" si="11"/>
        <v>0</v>
      </c>
      <c r="C94" s="1">
        <f>19317</f>
        <v>19317</v>
      </c>
      <c r="D94" s="1">
        <f>81123</f>
        <v>81123</v>
      </c>
      <c r="E94" s="1">
        <f>79.2216796875</f>
        <v>79.2216796875</v>
      </c>
    </row>
    <row r="95" spans="1:5" x14ac:dyDescent="0.25">
      <c r="A95" s="1">
        <f>25777</f>
        <v>25777</v>
      </c>
      <c r="B95" s="1">
        <f t="shared" si="11"/>
        <v>0</v>
      </c>
      <c r="C95" s="1">
        <f>19502</f>
        <v>19502</v>
      </c>
      <c r="D95" s="1">
        <f>81131</f>
        <v>81131</v>
      </c>
      <c r="E95" s="1">
        <f>79.2294921875</f>
        <v>79.2294921875</v>
      </c>
    </row>
    <row r="96" spans="1:5" x14ac:dyDescent="0.25">
      <c r="A96" s="1">
        <f>26018</f>
        <v>26018</v>
      </c>
      <c r="B96" s="1">
        <f t="shared" si="11"/>
        <v>0</v>
      </c>
      <c r="C96" s="1">
        <f>19688</f>
        <v>19688</v>
      </c>
      <c r="D96" s="1">
        <f t="shared" ref="D96:D102" si="12">81135</f>
        <v>81135</v>
      </c>
      <c r="E96" s="1">
        <f t="shared" ref="E96:E102" si="13">79.2333984375</f>
        <v>79.2333984375</v>
      </c>
    </row>
    <row r="97" spans="1:5" x14ac:dyDescent="0.25">
      <c r="A97" s="1">
        <f>26301</f>
        <v>26301</v>
      </c>
      <c r="B97" s="1">
        <f t="shared" si="11"/>
        <v>0</v>
      </c>
      <c r="C97" s="1">
        <f>19856</f>
        <v>19856</v>
      </c>
      <c r="D97" s="1">
        <f t="shared" si="12"/>
        <v>81135</v>
      </c>
      <c r="E97" s="1">
        <f t="shared" si="13"/>
        <v>79.2333984375</v>
      </c>
    </row>
    <row r="98" spans="1:5" x14ac:dyDescent="0.25">
      <c r="A98" s="1">
        <f>26536</f>
        <v>26536</v>
      </c>
      <c r="B98" s="1">
        <f t="shared" si="11"/>
        <v>0</v>
      </c>
      <c r="C98" s="1">
        <f>20051</f>
        <v>20051</v>
      </c>
      <c r="D98" s="1">
        <f t="shared" si="12"/>
        <v>81135</v>
      </c>
      <c r="E98" s="1">
        <f t="shared" si="13"/>
        <v>79.2333984375</v>
      </c>
    </row>
    <row r="99" spans="1:5" x14ac:dyDescent="0.25">
      <c r="A99" s="1">
        <f>26776</f>
        <v>26776</v>
      </c>
      <c r="B99" s="1">
        <f t="shared" si="11"/>
        <v>0</v>
      </c>
      <c r="C99" s="1">
        <f>20264</f>
        <v>20264</v>
      </c>
      <c r="D99" s="1">
        <f t="shared" si="12"/>
        <v>81135</v>
      </c>
      <c r="E99" s="1">
        <f t="shared" si="13"/>
        <v>79.2333984375</v>
      </c>
    </row>
    <row r="100" spans="1:5" x14ac:dyDescent="0.25">
      <c r="A100" s="1">
        <f>27046</f>
        <v>27046</v>
      </c>
      <c r="B100" s="1">
        <f>5</f>
        <v>5</v>
      </c>
      <c r="C100" s="1">
        <f>20450</f>
        <v>20450</v>
      </c>
      <c r="D100" s="1">
        <f t="shared" si="12"/>
        <v>81135</v>
      </c>
      <c r="E100" s="1">
        <f t="shared" si="13"/>
        <v>79.2333984375</v>
      </c>
    </row>
    <row r="101" spans="1:5" x14ac:dyDescent="0.25">
      <c r="A101" s="1">
        <f>27300</f>
        <v>27300</v>
      </c>
      <c r="B101" s="1">
        <f t="shared" ref="B101:B112" si="14">0</f>
        <v>0</v>
      </c>
      <c r="C101" s="1">
        <f>20639</f>
        <v>20639</v>
      </c>
      <c r="D101" s="1">
        <f t="shared" si="12"/>
        <v>81135</v>
      </c>
      <c r="E101" s="1">
        <f t="shared" si="13"/>
        <v>79.2333984375</v>
      </c>
    </row>
    <row r="102" spans="1:5" x14ac:dyDescent="0.25">
      <c r="A102" s="1">
        <f>27541</f>
        <v>27541</v>
      </c>
      <c r="B102" s="1">
        <f t="shared" si="14"/>
        <v>0</v>
      </c>
      <c r="C102" s="1">
        <f>20834</f>
        <v>20834</v>
      </c>
      <c r="D102" s="1">
        <f t="shared" si="12"/>
        <v>81135</v>
      </c>
      <c r="E102" s="1">
        <f t="shared" si="13"/>
        <v>79.2333984375</v>
      </c>
    </row>
    <row r="103" spans="1:5" x14ac:dyDescent="0.25">
      <c r="A103" s="1">
        <f>27810</f>
        <v>27810</v>
      </c>
      <c r="B103" s="1">
        <f t="shared" si="14"/>
        <v>0</v>
      </c>
      <c r="C103" s="1">
        <f>21011</f>
        <v>21011</v>
      </c>
      <c r="D103" s="1">
        <f>81149</f>
        <v>81149</v>
      </c>
      <c r="E103" s="1">
        <f>79.2470703125</f>
        <v>79.2470703125</v>
      </c>
    </row>
    <row r="104" spans="1:5" x14ac:dyDescent="0.25">
      <c r="A104" s="1">
        <f>28053</f>
        <v>28053</v>
      </c>
      <c r="B104" s="1">
        <f t="shared" si="14"/>
        <v>0</v>
      </c>
      <c r="C104" s="1">
        <f>21171</f>
        <v>21171</v>
      </c>
      <c r="D104" s="1">
        <f>50273</f>
        <v>50273</v>
      </c>
      <c r="E104" s="1">
        <f>49.0947265625</f>
        <v>49.0947265625</v>
      </c>
    </row>
    <row r="105" spans="1:5" x14ac:dyDescent="0.25">
      <c r="A105" s="1">
        <f>28290</f>
        <v>28290</v>
      </c>
      <c r="B105" s="1">
        <f t="shared" si="14"/>
        <v>0</v>
      </c>
      <c r="C105" s="1">
        <f>21354</f>
        <v>21354</v>
      </c>
      <c r="D105" s="1">
        <f>50273</f>
        <v>50273</v>
      </c>
      <c r="E105" s="1">
        <f>49.0947265625</f>
        <v>49.0947265625</v>
      </c>
    </row>
    <row r="106" spans="1:5" x14ac:dyDescent="0.25">
      <c r="A106" s="1">
        <f>28548</f>
        <v>28548</v>
      </c>
      <c r="B106" s="1">
        <f t="shared" si="14"/>
        <v>0</v>
      </c>
      <c r="C106" s="1">
        <f>21534</f>
        <v>21534</v>
      </c>
      <c r="D106" s="1">
        <f>50281</f>
        <v>50281</v>
      </c>
      <c r="E106" s="1">
        <f>49.1025390625</f>
        <v>49.1025390625</v>
      </c>
    </row>
    <row r="107" spans="1:5" x14ac:dyDescent="0.25">
      <c r="A107" s="1">
        <f>28844</f>
        <v>28844</v>
      </c>
      <c r="B107" s="1">
        <f t="shared" si="14"/>
        <v>0</v>
      </c>
      <c r="C107" s="1">
        <f>21703</f>
        <v>21703</v>
      </c>
      <c r="D107" s="1">
        <f>50281</f>
        <v>50281</v>
      </c>
      <c r="E107" s="1">
        <f>49.1025390625</f>
        <v>49.1025390625</v>
      </c>
    </row>
    <row r="108" spans="1:5" x14ac:dyDescent="0.25">
      <c r="A108" s="1">
        <f>29105</f>
        <v>29105</v>
      </c>
      <c r="B108" s="1">
        <f t="shared" si="14"/>
        <v>0</v>
      </c>
      <c r="C108" s="1">
        <f>21872</f>
        <v>21872</v>
      </c>
      <c r="D108" s="1">
        <f>50281</f>
        <v>50281</v>
      </c>
      <c r="E108" s="1">
        <f>49.1025390625</f>
        <v>49.1025390625</v>
      </c>
    </row>
    <row r="109" spans="1:5" x14ac:dyDescent="0.25">
      <c r="A109" s="1">
        <f>29394</f>
        <v>29394</v>
      </c>
      <c r="B109" s="1">
        <f t="shared" si="14"/>
        <v>0</v>
      </c>
      <c r="C109" s="1">
        <f>22075</f>
        <v>22075</v>
      </c>
      <c r="D109" s="1">
        <f>50281</f>
        <v>50281</v>
      </c>
      <c r="E109" s="1">
        <f>49.1025390625</f>
        <v>49.1025390625</v>
      </c>
    </row>
    <row r="110" spans="1:5" x14ac:dyDescent="0.25">
      <c r="A110" s="1">
        <f>29676</f>
        <v>29676</v>
      </c>
      <c r="B110" s="1">
        <f t="shared" si="14"/>
        <v>0</v>
      </c>
      <c r="C110" s="1">
        <f>22306</f>
        <v>22306</v>
      </c>
      <c r="D110" s="1">
        <f>81401</f>
        <v>81401</v>
      </c>
      <c r="E110" s="1">
        <f>79.4931640625</f>
        <v>79.4931640625</v>
      </c>
    </row>
    <row r="111" spans="1:5" x14ac:dyDescent="0.25">
      <c r="A111" s="1">
        <f>29941</f>
        <v>29941</v>
      </c>
      <c r="B111" s="1">
        <f t="shared" si="14"/>
        <v>0</v>
      </c>
      <c r="C111" s="1">
        <f>22529</f>
        <v>22529</v>
      </c>
      <c r="D111" s="1">
        <f>81385</f>
        <v>81385</v>
      </c>
      <c r="E111" s="1">
        <f>79.4775390625</f>
        <v>79.4775390625</v>
      </c>
    </row>
    <row r="112" spans="1:5" x14ac:dyDescent="0.25">
      <c r="A112" s="1">
        <f>30259</f>
        <v>30259</v>
      </c>
      <c r="B112" s="1">
        <f t="shared" si="14"/>
        <v>0</v>
      </c>
      <c r="C112" s="1">
        <f>22729</f>
        <v>22729</v>
      </c>
      <c r="D112" s="1">
        <f t="shared" ref="D112:D119" si="15">81395</f>
        <v>81395</v>
      </c>
      <c r="E112" s="1">
        <f t="shared" ref="E112:E119" si="16">79.4873046875</f>
        <v>79.4873046875</v>
      </c>
    </row>
    <row r="113" spans="1:5" x14ac:dyDescent="0.25">
      <c r="A113" s="1">
        <f>30513</f>
        <v>30513</v>
      </c>
      <c r="B113" s="1">
        <f>2</f>
        <v>2</v>
      </c>
      <c r="C113" s="1">
        <f>22903</f>
        <v>22903</v>
      </c>
      <c r="D113" s="1">
        <f t="shared" si="15"/>
        <v>81395</v>
      </c>
      <c r="E113" s="1">
        <f t="shared" si="16"/>
        <v>79.4873046875</v>
      </c>
    </row>
    <row r="114" spans="1:5" x14ac:dyDescent="0.25">
      <c r="A114" s="1">
        <f>30749</f>
        <v>30749</v>
      </c>
      <c r="B114" s="1">
        <f>3</f>
        <v>3</v>
      </c>
      <c r="C114" s="1">
        <f>23104</f>
        <v>23104</v>
      </c>
      <c r="D114" s="1">
        <f t="shared" si="15"/>
        <v>81395</v>
      </c>
      <c r="E114" s="1">
        <f t="shared" si="16"/>
        <v>79.4873046875</v>
      </c>
    </row>
    <row r="115" spans="1:5" x14ac:dyDescent="0.25">
      <c r="A115" s="1">
        <f>31028</f>
        <v>31028</v>
      </c>
      <c r="B115" s="1">
        <f>3</f>
        <v>3</v>
      </c>
      <c r="C115" s="1">
        <f>23332</f>
        <v>23332</v>
      </c>
      <c r="D115" s="1">
        <f t="shared" si="15"/>
        <v>81395</v>
      </c>
      <c r="E115" s="1">
        <f t="shared" si="16"/>
        <v>79.4873046875</v>
      </c>
    </row>
    <row r="116" spans="1:5" x14ac:dyDescent="0.25">
      <c r="A116" s="1">
        <f>31330</f>
        <v>31330</v>
      </c>
      <c r="B116" s="1">
        <f>2</f>
        <v>2</v>
      </c>
      <c r="C116" s="1">
        <f>23547</f>
        <v>23547</v>
      </c>
      <c r="D116" s="1">
        <f t="shared" si="15"/>
        <v>81395</v>
      </c>
      <c r="E116" s="1">
        <f t="shared" si="16"/>
        <v>79.4873046875</v>
      </c>
    </row>
    <row r="117" spans="1:5" x14ac:dyDescent="0.25">
      <c r="A117" s="1">
        <f>31643</f>
        <v>31643</v>
      </c>
      <c r="B117" s="1">
        <f>0</f>
        <v>0</v>
      </c>
      <c r="C117" s="1">
        <f>23748</f>
        <v>23748</v>
      </c>
      <c r="D117" s="1">
        <f t="shared" si="15"/>
        <v>81395</v>
      </c>
      <c r="E117" s="1">
        <f t="shared" si="16"/>
        <v>79.4873046875</v>
      </c>
    </row>
    <row r="118" spans="1:5" x14ac:dyDescent="0.25">
      <c r="A118" s="1">
        <f>31907</f>
        <v>31907</v>
      </c>
      <c r="B118" s="1">
        <f>0</f>
        <v>0</v>
      </c>
      <c r="C118" s="1">
        <f>23933</f>
        <v>23933</v>
      </c>
      <c r="D118" s="1">
        <f t="shared" si="15"/>
        <v>81395</v>
      </c>
      <c r="E118" s="1">
        <f t="shared" si="16"/>
        <v>79.4873046875</v>
      </c>
    </row>
    <row r="119" spans="1:5" x14ac:dyDescent="0.25">
      <c r="A119" s="1">
        <f>32134</f>
        <v>32134</v>
      </c>
      <c r="B119" s="1">
        <f>0</f>
        <v>0</v>
      </c>
      <c r="C119" s="1">
        <f>24174</f>
        <v>24174</v>
      </c>
      <c r="D119" s="1">
        <f t="shared" si="15"/>
        <v>81395</v>
      </c>
      <c r="E119" s="1">
        <f t="shared" si="16"/>
        <v>79.4873046875</v>
      </c>
    </row>
    <row r="120" spans="1:5" x14ac:dyDescent="0.25">
      <c r="A120" s="1">
        <f>32413</f>
        <v>32413</v>
      </c>
      <c r="B120" s="1">
        <f>0</f>
        <v>0</v>
      </c>
      <c r="C120" s="1">
        <f>24385</f>
        <v>24385</v>
      </c>
      <c r="D120" s="1">
        <f>81417</f>
        <v>81417</v>
      </c>
      <c r="E120" s="1">
        <f>79.5087890625</f>
        <v>79.5087890625</v>
      </c>
    </row>
    <row r="121" spans="1:5" x14ac:dyDescent="0.25">
      <c r="A121" s="1">
        <f>32667</f>
        <v>32667</v>
      </c>
      <c r="B121" s="1">
        <f>0</f>
        <v>0</v>
      </c>
      <c r="C121" s="1">
        <f>24520</f>
        <v>24520</v>
      </c>
      <c r="D121" s="1">
        <f t="shared" ref="D121:D133" si="17">50553</f>
        <v>50553</v>
      </c>
      <c r="E121" s="1">
        <f t="shared" ref="E121:E133" si="18">49.3681640625</f>
        <v>49.3681640625</v>
      </c>
    </row>
    <row r="122" spans="1:5" x14ac:dyDescent="0.25">
      <c r="A122" s="1">
        <f>32906</f>
        <v>32906</v>
      </c>
      <c r="B122" s="1">
        <f>0</f>
        <v>0</v>
      </c>
      <c r="C122" s="1">
        <f>24673</f>
        <v>24673</v>
      </c>
      <c r="D122" s="1">
        <f t="shared" si="17"/>
        <v>50553</v>
      </c>
      <c r="E122" s="1">
        <f t="shared" si="18"/>
        <v>49.3681640625</v>
      </c>
    </row>
    <row r="123" spans="1:5" x14ac:dyDescent="0.25">
      <c r="A123" s="1">
        <f>33186</f>
        <v>33186</v>
      </c>
      <c r="B123" s="1">
        <f>0</f>
        <v>0</v>
      </c>
      <c r="C123" s="1">
        <f>24883</f>
        <v>24883</v>
      </c>
      <c r="D123" s="1">
        <f t="shared" si="17"/>
        <v>50553</v>
      </c>
      <c r="E123" s="1">
        <f t="shared" si="18"/>
        <v>49.3681640625</v>
      </c>
    </row>
    <row r="124" spans="1:5" x14ac:dyDescent="0.25">
      <c r="A124" s="1">
        <f>33482</f>
        <v>33482</v>
      </c>
      <c r="B124" s="1">
        <f>2</f>
        <v>2</v>
      </c>
      <c r="C124" s="1">
        <f>25070</f>
        <v>25070</v>
      </c>
      <c r="D124" s="1">
        <f t="shared" si="17"/>
        <v>50553</v>
      </c>
      <c r="E124" s="1">
        <f t="shared" si="18"/>
        <v>49.3681640625</v>
      </c>
    </row>
    <row r="125" spans="1:5" x14ac:dyDescent="0.25">
      <c r="A125" s="1">
        <f>33741</f>
        <v>33741</v>
      </c>
      <c r="B125" s="1">
        <f>2</f>
        <v>2</v>
      </c>
      <c r="C125" s="1">
        <f>25261</f>
        <v>25261</v>
      </c>
      <c r="D125" s="1">
        <f t="shared" si="17"/>
        <v>50553</v>
      </c>
      <c r="E125" s="1">
        <f t="shared" si="18"/>
        <v>49.3681640625</v>
      </c>
    </row>
    <row r="126" spans="1:5" x14ac:dyDescent="0.25">
      <c r="A126" s="1">
        <f>34014</f>
        <v>34014</v>
      </c>
      <c r="B126" s="1">
        <f>7</f>
        <v>7</v>
      </c>
      <c r="C126" s="1">
        <f>25468</f>
        <v>25468</v>
      </c>
      <c r="D126" s="1">
        <f t="shared" si="17"/>
        <v>50553</v>
      </c>
      <c r="E126" s="1">
        <f t="shared" si="18"/>
        <v>49.3681640625</v>
      </c>
    </row>
    <row r="127" spans="1:5" x14ac:dyDescent="0.25">
      <c r="A127" s="1">
        <f>34317</f>
        <v>34317</v>
      </c>
      <c r="B127" s="1">
        <f>5</f>
        <v>5</v>
      </c>
      <c r="C127" s="1">
        <f>25676</f>
        <v>25676</v>
      </c>
      <c r="D127" s="1">
        <f t="shared" si="17"/>
        <v>50553</v>
      </c>
      <c r="E127" s="1">
        <f t="shared" si="18"/>
        <v>49.3681640625</v>
      </c>
    </row>
    <row r="128" spans="1:5" x14ac:dyDescent="0.25">
      <c r="A128" s="1">
        <f>34566</f>
        <v>34566</v>
      </c>
      <c r="B128" s="1">
        <f>3</f>
        <v>3</v>
      </c>
      <c r="C128" s="1">
        <f>25878</f>
        <v>25878</v>
      </c>
      <c r="D128" s="1">
        <f t="shared" si="17"/>
        <v>50553</v>
      </c>
      <c r="E128" s="1">
        <f t="shared" si="18"/>
        <v>49.3681640625</v>
      </c>
    </row>
    <row r="129" spans="1:5" x14ac:dyDescent="0.25">
      <c r="A129" s="1">
        <f>34785</f>
        <v>34785</v>
      </c>
      <c r="B129" s="1">
        <f>0</f>
        <v>0</v>
      </c>
      <c r="C129" s="1">
        <f>26056</f>
        <v>26056</v>
      </c>
      <c r="D129" s="1">
        <f t="shared" si="17"/>
        <v>50553</v>
      </c>
      <c r="E129" s="1">
        <f t="shared" si="18"/>
        <v>49.3681640625</v>
      </c>
    </row>
    <row r="130" spans="1:5" x14ac:dyDescent="0.25">
      <c r="A130" s="1">
        <f>35029</f>
        <v>35029</v>
      </c>
      <c r="B130" s="1">
        <f>0</f>
        <v>0</v>
      </c>
      <c r="C130" s="1">
        <f>26232</f>
        <v>26232</v>
      </c>
      <c r="D130" s="1">
        <f t="shared" si="17"/>
        <v>50553</v>
      </c>
      <c r="E130" s="1">
        <f t="shared" si="18"/>
        <v>49.3681640625</v>
      </c>
    </row>
    <row r="131" spans="1:5" x14ac:dyDescent="0.25">
      <c r="A131" s="1">
        <f>35256</f>
        <v>35256</v>
      </c>
      <c r="B131" s="1">
        <f>0</f>
        <v>0</v>
      </c>
      <c r="C131" s="1">
        <f>26435</f>
        <v>26435</v>
      </c>
      <c r="D131" s="1">
        <f t="shared" si="17"/>
        <v>50553</v>
      </c>
      <c r="E131" s="1">
        <f t="shared" si="18"/>
        <v>49.3681640625</v>
      </c>
    </row>
    <row r="132" spans="1:5" x14ac:dyDescent="0.25">
      <c r="A132" s="1">
        <f>35540</f>
        <v>35540</v>
      </c>
      <c r="B132" s="1">
        <f>2</f>
        <v>2</v>
      </c>
      <c r="C132" s="1">
        <f>26623</f>
        <v>26623</v>
      </c>
      <c r="D132" s="1">
        <f t="shared" si="17"/>
        <v>50553</v>
      </c>
      <c r="E132" s="1">
        <f t="shared" si="18"/>
        <v>49.3681640625</v>
      </c>
    </row>
    <row r="133" spans="1:5" x14ac:dyDescent="0.25">
      <c r="C133" s="1">
        <f>26803</f>
        <v>26803</v>
      </c>
      <c r="D133" s="1">
        <f t="shared" si="17"/>
        <v>50553</v>
      </c>
      <c r="E133" s="1">
        <f t="shared" si="18"/>
        <v>49.3681640625</v>
      </c>
    </row>
    <row r="134" spans="1:5" x14ac:dyDescent="0.25">
      <c r="C134" s="1">
        <f>26954</f>
        <v>26954</v>
      </c>
      <c r="D134" s="1">
        <f>66125</f>
        <v>66125</v>
      </c>
      <c r="E134" s="1">
        <f>64.5751953125</f>
        <v>64.5751953125</v>
      </c>
    </row>
    <row r="135" spans="1:5" x14ac:dyDescent="0.25">
      <c r="C135" s="1">
        <f>27189</f>
        <v>27189</v>
      </c>
      <c r="D135" s="1">
        <f t="shared" ref="D135:D149" si="19">81729</f>
        <v>81729</v>
      </c>
      <c r="E135" s="1">
        <f t="shared" ref="E135:E149" si="20">79.8134765625</f>
        <v>79.8134765625</v>
      </c>
    </row>
    <row r="136" spans="1:5" x14ac:dyDescent="0.25">
      <c r="C136" s="1">
        <f>27402</f>
        <v>27402</v>
      </c>
      <c r="D136" s="1">
        <f t="shared" si="19"/>
        <v>81729</v>
      </c>
      <c r="E136" s="1">
        <f t="shared" si="20"/>
        <v>79.8134765625</v>
      </c>
    </row>
    <row r="137" spans="1:5" x14ac:dyDescent="0.25">
      <c r="C137" s="1">
        <f>27562</f>
        <v>27562</v>
      </c>
      <c r="D137" s="1">
        <f t="shared" si="19"/>
        <v>81729</v>
      </c>
      <c r="E137" s="1">
        <f t="shared" si="20"/>
        <v>79.8134765625</v>
      </c>
    </row>
    <row r="138" spans="1:5" x14ac:dyDescent="0.25">
      <c r="C138" s="1">
        <f>27745</f>
        <v>27745</v>
      </c>
      <c r="D138" s="1">
        <f t="shared" si="19"/>
        <v>81729</v>
      </c>
      <c r="E138" s="1">
        <f t="shared" si="20"/>
        <v>79.8134765625</v>
      </c>
    </row>
    <row r="139" spans="1:5" x14ac:dyDescent="0.25">
      <c r="C139" s="1">
        <f>27937</f>
        <v>27937</v>
      </c>
      <c r="D139" s="1">
        <f t="shared" si="19"/>
        <v>81729</v>
      </c>
      <c r="E139" s="1">
        <f t="shared" si="20"/>
        <v>79.8134765625</v>
      </c>
    </row>
    <row r="140" spans="1:5" x14ac:dyDescent="0.25">
      <c r="C140" s="1">
        <f>28174</f>
        <v>28174</v>
      </c>
      <c r="D140" s="1">
        <f t="shared" si="19"/>
        <v>81729</v>
      </c>
      <c r="E140" s="1">
        <f t="shared" si="20"/>
        <v>79.8134765625</v>
      </c>
    </row>
    <row r="141" spans="1:5" x14ac:dyDescent="0.25">
      <c r="C141" s="1">
        <f>28384</f>
        <v>28384</v>
      </c>
      <c r="D141" s="1">
        <f t="shared" si="19"/>
        <v>81729</v>
      </c>
      <c r="E141" s="1">
        <f t="shared" si="20"/>
        <v>79.8134765625</v>
      </c>
    </row>
    <row r="142" spans="1:5" x14ac:dyDescent="0.25">
      <c r="C142" s="1">
        <f>28593</f>
        <v>28593</v>
      </c>
      <c r="D142" s="1">
        <f t="shared" si="19"/>
        <v>81729</v>
      </c>
      <c r="E142" s="1">
        <f t="shared" si="20"/>
        <v>79.8134765625</v>
      </c>
    </row>
    <row r="143" spans="1:5" x14ac:dyDescent="0.25">
      <c r="C143" s="1">
        <f>28787</f>
        <v>28787</v>
      </c>
      <c r="D143" s="1">
        <f t="shared" si="19"/>
        <v>81729</v>
      </c>
      <c r="E143" s="1">
        <f t="shared" si="20"/>
        <v>79.8134765625</v>
      </c>
    </row>
    <row r="144" spans="1:5" x14ac:dyDescent="0.25">
      <c r="C144" s="1">
        <f>28975</f>
        <v>28975</v>
      </c>
      <c r="D144" s="1">
        <f t="shared" si="19"/>
        <v>81729</v>
      </c>
      <c r="E144" s="1">
        <f t="shared" si="20"/>
        <v>79.8134765625</v>
      </c>
    </row>
    <row r="145" spans="3:5" x14ac:dyDescent="0.25">
      <c r="C145" s="1">
        <f>29143</f>
        <v>29143</v>
      </c>
      <c r="D145" s="1">
        <f t="shared" si="19"/>
        <v>81729</v>
      </c>
      <c r="E145" s="1">
        <f t="shared" si="20"/>
        <v>79.8134765625</v>
      </c>
    </row>
    <row r="146" spans="3:5" x14ac:dyDescent="0.25">
      <c r="C146" s="1">
        <f>29338</f>
        <v>29338</v>
      </c>
      <c r="D146" s="1">
        <f t="shared" si="19"/>
        <v>81729</v>
      </c>
      <c r="E146" s="1">
        <f t="shared" si="20"/>
        <v>79.8134765625</v>
      </c>
    </row>
    <row r="147" spans="3:5" x14ac:dyDescent="0.25">
      <c r="C147" s="1">
        <f>29577</f>
        <v>29577</v>
      </c>
      <c r="D147" s="1">
        <f t="shared" si="19"/>
        <v>81729</v>
      </c>
      <c r="E147" s="1">
        <f t="shared" si="20"/>
        <v>79.8134765625</v>
      </c>
    </row>
    <row r="148" spans="3:5" x14ac:dyDescent="0.25">
      <c r="C148" s="1">
        <f>29778</f>
        <v>29778</v>
      </c>
      <c r="D148" s="1">
        <f t="shared" si="19"/>
        <v>81729</v>
      </c>
      <c r="E148" s="1">
        <f t="shared" si="20"/>
        <v>79.8134765625</v>
      </c>
    </row>
    <row r="149" spans="3:5" x14ac:dyDescent="0.25">
      <c r="C149" s="1">
        <f>29996</f>
        <v>29996</v>
      </c>
      <c r="D149" s="1">
        <f t="shared" si="19"/>
        <v>81729</v>
      </c>
      <c r="E149" s="1">
        <f t="shared" si="20"/>
        <v>79.8134765625</v>
      </c>
    </row>
    <row r="150" spans="3:5" x14ac:dyDescent="0.25">
      <c r="C150" s="1">
        <f>30165</f>
        <v>30165</v>
      </c>
      <c r="D150" s="1">
        <f>81717</f>
        <v>81717</v>
      </c>
      <c r="E150" s="1">
        <f>79.8017578125</f>
        <v>79.8017578125</v>
      </c>
    </row>
    <row r="151" spans="3:5" x14ac:dyDescent="0.25">
      <c r="C151" s="1">
        <f>30383</f>
        <v>30383</v>
      </c>
      <c r="D151" s="1">
        <f>81717</f>
        <v>81717</v>
      </c>
      <c r="E151" s="1">
        <f>79.8017578125</f>
        <v>79.8017578125</v>
      </c>
    </row>
    <row r="152" spans="3:5" x14ac:dyDescent="0.25">
      <c r="C152" s="1">
        <f>30592</f>
        <v>30592</v>
      </c>
      <c r="D152" s="1">
        <f>81737</f>
        <v>81737</v>
      </c>
      <c r="E152" s="1">
        <f>79.8212890625</f>
        <v>79.8212890625</v>
      </c>
    </row>
    <row r="153" spans="3:5" x14ac:dyDescent="0.25">
      <c r="C153" s="1">
        <f>30802</f>
        <v>30802</v>
      </c>
      <c r="D153" s="1">
        <f>81783</f>
        <v>81783</v>
      </c>
      <c r="E153" s="1">
        <f>79.8662109375</f>
        <v>79.8662109375</v>
      </c>
    </row>
    <row r="154" spans="3:5" x14ac:dyDescent="0.25">
      <c r="C154" s="1">
        <f>30978</f>
        <v>30978</v>
      </c>
      <c r="D154" s="1">
        <f>81811</f>
        <v>81811</v>
      </c>
      <c r="E154" s="1">
        <f>79.8935546875</f>
        <v>79.8935546875</v>
      </c>
    </row>
    <row r="155" spans="3:5" x14ac:dyDescent="0.25">
      <c r="C155" s="1">
        <f>31197</f>
        <v>31197</v>
      </c>
      <c r="D155" s="1">
        <f>81849</f>
        <v>81849</v>
      </c>
      <c r="E155" s="1">
        <f>79.9306640625</f>
        <v>79.9306640625</v>
      </c>
    </row>
    <row r="156" spans="3:5" x14ac:dyDescent="0.25">
      <c r="C156" s="1">
        <f>31384</f>
        <v>31384</v>
      </c>
      <c r="D156" s="1">
        <f>81885</f>
        <v>81885</v>
      </c>
      <c r="E156" s="1">
        <f>79.9658203125</f>
        <v>79.9658203125</v>
      </c>
    </row>
    <row r="157" spans="3:5" x14ac:dyDescent="0.25">
      <c r="C157" s="1">
        <f>31595</f>
        <v>31595</v>
      </c>
      <c r="D157" s="1">
        <f>81927</f>
        <v>81927</v>
      </c>
      <c r="E157" s="1">
        <f>80.0068359375</f>
        <v>80.0068359375</v>
      </c>
    </row>
    <row r="158" spans="3:5" x14ac:dyDescent="0.25">
      <c r="C158" s="1">
        <f>31817</f>
        <v>31817</v>
      </c>
      <c r="D158" s="1">
        <f t="shared" ref="D158:D163" si="21">81933</f>
        <v>81933</v>
      </c>
      <c r="E158" s="1">
        <f t="shared" ref="E158:E163" si="22">80.0126953125</f>
        <v>80.0126953125</v>
      </c>
    </row>
    <row r="159" spans="3:5" x14ac:dyDescent="0.25">
      <c r="C159" s="1">
        <f>32029</f>
        <v>32029</v>
      </c>
      <c r="D159" s="1">
        <f t="shared" si="21"/>
        <v>81933</v>
      </c>
      <c r="E159" s="1">
        <f t="shared" si="22"/>
        <v>80.0126953125</v>
      </c>
    </row>
    <row r="160" spans="3:5" x14ac:dyDescent="0.25">
      <c r="C160" s="1">
        <f>32224</f>
        <v>32224</v>
      </c>
      <c r="D160" s="1">
        <f t="shared" si="21"/>
        <v>81933</v>
      </c>
      <c r="E160" s="1">
        <f t="shared" si="22"/>
        <v>80.0126953125</v>
      </c>
    </row>
    <row r="161" spans="3:5" x14ac:dyDescent="0.25">
      <c r="C161" s="1">
        <f>32380</f>
        <v>32380</v>
      </c>
      <c r="D161" s="1">
        <f t="shared" si="21"/>
        <v>81933</v>
      </c>
      <c r="E161" s="1">
        <f t="shared" si="22"/>
        <v>80.0126953125</v>
      </c>
    </row>
    <row r="162" spans="3:5" x14ac:dyDescent="0.25">
      <c r="C162" s="1">
        <f>32573</f>
        <v>32573</v>
      </c>
      <c r="D162" s="1">
        <f t="shared" si="21"/>
        <v>81933</v>
      </c>
      <c r="E162" s="1">
        <f t="shared" si="22"/>
        <v>80.0126953125</v>
      </c>
    </row>
    <row r="163" spans="3:5" x14ac:dyDescent="0.25">
      <c r="C163" s="1">
        <f>32769</f>
        <v>32769</v>
      </c>
      <c r="D163" s="1">
        <f t="shared" si="21"/>
        <v>81933</v>
      </c>
      <c r="E163" s="1">
        <f t="shared" si="22"/>
        <v>80.0126953125</v>
      </c>
    </row>
    <row r="164" spans="3:5" x14ac:dyDescent="0.25">
      <c r="C164" s="1">
        <f>32970</f>
        <v>32970</v>
      </c>
      <c r="D164" s="1">
        <f>81935</f>
        <v>81935</v>
      </c>
      <c r="E164" s="1">
        <f>80.0146484375</f>
        <v>80.0146484375</v>
      </c>
    </row>
    <row r="165" spans="3:5" x14ac:dyDescent="0.25">
      <c r="C165" s="1">
        <f>33125</f>
        <v>33125</v>
      </c>
      <c r="D165" s="1">
        <f>81603</f>
        <v>81603</v>
      </c>
      <c r="E165" s="1">
        <f>79.6904296875</f>
        <v>79.6904296875</v>
      </c>
    </row>
    <row r="166" spans="3:5" x14ac:dyDescent="0.25">
      <c r="C166" s="1">
        <f>33367</f>
        <v>33367</v>
      </c>
      <c r="D166" s="1">
        <f>81637</f>
        <v>81637</v>
      </c>
      <c r="E166" s="1">
        <f>79.7236328125</f>
        <v>79.7236328125</v>
      </c>
    </row>
    <row r="167" spans="3:5" x14ac:dyDescent="0.25">
      <c r="C167" s="1">
        <f>33596</f>
        <v>33596</v>
      </c>
      <c r="D167" s="1">
        <f>81679</f>
        <v>81679</v>
      </c>
      <c r="E167" s="1">
        <f>79.7646484375</f>
        <v>79.7646484375</v>
      </c>
    </row>
    <row r="168" spans="3:5" x14ac:dyDescent="0.25">
      <c r="C168" s="1">
        <f>33802</f>
        <v>33802</v>
      </c>
      <c r="D168" s="1">
        <f>81717</f>
        <v>81717</v>
      </c>
      <c r="E168" s="1">
        <f>79.8017578125</f>
        <v>79.8017578125</v>
      </c>
    </row>
    <row r="169" spans="3:5" x14ac:dyDescent="0.25">
      <c r="C169" s="1">
        <f>33985</f>
        <v>33985</v>
      </c>
      <c r="D169" s="1">
        <f>81755</f>
        <v>81755</v>
      </c>
      <c r="E169" s="1">
        <f>79.8388671875</f>
        <v>79.8388671875</v>
      </c>
    </row>
    <row r="170" spans="3:5" x14ac:dyDescent="0.25">
      <c r="C170" s="1">
        <f>34181</f>
        <v>34181</v>
      </c>
      <c r="D170" s="1">
        <f>81797</f>
        <v>81797</v>
      </c>
      <c r="E170" s="1">
        <f>79.8798828125</f>
        <v>79.8798828125</v>
      </c>
    </row>
    <row r="171" spans="3:5" x14ac:dyDescent="0.25">
      <c r="C171" s="1">
        <f>34378</f>
        <v>34378</v>
      </c>
      <c r="D171" s="1">
        <f>81833</f>
        <v>81833</v>
      </c>
      <c r="E171" s="1">
        <f>79.9150390625</f>
        <v>79.9150390625</v>
      </c>
    </row>
    <row r="172" spans="3:5" x14ac:dyDescent="0.25">
      <c r="C172" s="1">
        <f>34538</f>
        <v>34538</v>
      </c>
      <c r="D172" s="1">
        <f>81857</f>
        <v>81857</v>
      </c>
      <c r="E172" s="1">
        <f>79.9384765625</f>
        <v>79.9384765625</v>
      </c>
    </row>
    <row r="173" spans="3:5" x14ac:dyDescent="0.25">
      <c r="C173" s="1">
        <f>34731</f>
        <v>34731</v>
      </c>
      <c r="D173" s="1">
        <f>81861</f>
        <v>81861</v>
      </c>
      <c r="E173" s="1">
        <f>79.9423828125</f>
        <v>79.9423828125</v>
      </c>
    </row>
    <row r="174" spans="3:5" x14ac:dyDescent="0.25">
      <c r="C174" s="1">
        <f>34945</f>
        <v>34945</v>
      </c>
      <c r="D174" s="1">
        <f>81861</f>
        <v>81861</v>
      </c>
      <c r="E174" s="1">
        <f>79.9423828125</f>
        <v>79.9423828125</v>
      </c>
    </row>
    <row r="175" spans="3:5" x14ac:dyDescent="0.25">
      <c r="C175" s="1">
        <f>35140</f>
        <v>35140</v>
      </c>
      <c r="D175" s="1">
        <f>81861</f>
        <v>81861</v>
      </c>
      <c r="E175" s="1">
        <f>79.9423828125</f>
        <v>79.9423828125</v>
      </c>
    </row>
    <row r="176" spans="3:5" x14ac:dyDescent="0.25">
      <c r="C176" s="1">
        <f>35330</f>
        <v>35330</v>
      </c>
      <c r="D176" s="1">
        <f>81861</f>
        <v>81861</v>
      </c>
      <c r="E176" s="1">
        <f>79.9423828125</f>
        <v>79.9423828125</v>
      </c>
    </row>
    <row r="177" spans="3:5" x14ac:dyDescent="0.25">
      <c r="C177" s="1">
        <f>35508</f>
        <v>35508</v>
      </c>
      <c r="D177" s="1">
        <f>81861</f>
        <v>81861</v>
      </c>
      <c r="E177" s="1">
        <f>79.9423828125</f>
        <v>79.9423828125</v>
      </c>
    </row>
    <row r="178" spans="3:5" x14ac:dyDescent="0.25">
      <c r="C178" s="1">
        <f>35672</f>
        <v>35672</v>
      </c>
      <c r="D178" s="1">
        <f>81863</f>
        <v>81863</v>
      </c>
      <c r="E178" s="1">
        <f>79.9443359375</f>
        <v>79.9443359375</v>
      </c>
    </row>
    <row r="179" spans="3:5" x14ac:dyDescent="0.25">
      <c r="C179" s="1">
        <f>35803</f>
        <v>35803</v>
      </c>
      <c r="D179" s="1">
        <f>81863</f>
        <v>81863</v>
      </c>
      <c r="E179" s="1">
        <f>79.9443359375</f>
        <v>79.9443359375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2016-01-08T15:46:45Z</cp:lastPrinted>
  <dcterms:created xsi:type="dcterms:W3CDTF">2016-01-08T15:46:45Z</dcterms:created>
  <dcterms:modified xsi:type="dcterms:W3CDTF">2016-01-10T10:15:32Z</dcterms:modified>
</cp:coreProperties>
</file>