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eoMad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24" i="2" l="1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H13" i="2" s="1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<sst xmlns="http://schemas.openxmlformats.org/spreadsheetml/2006/main" count="9" uniqueCount="9">
  <si>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</si>
  <si>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</si>
  <si>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</si>
  <si>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</si>
  <si>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222(158x)</t>
  </si>
  <si>
    <t>AVERAGE: 158(223x)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</si>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</sst>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Sheet1!$A$2:$A$159</c:f>
              <c:numCache>
                <c:formatCode>General</c:formatCode>
                <c:ptCount val="158"/>
                <c:pt idx="0">
                  <c:v>286</c:v>
                </c:pt>
                <c:pt idx="1">
                  <c:v>544</c:v>
                </c:pt>
                <c:pt idx="2">
                  <c:v>825</c:v>
                </c:pt>
                <c:pt idx="3">
                  <c:v>1053</c:v>
                </c:pt>
                <c:pt idx="4">
                  <c:v>1326</c:v>
                </c:pt>
                <c:pt idx="5">
                  <c:v>1583</c:v>
                </c:pt>
                <c:pt idx="6">
                  <c:v>1794</c:v>
                </c:pt>
                <c:pt idx="7">
                  <c:v>2032</c:v>
                </c:pt>
                <c:pt idx="8">
                  <c:v>2242</c:v>
                </c:pt>
                <c:pt idx="9">
                  <c:v>2457</c:v>
                </c:pt>
                <c:pt idx="10">
                  <c:v>2677</c:v>
                </c:pt>
                <c:pt idx="11">
                  <c:v>2917</c:v>
                </c:pt>
                <c:pt idx="12">
                  <c:v>3122</c:v>
                </c:pt>
                <c:pt idx="13">
                  <c:v>3340</c:v>
                </c:pt>
                <c:pt idx="14">
                  <c:v>3568</c:v>
                </c:pt>
                <c:pt idx="15">
                  <c:v>3783</c:v>
                </c:pt>
                <c:pt idx="16">
                  <c:v>3996</c:v>
                </c:pt>
                <c:pt idx="17">
                  <c:v>4351</c:v>
                </c:pt>
                <c:pt idx="18">
                  <c:v>4682</c:v>
                </c:pt>
                <c:pt idx="19">
                  <c:v>4921</c:v>
                </c:pt>
                <c:pt idx="20">
                  <c:v>5133</c:v>
                </c:pt>
                <c:pt idx="21">
                  <c:v>5344</c:v>
                </c:pt>
                <c:pt idx="22">
                  <c:v>5575</c:v>
                </c:pt>
                <c:pt idx="23">
                  <c:v>5831</c:v>
                </c:pt>
                <c:pt idx="24">
                  <c:v>6102</c:v>
                </c:pt>
                <c:pt idx="25">
                  <c:v>6306</c:v>
                </c:pt>
                <c:pt idx="26">
                  <c:v>6516</c:v>
                </c:pt>
                <c:pt idx="27">
                  <c:v>6733</c:v>
                </c:pt>
                <c:pt idx="28">
                  <c:v>6930</c:v>
                </c:pt>
                <c:pt idx="29">
                  <c:v>7145</c:v>
                </c:pt>
                <c:pt idx="30">
                  <c:v>7367</c:v>
                </c:pt>
                <c:pt idx="31">
                  <c:v>7591</c:v>
                </c:pt>
                <c:pt idx="32">
                  <c:v>7789</c:v>
                </c:pt>
                <c:pt idx="33">
                  <c:v>7998</c:v>
                </c:pt>
                <c:pt idx="34">
                  <c:v>8215</c:v>
                </c:pt>
                <c:pt idx="35">
                  <c:v>8439</c:v>
                </c:pt>
                <c:pt idx="36">
                  <c:v>8647</c:v>
                </c:pt>
                <c:pt idx="37">
                  <c:v>8853</c:v>
                </c:pt>
                <c:pt idx="38">
                  <c:v>9067</c:v>
                </c:pt>
                <c:pt idx="39">
                  <c:v>9300</c:v>
                </c:pt>
                <c:pt idx="40">
                  <c:v>9504</c:v>
                </c:pt>
                <c:pt idx="41">
                  <c:v>9731</c:v>
                </c:pt>
                <c:pt idx="42">
                  <c:v>9973</c:v>
                </c:pt>
                <c:pt idx="43">
                  <c:v>10184</c:v>
                </c:pt>
                <c:pt idx="44">
                  <c:v>10405</c:v>
                </c:pt>
                <c:pt idx="45">
                  <c:v>10624</c:v>
                </c:pt>
                <c:pt idx="46">
                  <c:v>10876</c:v>
                </c:pt>
                <c:pt idx="47">
                  <c:v>11104</c:v>
                </c:pt>
                <c:pt idx="48">
                  <c:v>11297</c:v>
                </c:pt>
                <c:pt idx="49">
                  <c:v>11494</c:v>
                </c:pt>
                <c:pt idx="50">
                  <c:v>11694</c:v>
                </c:pt>
                <c:pt idx="51">
                  <c:v>11898</c:v>
                </c:pt>
                <c:pt idx="52">
                  <c:v>12130</c:v>
                </c:pt>
                <c:pt idx="53">
                  <c:v>12338</c:v>
                </c:pt>
                <c:pt idx="54">
                  <c:v>12552</c:v>
                </c:pt>
                <c:pt idx="55">
                  <c:v>12782</c:v>
                </c:pt>
                <c:pt idx="56">
                  <c:v>12985</c:v>
                </c:pt>
                <c:pt idx="57">
                  <c:v>13190</c:v>
                </c:pt>
                <c:pt idx="58">
                  <c:v>13412</c:v>
                </c:pt>
                <c:pt idx="59">
                  <c:v>13630</c:v>
                </c:pt>
                <c:pt idx="60">
                  <c:v>13822</c:v>
                </c:pt>
                <c:pt idx="61">
                  <c:v>14053</c:v>
                </c:pt>
                <c:pt idx="62">
                  <c:v>14285</c:v>
                </c:pt>
                <c:pt idx="63">
                  <c:v>14532</c:v>
                </c:pt>
                <c:pt idx="64">
                  <c:v>14780</c:v>
                </c:pt>
                <c:pt idx="65">
                  <c:v>14999</c:v>
                </c:pt>
                <c:pt idx="66">
                  <c:v>15244</c:v>
                </c:pt>
                <c:pt idx="67">
                  <c:v>15466</c:v>
                </c:pt>
                <c:pt idx="68">
                  <c:v>15722</c:v>
                </c:pt>
                <c:pt idx="69">
                  <c:v>15936</c:v>
                </c:pt>
                <c:pt idx="70">
                  <c:v>16155</c:v>
                </c:pt>
                <c:pt idx="71">
                  <c:v>16382</c:v>
                </c:pt>
                <c:pt idx="72">
                  <c:v>16587</c:v>
                </c:pt>
                <c:pt idx="73">
                  <c:v>16845</c:v>
                </c:pt>
                <c:pt idx="74">
                  <c:v>17083</c:v>
                </c:pt>
                <c:pt idx="75">
                  <c:v>17313</c:v>
                </c:pt>
                <c:pt idx="76">
                  <c:v>17532</c:v>
                </c:pt>
                <c:pt idx="77">
                  <c:v>17732</c:v>
                </c:pt>
                <c:pt idx="78">
                  <c:v>17924</c:v>
                </c:pt>
                <c:pt idx="79">
                  <c:v>18143</c:v>
                </c:pt>
                <c:pt idx="80">
                  <c:v>18398</c:v>
                </c:pt>
                <c:pt idx="81">
                  <c:v>18625</c:v>
                </c:pt>
                <c:pt idx="82">
                  <c:v>18845</c:v>
                </c:pt>
                <c:pt idx="83">
                  <c:v>19052</c:v>
                </c:pt>
                <c:pt idx="84">
                  <c:v>19251</c:v>
                </c:pt>
                <c:pt idx="85">
                  <c:v>19446</c:v>
                </c:pt>
                <c:pt idx="86">
                  <c:v>19660</c:v>
                </c:pt>
                <c:pt idx="87">
                  <c:v>19880</c:v>
                </c:pt>
                <c:pt idx="88">
                  <c:v>20103</c:v>
                </c:pt>
                <c:pt idx="89">
                  <c:v>20332</c:v>
                </c:pt>
                <c:pt idx="90">
                  <c:v>20575</c:v>
                </c:pt>
                <c:pt idx="91">
                  <c:v>20817</c:v>
                </c:pt>
                <c:pt idx="92">
                  <c:v>21060</c:v>
                </c:pt>
                <c:pt idx="93">
                  <c:v>21254</c:v>
                </c:pt>
                <c:pt idx="94">
                  <c:v>21468</c:v>
                </c:pt>
                <c:pt idx="95">
                  <c:v>21694</c:v>
                </c:pt>
                <c:pt idx="96">
                  <c:v>21922</c:v>
                </c:pt>
                <c:pt idx="97">
                  <c:v>22132</c:v>
                </c:pt>
                <c:pt idx="98">
                  <c:v>22365</c:v>
                </c:pt>
                <c:pt idx="99">
                  <c:v>22591</c:v>
                </c:pt>
                <c:pt idx="100">
                  <c:v>22831</c:v>
                </c:pt>
                <c:pt idx="101">
                  <c:v>23071</c:v>
                </c:pt>
                <c:pt idx="102">
                  <c:v>23294</c:v>
                </c:pt>
                <c:pt idx="103">
                  <c:v>23489</c:v>
                </c:pt>
                <c:pt idx="104">
                  <c:v>23725</c:v>
                </c:pt>
                <c:pt idx="105">
                  <c:v>23946</c:v>
                </c:pt>
                <c:pt idx="106">
                  <c:v>24209</c:v>
                </c:pt>
                <c:pt idx="107">
                  <c:v>24414</c:v>
                </c:pt>
                <c:pt idx="108">
                  <c:v>24638</c:v>
                </c:pt>
                <c:pt idx="109">
                  <c:v>24877</c:v>
                </c:pt>
                <c:pt idx="110">
                  <c:v>25101</c:v>
                </c:pt>
                <c:pt idx="111">
                  <c:v>25313</c:v>
                </c:pt>
                <c:pt idx="112">
                  <c:v>25539</c:v>
                </c:pt>
                <c:pt idx="113">
                  <c:v>25767</c:v>
                </c:pt>
                <c:pt idx="114">
                  <c:v>25988</c:v>
                </c:pt>
                <c:pt idx="115">
                  <c:v>26213</c:v>
                </c:pt>
                <c:pt idx="116">
                  <c:v>26444</c:v>
                </c:pt>
                <c:pt idx="117">
                  <c:v>26685</c:v>
                </c:pt>
                <c:pt idx="118">
                  <c:v>26917</c:v>
                </c:pt>
                <c:pt idx="119">
                  <c:v>27158</c:v>
                </c:pt>
                <c:pt idx="120">
                  <c:v>27386</c:v>
                </c:pt>
                <c:pt idx="121">
                  <c:v>27595</c:v>
                </c:pt>
                <c:pt idx="122">
                  <c:v>27797</c:v>
                </c:pt>
                <c:pt idx="123">
                  <c:v>28034</c:v>
                </c:pt>
                <c:pt idx="124">
                  <c:v>28262</c:v>
                </c:pt>
                <c:pt idx="125">
                  <c:v>28492</c:v>
                </c:pt>
                <c:pt idx="126">
                  <c:v>28703</c:v>
                </c:pt>
                <c:pt idx="127">
                  <c:v>28926</c:v>
                </c:pt>
                <c:pt idx="128">
                  <c:v>29137</c:v>
                </c:pt>
                <c:pt idx="129">
                  <c:v>29356</c:v>
                </c:pt>
                <c:pt idx="130">
                  <c:v>29568</c:v>
                </c:pt>
                <c:pt idx="131">
                  <c:v>29787</c:v>
                </c:pt>
                <c:pt idx="132">
                  <c:v>29976</c:v>
                </c:pt>
                <c:pt idx="133">
                  <c:v>30211</c:v>
                </c:pt>
                <c:pt idx="134">
                  <c:v>30462</c:v>
                </c:pt>
                <c:pt idx="135">
                  <c:v>30684</c:v>
                </c:pt>
                <c:pt idx="136">
                  <c:v>30871</c:v>
                </c:pt>
                <c:pt idx="137">
                  <c:v>31083</c:v>
                </c:pt>
                <c:pt idx="138">
                  <c:v>31282</c:v>
                </c:pt>
                <c:pt idx="139">
                  <c:v>31506</c:v>
                </c:pt>
                <c:pt idx="140">
                  <c:v>31727</c:v>
                </c:pt>
                <c:pt idx="141">
                  <c:v>31962</c:v>
                </c:pt>
                <c:pt idx="142">
                  <c:v>32167</c:v>
                </c:pt>
                <c:pt idx="143">
                  <c:v>32410</c:v>
                </c:pt>
                <c:pt idx="144">
                  <c:v>32613</c:v>
                </c:pt>
                <c:pt idx="145">
                  <c:v>32833</c:v>
                </c:pt>
                <c:pt idx="146">
                  <c:v>33080</c:v>
                </c:pt>
                <c:pt idx="147">
                  <c:v>33276</c:v>
                </c:pt>
                <c:pt idx="148">
                  <c:v>33500</c:v>
                </c:pt>
                <c:pt idx="149">
                  <c:v>33713</c:v>
                </c:pt>
                <c:pt idx="150">
                  <c:v>33930</c:v>
                </c:pt>
                <c:pt idx="151">
                  <c:v>34128</c:v>
                </c:pt>
                <c:pt idx="152">
                  <c:v>34347</c:v>
                </c:pt>
                <c:pt idx="153">
                  <c:v>34568</c:v>
                </c:pt>
                <c:pt idx="154">
                  <c:v>34788</c:v>
                </c:pt>
                <c:pt idx="155">
                  <c:v>35025</c:v>
                </c:pt>
                <c:pt idx="156">
                  <c:v>35229</c:v>
                </c:pt>
                <c:pt idx="157">
                  <c:v>35428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10</c:v>
                </c:pt>
                <c:pt idx="26">
                  <c:v>25</c:v>
                </c:pt>
                <c:pt idx="27">
                  <c:v>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888848"/>
        <c:axId val="1118889392"/>
      </c:lineChart>
      <c:catAx>
        <c:axId val="11188888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1888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8893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1188888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Sheet1!$C$2:$C$224</c:f>
              <c:numCache>
                <c:formatCode>General</c:formatCode>
                <c:ptCount val="223"/>
                <c:pt idx="0">
                  <c:v>205</c:v>
                </c:pt>
                <c:pt idx="1">
                  <c:v>387</c:v>
                </c:pt>
                <c:pt idx="2">
                  <c:v>557</c:v>
                </c:pt>
                <c:pt idx="3">
                  <c:v>741</c:v>
                </c:pt>
                <c:pt idx="4">
                  <c:v>898</c:v>
                </c:pt>
                <c:pt idx="5">
                  <c:v>1235</c:v>
                </c:pt>
                <c:pt idx="6">
                  <c:v>1402</c:v>
                </c:pt>
                <c:pt idx="7">
                  <c:v>1540</c:v>
                </c:pt>
                <c:pt idx="8">
                  <c:v>1693</c:v>
                </c:pt>
                <c:pt idx="9">
                  <c:v>1844</c:v>
                </c:pt>
                <c:pt idx="10">
                  <c:v>1989</c:v>
                </c:pt>
                <c:pt idx="11">
                  <c:v>2147</c:v>
                </c:pt>
                <c:pt idx="12">
                  <c:v>2320</c:v>
                </c:pt>
                <c:pt idx="13">
                  <c:v>2461</c:v>
                </c:pt>
                <c:pt idx="14">
                  <c:v>2613</c:v>
                </c:pt>
                <c:pt idx="15">
                  <c:v>2754</c:v>
                </c:pt>
                <c:pt idx="16">
                  <c:v>2895</c:v>
                </c:pt>
                <c:pt idx="17">
                  <c:v>3063</c:v>
                </c:pt>
                <c:pt idx="18">
                  <c:v>3210</c:v>
                </c:pt>
                <c:pt idx="19">
                  <c:v>3366</c:v>
                </c:pt>
                <c:pt idx="20">
                  <c:v>3521</c:v>
                </c:pt>
                <c:pt idx="21">
                  <c:v>3689</c:v>
                </c:pt>
                <c:pt idx="22">
                  <c:v>3828</c:v>
                </c:pt>
                <c:pt idx="23">
                  <c:v>3995</c:v>
                </c:pt>
                <c:pt idx="24">
                  <c:v>4202</c:v>
                </c:pt>
                <c:pt idx="25">
                  <c:v>4404</c:v>
                </c:pt>
                <c:pt idx="26">
                  <c:v>4586</c:v>
                </c:pt>
                <c:pt idx="27">
                  <c:v>4742</c:v>
                </c:pt>
                <c:pt idx="28">
                  <c:v>4935</c:v>
                </c:pt>
                <c:pt idx="29">
                  <c:v>5109</c:v>
                </c:pt>
                <c:pt idx="30">
                  <c:v>5327</c:v>
                </c:pt>
                <c:pt idx="31">
                  <c:v>5497</c:v>
                </c:pt>
                <c:pt idx="32">
                  <c:v>5737</c:v>
                </c:pt>
                <c:pt idx="33">
                  <c:v>5939</c:v>
                </c:pt>
                <c:pt idx="34">
                  <c:v>6098</c:v>
                </c:pt>
                <c:pt idx="35">
                  <c:v>6250</c:v>
                </c:pt>
                <c:pt idx="36">
                  <c:v>6385</c:v>
                </c:pt>
                <c:pt idx="37">
                  <c:v>6547</c:v>
                </c:pt>
                <c:pt idx="38">
                  <c:v>6705</c:v>
                </c:pt>
                <c:pt idx="39">
                  <c:v>6848</c:v>
                </c:pt>
                <c:pt idx="40">
                  <c:v>7018</c:v>
                </c:pt>
                <c:pt idx="41">
                  <c:v>7192</c:v>
                </c:pt>
                <c:pt idx="42">
                  <c:v>7344</c:v>
                </c:pt>
                <c:pt idx="43">
                  <c:v>7515</c:v>
                </c:pt>
                <c:pt idx="44">
                  <c:v>7677</c:v>
                </c:pt>
                <c:pt idx="45">
                  <c:v>7816</c:v>
                </c:pt>
                <c:pt idx="46">
                  <c:v>7981</c:v>
                </c:pt>
                <c:pt idx="47">
                  <c:v>8120</c:v>
                </c:pt>
                <c:pt idx="48">
                  <c:v>8315</c:v>
                </c:pt>
                <c:pt idx="49">
                  <c:v>8485</c:v>
                </c:pt>
                <c:pt idx="50">
                  <c:v>8642</c:v>
                </c:pt>
                <c:pt idx="51">
                  <c:v>8804</c:v>
                </c:pt>
                <c:pt idx="52">
                  <c:v>8973</c:v>
                </c:pt>
                <c:pt idx="53">
                  <c:v>9163</c:v>
                </c:pt>
                <c:pt idx="54">
                  <c:v>9340</c:v>
                </c:pt>
                <c:pt idx="55">
                  <c:v>9470</c:v>
                </c:pt>
                <c:pt idx="56">
                  <c:v>9635</c:v>
                </c:pt>
                <c:pt idx="57">
                  <c:v>9808</c:v>
                </c:pt>
                <c:pt idx="58">
                  <c:v>9949</c:v>
                </c:pt>
                <c:pt idx="59">
                  <c:v>10092</c:v>
                </c:pt>
                <c:pt idx="60">
                  <c:v>10261</c:v>
                </c:pt>
                <c:pt idx="61">
                  <c:v>10411</c:v>
                </c:pt>
                <c:pt idx="62">
                  <c:v>10567</c:v>
                </c:pt>
                <c:pt idx="63">
                  <c:v>10734</c:v>
                </c:pt>
                <c:pt idx="64">
                  <c:v>10882</c:v>
                </c:pt>
                <c:pt idx="65">
                  <c:v>11047</c:v>
                </c:pt>
                <c:pt idx="66">
                  <c:v>11221</c:v>
                </c:pt>
                <c:pt idx="67">
                  <c:v>11399</c:v>
                </c:pt>
                <c:pt idx="68">
                  <c:v>11551</c:v>
                </c:pt>
                <c:pt idx="69">
                  <c:v>11712</c:v>
                </c:pt>
                <c:pt idx="70">
                  <c:v>11865</c:v>
                </c:pt>
                <c:pt idx="71">
                  <c:v>12008</c:v>
                </c:pt>
                <c:pt idx="72">
                  <c:v>12187</c:v>
                </c:pt>
                <c:pt idx="73">
                  <c:v>12354</c:v>
                </c:pt>
                <c:pt idx="74">
                  <c:v>12527</c:v>
                </c:pt>
                <c:pt idx="75">
                  <c:v>12674</c:v>
                </c:pt>
                <c:pt idx="76">
                  <c:v>12838</c:v>
                </c:pt>
                <c:pt idx="77">
                  <c:v>13007</c:v>
                </c:pt>
                <c:pt idx="78">
                  <c:v>13148</c:v>
                </c:pt>
                <c:pt idx="79">
                  <c:v>13307</c:v>
                </c:pt>
                <c:pt idx="80">
                  <c:v>13454</c:v>
                </c:pt>
                <c:pt idx="81">
                  <c:v>13617</c:v>
                </c:pt>
                <c:pt idx="82">
                  <c:v>13759</c:v>
                </c:pt>
                <c:pt idx="83">
                  <c:v>13914</c:v>
                </c:pt>
                <c:pt idx="84">
                  <c:v>14074</c:v>
                </c:pt>
                <c:pt idx="85">
                  <c:v>14242</c:v>
                </c:pt>
                <c:pt idx="86">
                  <c:v>14388</c:v>
                </c:pt>
                <c:pt idx="87">
                  <c:v>14541</c:v>
                </c:pt>
                <c:pt idx="88">
                  <c:v>14719</c:v>
                </c:pt>
                <c:pt idx="89">
                  <c:v>14863</c:v>
                </c:pt>
                <c:pt idx="90">
                  <c:v>15017</c:v>
                </c:pt>
                <c:pt idx="91">
                  <c:v>15193</c:v>
                </c:pt>
                <c:pt idx="92">
                  <c:v>15354</c:v>
                </c:pt>
                <c:pt idx="93">
                  <c:v>15500</c:v>
                </c:pt>
                <c:pt idx="94">
                  <c:v>15654</c:v>
                </c:pt>
                <c:pt idx="95">
                  <c:v>15823</c:v>
                </c:pt>
                <c:pt idx="96">
                  <c:v>15987</c:v>
                </c:pt>
                <c:pt idx="97">
                  <c:v>16123</c:v>
                </c:pt>
                <c:pt idx="98">
                  <c:v>16297</c:v>
                </c:pt>
                <c:pt idx="99">
                  <c:v>16440</c:v>
                </c:pt>
                <c:pt idx="100">
                  <c:v>16607</c:v>
                </c:pt>
                <c:pt idx="101">
                  <c:v>16794</c:v>
                </c:pt>
                <c:pt idx="102">
                  <c:v>16946</c:v>
                </c:pt>
                <c:pt idx="103">
                  <c:v>17081</c:v>
                </c:pt>
                <c:pt idx="104">
                  <c:v>17225</c:v>
                </c:pt>
                <c:pt idx="105">
                  <c:v>17375</c:v>
                </c:pt>
                <c:pt idx="106">
                  <c:v>17536</c:v>
                </c:pt>
                <c:pt idx="107">
                  <c:v>17703</c:v>
                </c:pt>
                <c:pt idx="108">
                  <c:v>17845</c:v>
                </c:pt>
                <c:pt idx="109">
                  <c:v>18033</c:v>
                </c:pt>
                <c:pt idx="110">
                  <c:v>18192</c:v>
                </c:pt>
                <c:pt idx="111">
                  <c:v>18338</c:v>
                </c:pt>
                <c:pt idx="112">
                  <c:v>18505</c:v>
                </c:pt>
                <c:pt idx="113">
                  <c:v>18644</c:v>
                </c:pt>
                <c:pt idx="114">
                  <c:v>18797</c:v>
                </c:pt>
                <c:pt idx="115">
                  <c:v>18966</c:v>
                </c:pt>
                <c:pt idx="116">
                  <c:v>19136</c:v>
                </c:pt>
                <c:pt idx="117">
                  <c:v>19276</c:v>
                </c:pt>
                <c:pt idx="118">
                  <c:v>19434</c:v>
                </c:pt>
                <c:pt idx="119">
                  <c:v>19580</c:v>
                </c:pt>
                <c:pt idx="120">
                  <c:v>19750</c:v>
                </c:pt>
                <c:pt idx="121">
                  <c:v>19894</c:v>
                </c:pt>
                <c:pt idx="122">
                  <c:v>20035</c:v>
                </c:pt>
                <c:pt idx="123">
                  <c:v>20193</c:v>
                </c:pt>
                <c:pt idx="124">
                  <c:v>20344</c:v>
                </c:pt>
                <c:pt idx="125">
                  <c:v>20505</c:v>
                </c:pt>
                <c:pt idx="126">
                  <c:v>20665</c:v>
                </c:pt>
                <c:pt idx="127">
                  <c:v>20809</c:v>
                </c:pt>
                <c:pt idx="128">
                  <c:v>21006</c:v>
                </c:pt>
                <c:pt idx="129">
                  <c:v>21144</c:v>
                </c:pt>
                <c:pt idx="130">
                  <c:v>21295</c:v>
                </c:pt>
                <c:pt idx="131">
                  <c:v>21430</c:v>
                </c:pt>
                <c:pt idx="132">
                  <c:v>21591</c:v>
                </c:pt>
                <c:pt idx="133">
                  <c:v>21747</c:v>
                </c:pt>
                <c:pt idx="134">
                  <c:v>21905</c:v>
                </c:pt>
                <c:pt idx="135">
                  <c:v>22065</c:v>
                </c:pt>
                <c:pt idx="136">
                  <c:v>22237</c:v>
                </c:pt>
                <c:pt idx="137">
                  <c:v>22390</c:v>
                </c:pt>
                <c:pt idx="138">
                  <c:v>22559</c:v>
                </c:pt>
                <c:pt idx="139">
                  <c:v>22732</c:v>
                </c:pt>
                <c:pt idx="140">
                  <c:v>22903</c:v>
                </c:pt>
                <c:pt idx="141">
                  <c:v>23051</c:v>
                </c:pt>
                <c:pt idx="142">
                  <c:v>23207</c:v>
                </c:pt>
                <c:pt idx="143">
                  <c:v>23368</c:v>
                </c:pt>
                <c:pt idx="144">
                  <c:v>23499</c:v>
                </c:pt>
                <c:pt idx="145">
                  <c:v>23646</c:v>
                </c:pt>
                <c:pt idx="146">
                  <c:v>23803</c:v>
                </c:pt>
                <c:pt idx="147">
                  <c:v>23969</c:v>
                </c:pt>
                <c:pt idx="148">
                  <c:v>24154</c:v>
                </c:pt>
                <c:pt idx="149">
                  <c:v>24293</c:v>
                </c:pt>
                <c:pt idx="150">
                  <c:v>24449</c:v>
                </c:pt>
                <c:pt idx="151">
                  <c:v>24588</c:v>
                </c:pt>
                <c:pt idx="152">
                  <c:v>24771</c:v>
                </c:pt>
                <c:pt idx="153">
                  <c:v>24920</c:v>
                </c:pt>
                <c:pt idx="154">
                  <c:v>25079</c:v>
                </c:pt>
                <c:pt idx="155">
                  <c:v>25235</c:v>
                </c:pt>
                <c:pt idx="156">
                  <c:v>25386</c:v>
                </c:pt>
                <c:pt idx="157">
                  <c:v>25531</c:v>
                </c:pt>
                <c:pt idx="158">
                  <c:v>25670</c:v>
                </c:pt>
                <c:pt idx="159">
                  <c:v>25837</c:v>
                </c:pt>
                <c:pt idx="160">
                  <c:v>25967</c:v>
                </c:pt>
                <c:pt idx="161">
                  <c:v>26137</c:v>
                </c:pt>
                <c:pt idx="162">
                  <c:v>26294</c:v>
                </c:pt>
                <c:pt idx="163">
                  <c:v>26457</c:v>
                </c:pt>
                <c:pt idx="164">
                  <c:v>26608</c:v>
                </c:pt>
                <c:pt idx="165">
                  <c:v>26769</c:v>
                </c:pt>
                <c:pt idx="166">
                  <c:v>26921</c:v>
                </c:pt>
                <c:pt idx="167">
                  <c:v>27064</c:v>
                </c:pt>
                <c:pt idx="168">
                  <c:v>27218</c:v>
                </c:pt>
                <c:pt idx="169">
                  <c:v>27386</c:v>
                </c:pt>
                <c:pt idx="170">
                  <c:v>27572</c:v>
                </c:pt>
                <c:pt idx="171">
                  <c:v>27712</c:v>
                </c:pt>
                <c:pt idx="172">
                  <c:v>27864</c:v>
                </c:pt>
                <c:pt idx="173">
                  <c:v>27999</c:v>
                </c:pt>
                <c:pt idx="174">
                  <c:v>28165</c:v>
                </c:pt>
                <c:pt idx="175">
                  <c:v>28328</c:v>
                </c:pt>
                <c:pt idx="176">
                  <c:v>28469</c:v>
                </c:pt>
                <c:pt idx="177">
                  <c:v>28632</c:v>
                </c:pt>
                <c:pt idx="178">
                  <c:v>28795</c:v>
                </c:pt>
                <c:pt idx="179">
                  <c:v>28927</c:v>
                </c:pt>
                <c:pt idx="180">
                  <c:v>29098</c:v>
                </c:pt>
                <c:pt idx="181">
                  <c:v>29262</c:v>
                </c:pt>
                <c:pt idx="182">
                  <c:v>29406</c:v>
                </c:pt>
                <c:pt idx="183">
                  <c:v>29558</c:v>
                </c:pt>
                <c:pt idx="184">
                  <c:v>29724</c:v>
                </c:pt>
                <c:pt idx="185">
                  <c:v>29894</c:v>
                </c:pt>
                <c:pt idx="186">
                  <c:v>30066</c:v>
                </c:pt>
                <c:pt idx="187">
                  <c:v>30224</c:v>
                </c:pt>
                <c:pt idx="188">
                  <c:v>30374</c:v>
                </c:pt>
                <c:pt idx="189">
                  <c:v>30518</c:v>
                </c:pt>
                <c:pt idx="190">
                  <c:v>30659</c:v>
                </c:pt>
                <c:pt idx="191">
                  <c:v>30824</c:v>
                </c:pt>
                <c:pt idx="192">
                  <c:v>30983</c:v>
                </c:pt>
                <c:pt idx="193">
                  <c:v>31154</c:v>
                </c:pt>
                <c:pt idx="194">
                  <c:v>31312</c:v>
                </c:pt>
                <c:pt idx="195">
                  <c:v>31469</c:v>
                </c:pt>
                <c:pt idx="196">
                  <c:v>31624</c:v>
                </c:pt>
                <c:pt idx="197">
                  <c:v>31765</c:v>
                </c:pt>
                <c:pt idx="198">
                  <c:v>31937</c:v>
                </c:pt>
                <c:pt idx="199">
                  <c:v>32097</c:v>
                </c:pt>
                <c:pt idx="200">
                  <c:v>32260</c:v>
                </c:pt>
                <c:pt idx="201">
                  <c:v>32402</c:v>
                </c:pt>
                <c:pt idx="202">
                  <c:v>32560</c:v>
                </c:pt>
                <c:pt idx="203">
                  <c:v>32710</c:v>
                </c:pt>
                <c:pt idx="204">
                  <c:v>32838</c:v>
                </c:pt>
                <c:pt idx="205">
                  <c:v>33012</c:v>
                </c:pt>
                <c:pt idx="206">
                  <c:v>33156</c:v>
                </c:pt>
                <c:pt idx="207">
                  <c:v>33320</c:v>
                </c:pt>
                <c:pt idx="208">
                  <c:v>33460</c:v>
                </c:pt>
                <c:pt idx="209">
                  <c:v>33622</c:v>
                </c:pt>
                <c:pt idx="210">
                  <c:v>33777</c:v>
                </c:pt>
                <c:pt idx="211">
                  <c:v>33939</c:v>
                </c:pt>
                <c:pt idx="212">
                  <c:v>34088</c:v>
                </c:pt>
                <c:pt idx="213">
                  <c:v>34226</c:v>
                </c:pt>
                <c:pt idx="214">
                  <c:v>34390</c:v>
                </c:pt>
                <c:pt idx="215">
                  <c:v>34545</c:v>
                </c:pt>
                <c:pt idx="216">
                  <c:v>34681</c:v>
                </c:pt>
                <c:pt idx="217">
                  <c:v>34861</c:v>
                </c:pt>
                <c:pt idx="218">
                  <c:v>35007</c:v>
                </c:pt>
                <c:pt idx="219">
                  <c:v>35168</c:v>
                </c:pt>
                <c:pt idx="220">
                  <c:v>35329</c:v>
                </c:pt>
                <c:pt idx="221">
                  <c:v>35491</c:v>
                </c:pt>
                <c:pt idx="222">
                  <c:v>35637</c:v>
                </c:pt>
              </c:numCache>
            </c:numRef>
          </c:cat>
          <c:val>
            <c:numRef>
              <c:f>Sheet1!$E$2:$E$224</c:f>
              <c:numCache>
                <c:formatCode>General</c:formatCode>
                <c:ptCount val="223"/>
                <c:pt idx="0">
                  <c:v>4.833984375</c:v>
                </c:pt>
                <c:pt idx="1">
                  <c:v>4.833984375</c:v>
                </c:pt>
                <c:pt idx="2">
                  <c:v>4.833984375</c:v>
                </c:pt>
                <c:pt idx="3">
                  <c:v>4.833984375</c:v>
                </c:pt>
                <c:pt idx="4">
                  <c:v>5.1044921875</c:v>
                </c:pt>
                <c:pt idx="5">
                  <c:v>5.50390625</c:v>
                </c:pt>
                <c:pt idx="6">
                  <c:v>26.4296875</c:v>
                </c:pt>
                <c:pt idx="7">
                  <c:v>62.6572265625</c:v>
                </c:pt>
                <c:pt idx="8">
                  <c:v>62.6572265625</c:v>
                </c:pt>
                <c:pt idx="9">
                  <c:v>62.658203125</c:v>
                </c:pt>
                <c:pt idx="10">
                  <c:v>78.9345703125</c:v>
                </c:pt>
                <c:pt idx="11">
                  <c:v>78.9404296875</c:v>
                </c:pt>
                <c:pt idx="12">
                  <c:v>78.9404296875</c:v>
                </c:pt>
                <c:pt idx="13">
                  <c:v>78.9404296875</c:v>
                </c:pt>
                <c:pt idx="14">
                  <c:v>78.9599609375</c:v>
                </c:pt>
                <c:pt idx="15">
                  <c:v>78.9609375</c:v>
                </c:pt>
                <c:pt idx="16">
                  <c:v>78.9599609375</c:v>
                </c:pt>
                <c:pt idx="17">
                  <c:v>79.0068359375</c:v>
                </c:pt>
                <c:pt idx="18">
                  <c:v>79.1025390625</c:v>
                </c:pt>
                <c:pt idx="19">
                  <c:v>79.12890625</c:v>
                </c:pt>
                <c:pt idx="20">
                  <c:v>79.1279296875</c:v>
                </c:pt>
                <c:pt idx="21">
                  <c:v>79.1318359375</c:v>
                </c:pt>
                <c:pt idx="22">
                  <c:v>79.1328125</c:v>
                </c:pt>
                <c:pt idx="23">
                  <c:v>79.1318359375</c:v>
                </c:pt>
                <c:pt idx="24">
                  <c:v>79.1416015625</c:v>
                </c:pt>
                <c:pt idx="25">
                  <c:v>79.142578125</c:v>
                </c:pt>
                <c:pt idx="26">
                  <c:v>79.1337890625</c:v>
                </c:pt>
                <c:pt idx="27">
                  <c:v>79.134765625</c:v>
                </c:pt>
                <c:pt idx="28">
                  <c:v>79.134765625</c:v>
                </c:pt>
                <c:pt idx="29">
                  <c:v>79.1416015625</c:v>
                </c:pt>
                <c:pt idx="30">
                  <c:v>79.1416015625</c:v>
                </c:pt>
                <c:pt idx="31">
                  <c:v>79.1376953125</c:v>
                </c:pt>
                <c:pt idx="32">
                  <c:v>79.1435546875</c:v>
                </c:pt>
                <c:pt idx="33">
                  <c:v>79.1435546875</c:v>
                </c:pt>
                <c:pt idx="34">
                  <c:v>79.6982421875</c:v>
                </c:pt>
                <c:pt idx="35">
                  <c:v>80.150390625</c:v>
                </c:pt>
                <c:pt idx="36">
                  <c:v>80.947265625</c:v>
                </c:pt>
                <c:pt idx="37">
                  <c:v>81.62890625</c:v>
                </c:pt>
                <c:pt idx="38">
                  <c:v>83.5703125</c:v>
                </c:pt>
                <c:pt idx="39">
                  <c:v>85.8193359375</c:v>
                </c:pt>
                <c:pt idx="40">
                  <c:v>85.8193359375</c:v>
                </c:pt>
                <c:pt idx="41">
                  <c:v>85.8193359375</c:v>
                </c:pt>
                <c:pt idx="42">
                  <c:v>85.8193359375</c:v>
                </c:pt>
                <c:pt idx="43">
                  <c:v>85.8193359375</c:v>
                </c:pt>
                <c:pt idx="44">
                  <c:v>85.8193359375</c:v>
                </c:pt>
                <c:pt idx="45">
                  <c:v>85.8193359375</c:v>
                </c:pt>
                <c:pt idx="46">
                  <c:v>85.8193359375</c:v>
                </c:pt>
                <c:pt idx="47">
                  <c:v>85.8193359375</c:v>
                </c:pt>
                <c:pt idx="48">
                  <c:v>85.8876953125</c:v>
                </c:pt>
                <c:pt idx="49">
                  <c:v>86.2099609375</c:v>
                </c:pt>
                <c:pt idx="50">
                  <c:v>86.3212890625</c:v>
                </c:pt>
                <c:pt idx="51">
                  <c:v>86.3212890625</c:v>
                </c:pt>
                <c:pt idx="52">
                  <c:v>86.3212890625</c:v>
                </c:pt>
                <c:pt idx="53">
                  <c:v>86.322265625</c:v>
                </c:pt>
                <c:pt idx="54">
                  <c:v>103.2392578125</c:v>
                </c:pt>
                <c:pt idx="55">
                  <c:v>87.71484375</c:v>
                </c:pt>
                <c:pt idx="56">
                  <c:v>87.71484375</c:v>
                </c:pt>
                <c:pt idx="57">
                  <c:v>87.71484375</c:v>
                </c:pt>
                <c:pt idx="58">
                  <c:v>87.71484375</c:v>
                </c:pt>
                <c:pt idx="59">
                  <c:v>87.71484375</c:v>
                </c:pt>
                <c:pt idx="60">
                  <c:v>87.71484375</c:v>
                </c:pt>
                <c:pt idx="61">
                  <c:v>87.71484375</c:v>
                </c:pt>
                <c:pt idx="62">
                  <c:v>87.71484375</c:v>
                </c:pt>
                <c:pt idx="63">
                  <c:v>87.71484375</c:v>
                </c:pt>
                <c:pt idx="64">
                  <c:v>87.71484375</c:v>
                </c:pt>
                <c:pt idx="65">
                  <c:v>87.71484375</c:v>
                </c:pt>
                <c:pt idx="66">
                  <c:v>87.71484375</c:v>
                </c:pt>
                <c:pt idx="67">
                  <c:v>87.71484375</c:v>
                </c:pt>
                <c:pt idx="68">
                  <c:v>87.71484375</c:v>
                </c:pt>
                <c:pt idx="69">
                  <c:v>87.71484375</c:v>
                </c:pt>
                <c:pt idx="70">
                  <c:v>87.71484375</c:v>
                </c:pt>
                <c:pt idx="71">
                  <c:v>87.71484375</c:v>
                </c:pt>
                <c:pt idx="72">
                  <c:v>87.9140625</c:v>
                </c:pt>
                <c:pt idx="73">
                  <c:v>87.955078125</c:v>
                </c:pt>
                <c:pt idx="74">
                  <c:v>87.9453125</c:v>
                </c:pt>
                <c:pt idx="75">
                  <c:v>87.91015625</c:v>
                </c:pt>
                <c:pt idx="76">
                  <c:v>87.90625</c:v>
                </c:pt>
                <c:pt idx="77">
                  <c:v>87.90625</c:v>
                </c:pt>
                <c:pt idx="78">
                  <c:v>87.90625</c:v>
                </c:pt>
                <c:pt idx="79">
                  <c:v>87.90625</c:v>
                </c:pt>
                <c:pt idx="80">
                  <c:v>87.90625</c:v>
                </c:pt>
                <c:pt idx="81">
                  <c:v>87.90625</c:v>
                </c:pt>
                <c:pt idx="82">
                  <c:v>87.90625</c:v>
                </c:pt>
                <c:pt idx="83">
                  <c:v>87.90625</c:v>
                </c:pt>
                <c:pt idx="84">
                  <c:v>87.90625</c:v>
                </c:pt>
                <c:pt idx="85">
                  <c:v>87.90625</c:v>
                </c:pt>
                <c:pt idx="86">
                  <c:v>87.90625</c:v>
                </c:pt>
                <c:pt idx="87">
                  <c:v>87.90625</c:v>
                </c:pt>
                <c:pt idx="88">
                  <c:v>87.90625</c:v>
                </c:pt>
                <c:pt idx="89">
                  <c:v>87.90625</c:v>
                </c:pt>
                <c:pt idx="90">
                  <c:v>87.90625</c:v>
                </c:pt>
                <c:pt idx="91">
                  <c:v>71.2646484375</c:v>
                </c:pt>
                <c:pt idx="92">
                  <c:v>71.5810546875</c:v>
                </c:pt>
                <c:pt idx="93">
                  <c:v>71.5810546875</c:v>
                </c:pt>
                <c:pt idx="94">
                  <c:v>71.5810546875</c:v>
                </c:pt>
                <c:pt idx="95">
                  <c:v>71.5810546875</c:v>
                </c:pt>
                <c:pt idx="96">
                  <c:v>71.5810546875</c:v>
                </c:pt>
                <c:pt idx="97">
                  <c:v>71.5810546875</c:v>
                </c:pt>
                <c:pt idx="98">
                  <c:v>71.5810546875</c:v>
                </c:pt>
                <c:pt idx="99">
                  <c:v>71.5810546875</c:v>
                </c:pt>
                <c:pt idx="100">
                  <c:v>71.5810546875</c:v>
                </c:pt>
                <c:pt idx="101">
                  <c:v>87.8876953125</c:v>
                </c:pt>
                <c:pt idx="102">
                  <c:v>88.2431640625</c:v>
                </c:pt>
                <c:pt idx="103">
                  <c:v>88.3759765625</c:v>
                </c:pt>
                <c:pt idx="104">
                  <c:v>88.3759765625</c:v>
                </c:pt>
                <c:pt idx="105">
                  <c:v>88.3759765625</c:v>
                </c:pt>
                <c:pt idx="106">
                  <c:v>88.3759765625</c:v>
                </c:pt>
                <c:pt idx="107">
                  <c:v>88.3759765625</c:v>
                </c:pt>
                <c:pt idx="108">
                  <c:v>88.3759765625</c:v>
                </c:pt>
                <c:pt idx="109">
                  <c:v>185.9267578125</c:v>
                </c:pt>
                <c:pt idx="110">
                  <c:v>71.7666015625</c:v>
                </c:pt>
                <c:pt idx="111">
                  <c:v>71.7666015625</c:v>
                </c:pt>
                <c:pt idx="112">
                  <c:v>71.7666015625</c:v>
                </c:pt>
                <c:pt idx="113">
                  <c:v>88.0810546875</c:v>
                </c:pt>
                <c:pt idx="114">
                  <c:v>88.0810546875</c:v>
                </c:pt>
                <c:pt idx="115">
                  <c:v>88.0810546875</c:v>
                </c:pt>
                <c:pt idx="116">
                  <c:v>88.1064453125</c:v>
                </c:pt>
                <c:pt idx="117">
                  <c:v>88.1064453125</c:v>
                </c:pt>
                <c:pt idx="118">
                  <c:v>88.1064453125</c:v>
                </c:pt>
                <c:pt idx="119">
                  <c:v>88.0712890625</c:v>
                </c:pt>
                <c:pt idx="120">
                  <c:v>88.0419921875</c:v>
                </c:pt>
                <c:pt idx="121">
                  <c:v>88.1044921875</c:v>
                </c:pt>
                <c:pt idx="122">
                  <c:v>88.1279296875</c:v>
                </c:pt>
                <c:pt idx="123">
                  <c:v>88.1337890625</c:v>
                </c:pt>
                <c:pt idx="124">
                  <c:v>88.1337890625</c:v>
                </c:pt>
                <c:pt idx="125">
                  <c:v>88.1337890625</c:v>
                </c:pt>
                <c:pt idx="126">
                  <c:v>88.1396484375</c:v>
                </c:pt>
                <c:pt idx="127">
                  <c:v>88.1396484375</c:v>
                </c:pt>
                <c:pt idx="128">
                  <c:v>120.9873046875</c:v>
                </c:pt>
                <c:pt idx="129">
                  <c:v>87.98828125</c:v>
                </c:pt>
                <c:pt idx="130">
                  <c:v>87.98828125</c:v>
                </c:pt>
                <c:pt idx="131">
                  <c:v>87.98828125</c:v>
                </c:pt>
                <c:pt idx="132">
                  <c:v>87.98828125</c:v>
                </c:pt>
                <c:pt idx="133">
                  <c:v>87.98828125</c:v>
                </c:pt>
                <c:pt idx="134">
                  <c:v>87.98828125</c:v>
                </c:pt>
                <c:pt idx="135">
                  <c:v>87.98828125</c:v>
                </c:pt>
                <c:pt idx="136">
                  <c:v>87.98828125</c:v>
                </c:pt>
                <c:pt idx="137">
                  <c:v>87.98828125</c:v>
                </c:pt>
                <c:pt idx="138">
                  <c:v>87.98828125</c:v>
                </c:pt>
                <c:pt idx="139">
                  <c:v>88.044921875</c:v>
                </c:pt>
                <c:pt idx="140">
                  <c:v>88.09765625</c:v>
                </c:pt>
                <c:pt idx="141">
                  <c:v>88.09765625</c:v>
                </c:pt>
                <c:pt idx="142">
                  <c:v>88.09765625</c:v>
                </c:pt>
                <c:pt idx="143">
                  <c:v>88.09765625</c:v>
                </c:pt>
                <c:pt idx="144">
                  <c:v>88.09765625</c:v>
                </c:pt>
                <c:pt idx="145">
                  <c:v>88.09765625</c:v>
                </c:pt>
                <c:pt idx="146">
                  <c:v>88.09765625</c:v>
                </c:pt>
                <c:pt idx="147">
                  <c:v>88.09765625</c:v>
                </c:pt>
                <c:pt idx="148">
                  <c:v>104.439453125</c:v>
                </c:pt>
                <c:pt idx="149">
                  <c:v>88.849609375</c:v>
                </c:pt>
                <c:pt idx="150">
                  <c:v>88.849609375</c:v>
                </c:pt>
                <c:pt idx="151">
                  <c:v>88.849609375</c:v>
                </c:pt>
                <c:pt idx="152">
                  <c:v>88.849609375</c:v>
                </c:pt>
                <c:pt idx="153">
                  <c:v>88.849609375</c:v>
                </c:pt>
                <c:pt idx="154">
                  <c:v>88.849609375</c:v>
                </c:pt>
                <c:pt idx="155">
                  <c:v>88.849609375</c:v>
                </c:pt>
                <c:pt idx="156">
                  <c:v>88.849609375</c:v>
                </c:pt>
                <c:pt idx="157">
                  <c:v>88.849609375</c:v>
                </c:pt>
                <c:pt idx="158">
                  <c:v>88.849609375</c:v>
                </c:pt>
                <c:pt idx="159">
                  <c:v>88.849609375</c:v>
                </c:pt>
                <c:pt idx="160">
                  <c:v>88.849609375</c:v>
                </c:pt>
                <c:pt idx="161">
                  <c:v>86.669921875</c:v>
                </c:pt>
                <c:pt idx="162">
                  <c:v>86.673828125</c:v>
                </c:pt>
                <c:pt idx="163">
                  <c:v>86.673828125</c:v>
                </c:pt>
                <c:pt idx="164">
                  <c:v>86.673828125</c:v>
                </c:pt>
                <c:pt idx="165">
                  <c:v>86.673828125</c:v>
                </c:pt>
                <c:pt idx="166">
                  <c:v>86.673828125</c:v>
                </c:pt>
                <c:pt idx="167">
                  <c:v>86.9375</c:v>
                </c:pt>
                <c:pt idx="168">
                  <c:v>86.951171875</c:v>
                </c:pt>
                <c:pt idx="169">
                  <c:v>87.013671875</c:v>
                </c:pt>
                <c:pt idx="170">
                  <c:v>87.0625</c:v>
                </c:pt>
                <c:pt idx="171">
                  <c:v>87.076171875</c:v>
                </c:pt>
                <c:pt idx="172">
                  <c:v>87.076171875</c:v>
                </c:pt>
                <c:pt idx="173">
                  <c:v>87.076171875</c:v>
                </c:pt>
                <c:pt idx="174">
                  <c:v>87.076171875</c:v>
                </c:pt>
                <c:pt idx="175">
                  <c:v>87.076171875</c:v>
                </c:pt>
                <c:pt idx="176">
                  <c:v>87.076171875</c:v>
                </c:pt>
                <c:pt idx="177">
                  <c:v>87.076171875</c:v>
                </c:pt>
                <c:pt idx="178">
                  <c:v>87.076171875</c:v>
                </c:pt>
                <c:pt idx="179">
                  <c:v>87.076171875</c:v>
                </c:pt>
                <c:pt idx="180">
                  <c:v>87.076171875</c:v>
                </c:pt>
                <c:pt idx="181">
                  <c:v>87.076171875</c:v>
                </c:pt>
                <c:pt idx="182">
                  <c:v>87.076171875</c:v>
                </c:pt>
                <c:pt idx="183">
                  <c:v>87.076171875</c:v>
                </c:pt>
                <c:pt idx="184">
                  <c:v>87.076171875</c:v>
                </c:pt>
                <c:pt idx="185">
                  <c:v>87.076171875</c:v>
                </c:pt>
                <c:pt idx="186">
                  <c:v>87.076171875</c:v>
                </c:pt>
                <c:pt idx="187">
                  <c:v>70.82421875</c:v>
                </c:pt>
                <c:pt idx="188">
                  <c:v>70.82421875</c:v>
                </c:pt>
                <c:pt idx="189">
                  <c:v>70.82421875</c:v>
                </c:pt>
                <c:pt idx="190">
                  <c:v>70.82421875</c:v>
                </c:pt>
                <c:pt idx="191">
                  <c:v>70.82421875</c:v>
                </c:pt>
                <c:pt idx="192">
                  <c:v>70.82421875</c:v>
                </c:pt>
                <c:pt idx="193">
                  <c:v>70.82421875</c:v>
                </c:pt>
                <c:pt idx="194">
                  <c:v>70.82421875</c:v>
                </c:pt>
                <c:pt idx="195">
                  <c:v>70.82421875</c:v>
                </c:pt>
                <c:pt idx="196">
                  <c:v>70.82421875</c:v>
                </c:pt>
                <c:pt idx="197">
                  <c:v>87.12890625</c:v>
                </c:pt>
                <c:pt idx="198">
                  <c:v>87.177734375</c:v>
                </c:pt>
                <c:pt idx="199">
                  <c:v>87.20703125</c:v>
                </c:pt>
                <c:pt idx="200">
                  <c:v>87.20703125</c:v>
                </c:pt>
                <c:pt idx="201">
                  <c:v>87.20703125</c:v>
                </c:pt>
                <c:pt idx="202">
                  <c:v>87.20703125</c:v>
                </c:pt>
                <c:pt idx="203">
                  <c:v>87.20703125</c:v>
                </c:pt>
                <c:pt idx="204">
                  <c:v>87.20703125</c:v>
                </c:pt>
                <c:pt idx="205">
                  <c:v>87.20703125</c:v>
                </c:pt>
                <c:pt idx="206">
                  <c:v>71.0078125</c:v>
                </c:pt>
                <c:pt idx="207">
                  <c:v>71.0078125</c:v>
                </c:pt>
                <c:pt idx="208">
                  <c:v>71.0078125</c:v>
                </c:pt>
                <c:pt idx="209">
                  <c:v>87.337890625</c:v>
                </c:pt>
                <c:pt idx="210">
                  <c:v>87.337890625</c:v>
                </c:pt>
                <c:pt idx="211">
                  <c:v>87.337890625</c:v>
                </c:pt>
                <c:pt idx="212">
                  <c:v>87.349609375</c:v>
                </c:pt>
                <c:pt idx="213">
                  <c:v>87.37890625</c:v>
                </c:pt>
                <c:pt idx="214">
                  <c:v>87.37890625</c:v>
                </c:pt>
                <c:pt idx="215">
                  <c:v>87.37890625</c:v>
                </c:pt>
                <c:pt idx="216">
                  <c:v>87.416015625</c:v>
                </c:pt>
                <c:pt idx="217">
                  <c:v>87.466796875</c:v>
                </c:pt>
                <c:pt idx="218">
                  <c:v>87.513671875</c:v>
                </c:pt>
                <c:pt idx="219">
                  <c:v>87.51953125</c:v>
                </c:pt>
                <c:pt idx="220">
                  <c:v>87.51953125</c:v>
                </c:pt>
                <c:pt idx="221">
                  <c:v>87.51953125</c:v>
                </c:pt>
                <c:pt idx="222">
                  <c:v>87.537109375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892112"/>
        <c:axId val="1118894832"/>
      </c:lineChart>
      <c:catAx>
        <c:axId val="11188921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1889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89483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1188921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topLeftCell="A4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4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286</f>
        <v>286</v>
      </c>
      <c r="B2" s="1">
        <f>0</f>
        <v>0</v>
      </c>
      <c r="C2" s="1">
        <f>205</f>
        <v>205</v>
      </c>
      <c r="D2" s="1">
        <f>4950</f>
        <v>4950</v>
      </c>
      <c r="E2" s="1">
        <f>4.833984375</f>
        <v>4.833984375</v>
      </c>
      <c r="G2" s="1">
        <f>222</f>
        <v>222</v>
      </c>
    </row>
    <row r="3" spans="1:10" x14ac:dyDescent="0.25">
      <c r="A3" s="1">
        <f>544</f>
        <v>544</v>
      </c>
      <c r="B3" s="1">
        <f>0</f>
        <v>0</v>
      </c>
      <c r="C3" s="1">
        <f>387</f>
        <v>387</v>
      </c>
      <c r="D3" s="1">
        <f>4950</f>
        <v>4950</v>
      </c>
      <c r="E3" s="1">
        <f>4.833984375</f>
        <v>4.833984375</v>
      </c>
    </row>
    <row r="4" spans="1:10" x14ac:dyDescent="0.25">
      <c r="A4" s="1">
        <f>825</f>
        <v>825</v>
      </c>
      <c r="B4" s="1">
        <f>0</f>
        <v>0</v>
      </c>
      <c r="C4" s="1">
        <f>557</f>
        <v>557</v>
      </c>
      <c r="D4" s="1">
        <f>4950</f>
        <v>4950</v>
      </c>
      <c r="E4" s="1">
        <f>4.833984375</f>
        <v>4.833984375</v>
      </c>
      <c r="G4" s="1" t="s">
        <v>5</v>
      </c>
    </row>
    <row r="5" spans="1:10" x14ac:dyDescent="0.25">
      <c r="A5" s="1">
        <f>1053</f>
        <v>1053</v>
      </c>
      <c r="B5" s="1">
        <f>0</f>
        <v>0</v>
      </c>
      <c r="C5" s="1">
        <f>741</f>
        <v>741</v>
      </c>
      <c r="D5" s="1">
        <f>4950</f>
        <v>4950</v>
      </c>
      <c r="E5" s="1">
        <f>4.833984375</f>
        <v>4.833984375</v>
      </c>
      <c r="G5" s="1">
        <f>158</f>
        <v>158</v>
      </c>
    </row>
    <row r="6" spans="1:10" x14ac:dyDescent="0.25">
      <c r="A6" s="1">
        <f>1326</f>
        <v>1326</v>
      </c>
      <c r="B6" s="1">
        <f>9</f>
        <v>9</v>
      </c>
      <c r="C6" s="1">
        <f>898</f>
        <v>898</v>
      </c>
      <c r="D6" s="1">
        <f>5227</f>
        <v>5227</v>
      </c>
      <c r="E6" s="1">
        <f>5.1044921875</f>
        <v>5.1044921875</v>
      </c>
    </row>
    <row r="7" spans="1:10" x14ac:dyDescent="0.25">
      <c r="A7" s="1">
        <f>1583</f>
        <v>1583</v>
      </c>
      <c r="B7" s="1">
        <f>0</f>
        <v>0</v>
      </c>
      <c r="C7" s="1">
        <f>1235</f>
        <v>1235</v>
      </c>
      <c r="D7" s="1">
        <f>5636</f>
        <v>5636</v>
      </c>
      <c r="E7" s="1">
        <f>5.50390625</f>
        <v>5.50390625</v>
      </c>
    </row>
    <row r="8" spans="1:10" x14ac:dyDescent="0.25">
      <c r="A8" s="1">
        <f>1794</f>
        <v>1794</v>
      </c>
      <c r="B8" s="1">
        <f>0</f>
        <v>0</v>
      </c>
      <c r="C8" s="1">
        <f>1402</f>
        <v>1402</v>
      </c>
      <c r="D8" s="1">
        <f>27064</f>
        <v>27064</v>
      </c>
      <c r="E8" s="1">
        <f>26.4296875</f>
        <v>26.4296875</v>
      </c>
    </row>
    <row r="9" spans="1:10" x14ac:dyDescent="0.25">
      <c r="A9" s="1">
        <f>2032</f>
        <v>2032</v>
      </c>
      <c r="B9" s="1">
        <f>0</f>
        <v>0</v>
      </c>
      <c r="C9" s="1">
        <f>1540</f>
        <v>1540</v>
      </c>
      <c r="D9" s="1">
        <f>64161</f>
        <v>64161</v>
      </c>
      <c r="E9" s="1">
        <f>62.6572265625</f>
        <v>62.6572265625</v>
      </c>
    </row>
    <row r="10" spans="1:10" x14ac:dyDescent="0.25">
      <c r="A10" s="1">
        <f>2242</f>
        <v>2242</v>
      </c>
      <c r="B10" s="1">
        <f>0</f>
        <v>0</v>
      </c>
      <c r="C10" s="1">
        <f>1693</f>
        <v>1693</v>
      </c>
      <c r="D10" s="1">
        <f>64161</f>
        <v>64161</v>
      </c>
      <c r="E10" s="1">
        <f>62.6572265625</f>
        <v>62.6572265625</v>
      </c>
    </row>
    <row r="11" spans="1:10" x14ac:dyDescent="0.25">
      <c r="A11" s="1">
        <f>2457</f>
        <v>2457</v>
      </c>
      <c r="B11" s="1">
        <f>3</f>
        <v>3</v>
      </c>
      <c r="C11" s="1">
        <f>1844</f>
        <v>1844</v>
      </c>
      <c r="D11" s="1">
        <f>64162</f>
        <v>64162</v>
      </c>
      <c r="E11" s="1">
        <f>62.658203125</f>
        <v>62.658203125</v>
      </c>
    </row>
    <row r="12" spans="1:10" x14ac:dyDescent="0.25">
      <c r="A12" s="1">
        <f>2677</f>
        <v>2677</v>
      </c>
      <c r="B12" s="1">
        <f>0</f>
        <v>0</v>
      </c>
      <c r="C12" s="1">
        <f>1989</f>
        <v>1989</v>
      </c>
      <c r="D12" s="1">
        <f>80829</f>
        <v>80829</v>
      </c>
      <c r="E12" s="1">
        <f>78.9345703125</f>
        <v>78.9345703125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2917</f>
        <v>2917</v>
      </c>
      <c r="B13" s="1">
        <f>0</f>
        <v>0</v>
      </c>
      <c r="C13" s="1">
        <f>2147</f>
        <v>2147</v>
      </c>
      <c r="D13" s="1">
        <f>80835</f>
        <v>80835</v>
      </c>
      <c r="E13" s="1">
        <f>78.9404296875</f>
        <v>78.9404296875</v>
      </c>
      <c r="H13" s="1">
        <f>AVERAGE(E12:E21)</f>
        <v>78.987499999999997</v>
      </c>
      <c r="I13" s="1">
        <f>MAX(E2:E523)</f>
        <v>185.9267578125</v>
      </c>
      <c r="J13" s="1">
        <v>87</v>
      </c>
    </row>
    <row r="14" spans="1:10" x14ac:dyDescent="0.25">
      <c r="A14" s="1">
        <f>3122</f>
        <v>3122</v>
      </c>
      <c r="B14" s="1">
        <f>7</f>
        <v>7</v>
      </c>
      <c r="C14" s="1">
        <f>2320</f>
        <v>2320</v>
      </c>
      <c r="D14" s="1">
        <f>80835</f>
        <v>80835</v>
      </c>
      <c r="E14" s="1">
        <f>78.9404296875</f>
        <v>78.9404296875</v>
      </c>
    </row>
    <row r="15" spans="1:10" x14ac:dyDescent="0.25">
      <c r="A15" s="1">
        <f>3340</f>
        <v>3340</v>
      </c>
      <c r="B15" s="1">
        <f>0</f>
        <v>0</v>
      </c>
      <c r="C15" s="1">
        <f>2461</f>
        <v>2461</v>
      </c>
      <c r="D15" s="1">
        <f>80835</f>
        <v>80835</v>
      </c>
      <c r="E15" s="1">
        <f>78.9404296875</f>
        <v>78.9404296875</v>
      </c>
    </row>
    <row r="16" spans="1:10" x14ac:dyDescent="0.25">
      <c r="A16" s="1">
        <f>3568</f>
        <v>3568</v>
      </c>
      <c r="B16" s="1">
        <f>0</f>
        <v>0</v>
      </c>
      <c r="C16" s="1">
        <f>2613</f>
        <v>2613</v>
      </c>
      <c r="D16" s="1">
        <f>80855</f>
        <v>80855</v>
      </c>
      <c r="E16" s="1">
        <f>78.9599609375</f>
        <v>78.9599609375</v>
      </c>
    </row>
    <row r="17" spans="1:5" x14ac:dyDescent="0.25">
      <c r="A17" s="1">
        <f>3783</f>
        <v>3783</v>
      </c>
      <c r="B17" s="1">
        <f>0</f>
        <v>0</v>
      </c>
      <c r="C17" s="1">
        <f>2754</f>
        <v>2754</v>
      </c>
      <c r="D17" s="1">
        <f>80856</f>
        <v>80856</v>
      </c>
      <c r="E17" s="1">
        <f>78.9609375</f>
        <v>78.9609375</v>
      </c>
    </row>
    <row r="18" spans="1:5" x14ac:dyDescent="0.25">
      <c r="A18" s="1">
        <f>3996</f>
        <v>3996</v>
      </c>
      <c r="B18" s="1">
        <f>3</f>
        <v>3</v>
      </c>
      <c r="C18" s="1">
        <f>2895</f>
        <v>2895</v>
      </c>
      <c r="D18" s="1">
        <f>80855</f>
        <v>80855</v>
      </c>
      <c r="E18" s="1">
        <f>78.9599609375</f>
        <v>78.9599609375</v>
      </c>
    </row>
    <row r="19" spans="1:5" x14ac:dyDescent="0.25">
      <c r="A19" s="1">
        <f>4351</f>
        <v>4351</v>
      </c>
      <c r="B19" s="1">
        <f>0</f>
        <v>0</v>
      </c>
      <c r="C19" s="1">
        <f>3063</f>
        <v>3063</v>
      </c>
      <c r="D19" s="1">
        <f>80903</f>
        <v>80903</v>
      </c>
      <c r="E19" s="1">
        <f>79.0068359375</f>
        <v>79.0068359375</v>
      </c>
    </row>
    <row r="20" spans="1:5" x14ac:dyDescent="0.25">
      <c r="A20" s="1">
        <f>4682</f>
        <v>4682</v>
      </c>
      <c r="B20" s="1">
        <f>0</f>
        <v>0</v>
      </c>
      <c r="C20" s="1">
        <f>3210</f>
        <v>3210</v>
      </c>
      <c r="D20" s="1">
        <f>81001</f>
        <v>81001</v>
      </c>
      <c r="E20" s="1">
        <f>79.1025390625</f>
        <v>79.1025390625</v>
      </c>
    </row>
    <row r="21" spans="1:5" x14ac:dyDescent="0.25">
      <c r="A21" s="1">
        <f>4921</f>
        <v>4921</v>
      </c>
      <c r="B21" s="1">
        <f>0</f>
        <v>0</v>
      </c>
      <c r="C21" s="1">
        <f>3366</f>
        <v>3366</v>
      </c>
      <c r="D21" s="1">
        <f>81028</f>
        <v>81028</v>
      </c>
      <c r="E21" s="1">
        <f>79.12890625</f>
        <v>79.12890625</v>
      </c>
    </row>
    <row r="22" spans="1:5" x14ac:dyDescent="0.25">
      <c r="A22" s="1">
        <f>5133</f>
        <v>5133</v>
      </c>
      <c r="B22" s="1">
        <f>0</f>
        <v>0</v>
      </c>
      <c r="C22" s="1">
        <f>3521</f>
        <v>3521</v>
      </c>
      <c r="D22" s="1">
        <f>81027</f>
        <v>81027</v>
      </c>
      <c r="E22" s="1">
        <f>79.1279296875</f>
        <v>79.1279296875</v>
      </c>
    </row>
    <row r="23" spans="1:5" x14ac:dyDescent="0.25">
      <c r="A23" s="1">
        <f>5344</f>
        <v>5344</v>
      </c>
      <c r="B23" s="1">
        <f>0</f>
        <v>0</v>
      </c>
      <c r="C23" s="1">
        <f>3689</f>
        <v>3689</v>
      </c>
      <c r="D23" s="1">
        <f>81031</f>
        <v>81031</v>
      </c>
      <c r="E23" s="1">
        <f>79.1318359375</f>
        <v>79.1318359375</v>
      </c>
    </row>
    <row r="24" spans="1:5" x14ac:dyDescent="0.25">
      <c r="A24" s="1">
        <f>5575</f>
        <v>5575</v>
      </c>
      <c r="B24" s="1">
        <f>0</f>
        <v>0</v>
      </c>
      <c r="C24" s="1">
        <f>3828</f>
        <v>3828</v>
      </c>
      <c r="D24" s="1">
        <f>81032</f>
        <v>81032</v>
      </c>
      <c r="E24" s="1">
        <f>79.1328125</f>
        <v>79.1328125</v>
      </c>
    </row>
    <row r="25" spans="1:5" x14ac:dyDescent="0.25">
      <c r="A25" s="1">
        <f>5831</f>
        <v>5831</v>
      </c>
      <c r="B25" s="1">
        <f>0</f>
        <v>0</v>
      </c>
      <c r="C25" s="1">
        <f>3995</f>
        <v>3995</v>
      </c>
      <c r="D25" s="1">
        <f>81031</f>
        <v>81031</v>
      </c>
      <c r="E25" s="1">
        <f>79.1318359375</f>
        <v>79.1318359375</v>
      </c>
    </row>
    <row r="26" spans="1:5" x14ac:dyDescent="0.25">
      <c r="A26" s="1">
        <f>6102</f>
        <v>6102</v>
      </c>
      <c r="B26" s="1">
        <f>12</f>
        <v>12</v>
      </c>
      <c r="C26" s="1">
        <f>4202</f>
        <v>4202</v>
      </c>
      <c r="D26" s="1">
        <f>81041</f>
        <v>81041</v>
      </c>
      <c r="E26" s="1">
        <f>79.1416015625</f>
        <v>79.1416015625</v>
      </c>
    </row>
    <row r="27" spans="1:5" x14ac:dyDescent="0.25">
      <c r="A27" s="1">
        <f>6306</f>
        <v>6306</v>
      </c>
      <c r="B27" s="1">
        <f>10</f>
        <v>10</v>
      </c>
      <c r="C27" s="1">
        <f>4404</f>
        <v>4404</v>
      </c>
      <c r="D27" s="1">
        <f>81042</f>
        <v>81042</v>
      </c>
      <c r="E27" s="1">
        <f>79.142578125</f>
        <v>79.142578125</v>
      </c>
    </row>
    <row r="28" spans="1:5" x14ac:dyDescent="0.25">
      <c r="A28" s="1">
        <f>6516</f>
        <v>6516</v>
      </c>
      <c r="B28" s="1">
        <f>25</f>
        <v>25</v>
      </c>
      <c r="C28" s="1">
        <f>4586</f>
        <v>4586</v>
      </c>
      <c r="D28" s="1">
        <f>81033</f>
        <v>81033</v>
      </c>
      <c r="E28" s="1">
        <f>79.1337890625</f>
        <v>79.1337890625</v>
      </c>
    </row>
    <row r="29" spans="1:5" x14ac:dyDescent="0.25">
      <c r="A29" s="1">
        <f>6733</f>
        <v>6733</v>
      </c>
      <c r="B29" s="1">
        <f>18</f>
        <v>18</v>
      </c>
      <c r="C29" s="1">
        <f>4742</f>
        <v>4742</v>
      </c>
      <c r="D29" s="1">
        <f>81034</f>
        <v>81034</v>
      </c>
      <c r="E29" s="1">
        <f>79.134765625</f>
        <v>79.134765625</v>
      </c>
    </row>
    <row r="30" spans="1:5" x14ac:dyDescent="0.25">
      <c r="A30" s="1">
        <f>6930</f>
        <v>6930</v>
      </c>
      <c r="B30" s="1">
        <f>0</f>
        <v>0</v>
      </c>
      <c r="C30" s="1">
        <f>4935</f>
        <v>4935</v>
      </c>
      <c r="D30" s="1">
        <f>81034</f>
        <v>81034</v>
      </c>
      <c r="E30" s="1">
        <f>79.134765625</f>
        <v>79.134765625</v>
      </c>
    </row>
    <row r="31" spans="1:5" x14ac:dyDescent="0.25">
      <c r="A31" s="1">
        <f>7145</f>
        <v>7145</v>
      </c>
      <c r="B31" s="1">
        <f>0</f>
        <v>0</v>
      </c>
      <c r="C31" s="1">
        <f>5109</f>
        <v>5109</v>
      </c>
      <c r="D31" s="1">
        <f>81041</f>
        <v>81041</v>
      </c>
      <c r="E31" s="1">
        <f>79.1416015625</f>
        <v>79.1416015625</v>
      </c>
    </row>
    <row r="32" spans="1:5" x14ac:dyDescent="0.25">
      <c r="A32" s="1">
        <f>7367</f>
        <v>7367</v>
      </c>
      <c r="B32" s="1">
        <f>0</f>
        <v>0</v>
      </c>
      <c r="C32" s="1">
        <f>5327</f>
        <v>5327</v>
      </c>
      <c r="D32" s="1">
        <f>81041</f>
        <v>81041</v>
      </c>
      <c r="E32" s="1">
        <f>79.1416015625</f>
        <v>79.1416015625</v>
      </c>
    </row>
    <row r="33" spans="1:5" x14ac:dyDescent="0.25">
      <c r="A33" s="1">
        <f>7591</f>
        <v>7591</v>
      </c>
      <c r="B33" s="1">
        <f>0</f>
        <v>0</v>
      </c>
      <c r="C33" s="1">
        <f>5497</f>
        <v>5497</v>
      </c>
      <c r="D33" s="1">
        <f>81037</f>
        <v>81037</v>
      </c>
      <c r="E33" s="1">
        <f>79.1376953125</f>
        <v>79.1376953125</v>
      </c>
    </row>
    <row r="34" spans="1:5" x14ac:dyDescent="0.25">
      <c r="A34" s="1">
        <f>7789</f>
        <v>7789</v>
      </c>
      <c r="B34" s="1">
        <f>0</f>
        <v>0</v>
      </c>
      <c r="C34" s="1">
        <f>5737</f>
        <v>5737</v>
      </c>
      <c r="D34" s="1">
        <f>81043</f>
        <v>81043</v>
      </c>
      <c r="E34" s="1">
        <f>79.1435546875</f>
        <v>79.1435546875</v>
      </c>
    </row>
    <row r="35" spans="1:5" x14ac:dyDescent="0.25">
      <c r="A35" s="1">
        <f>7998</f>
        <v>7998</v>
      </c>
      <c r="B35" s="1">
        <f>0</f>
        <v>0</v>
      </c>
      <c r="C35" s="1">
        <f>5939</f>
        <v>5939</v>
      </c>
      <c r="D35" s="1">
        <f>81043</f>
        <v>81043</v>
      </c>
      <c r="E35" s="1">
        <f>79.1435546875</f>
        <v>79.1435546875</v>
      </c>
    </row>
    <row r="36" spans="1:5" x14ac:dyDescent="0.25">
      <c r="A36" s="1">
        <f>8215</f>
        <v>8215</v>
      </c>
      <c r="B36" s="1">
        <f>7</f>
        <v>7</v>
      </c>
      <c r="C36" s="1">
        <f>6098</f>
        <v>6098</v>
      </c>
      <c r="D36" s="1">
        <f>81611</f>
        <v>81611</v>
      </c>
      <c r="E36" s="1">
        <f>79.6982421875</f>
        <v>79.6982421875</v>
      </c>
    </row>
    <row r="37" spans="1:5" x14ac:dyDescent="0.25">
      <c r="A37" s="1">
        <f>8439</f>
        <v>8439</v>
      </c>
      <c r="B37" s="1">
        <f>3</f>
        <v>3</v>
      </c>
      <c r="C37" s="1">
        <f>6250</f>
        <v>6250</v>
      </c>
      <c r="D37" s="1">
        <f>82074</f>
        <v>82074</v>
      </c>
      <c r="E37" s="1">
        <f>80.150390625</f>
        <v>80.150390625</v>
      </c>
    </row>
    <row r="38" spans="1:5" x14ac:dyDescent="0.25">
      <c r="A38" s="1">
        <f>8647</f>
        <v>8647</v>
      </c>
      <c r="B38" s="1">
        <f>0</f>
        <v>0</v>
      </c>
      <c r="C38" s="1">
        <f>6385</f>
        <v>6385</v>
      </c>
      <c r="D38" s="1">
        <f>82890</f>
        <v>82890</v>
      </c>
      <c r="E38" s="1">
        <f>80.947265625</f>
        <v>80.947265625</v>
      </c>
    </row>
    <row r="39" spans="1:5" x14ac:dyDescent="0.25">
      <c r="A39" s="1">
        <f>8853</f>
        <v>8853</v>
      </c>
      <c r="B39" s="1">
        <f>0</f>
        <v>0</v>
      </c>
      <c r="C39" s="1">
        <f>6547</f>
        <v>6547</v>
      </c>
      <c r="D39" s="1">
        <f>83588</f>
        <v>83588</v>
      </c>
      <c r="E39" s="1">
        <f>81.62890625</f>
        <v>81.62890625</v>
      </c>
    </row>
    <row r="40" spans="1:5" x14ac:dyDescent="0.25">
      <c r="A40" s="1">
        <f>9067</f>
        <v>9067</v>
      </c>
      <c r="B40" s="1">
        <f>0</f>
        <v>0</v>
      </c>
      <c r="C40" s="1">
        <f>6705</f>
        <v>6705</v>
      </c>
      <c r="D40" s="1">
        <f>85576</f>
        <v>85576</v>
      </c>
      <c r="E40" s="1">
        <f>83.5703125</f>
        <v>83.5703125</v>
      </c>
    </row>
    <row r="41" spans="1:5" x14ac:dyDescent="0.25">
      <c r="A41" s="1">
        <f>9300</f>
        <v>9300</v>
      </c>
      <c r="B41" s="1">
        <f>18</f>
        <v>18</v>
      </c>
      <c r="C41" s="1">
        <f>6848</f>
        <v>6848</v>
      </c>
      <c r="D41" s="1">
        <f t="shared" ref="D41:D49" si="0">87879</f>
        <v>87879</v>
      </c>
      <c r="E41" s="1">
        <f t="shared" ref="E41:E49" si="1">85.8193359375</f>
        <v>85.8193359375</v>
      </c>
    </row>
    <row r="42" spans="1:5" x14ac:dyDescent="0.25">
      <c r="A42" s="1">
        <f>9504</f>
        <v>9504</v>
      </c>
      <c r="B42" s="1">
        <f t="shared" ref="B42:B53" si="2">0</f>
        <v>0</v>
      </c>
      <c r="C42" s="1">
        <f>7018</f>
        <v>7018</v>
      </c>
      <c r="D42" s="1">
        <f t="shared" si="0"/>
        <v>87879</v>
      </c>
      <c r="E42" s="1">
        <f t="shared" si="1"/>
        <v>85.8193359375</v>
      </c>
    </row>
    <row r="43" spans="1:5" x14ac:dyDescent="0.25">
      <c r="A43" s="1">
        <f>9731</f>
        <v>9731</v>
      </c>
      <c r="B43" s="1">
        <f t="shared" si="2"/>
        <v>0</v>
      </c>
      <c r="C43" s="1">
        <f>7192</f>
        <v>7192</v>
      </c>
      <c r="D43" s="1">
        <f t="shared" si="0"/>
        <v>87879</v>
      </c>
      <c r="E43" s="1">
        <f t="shared" si="1"/>
        <v>85.8193359375</v>
      </c>
    </row>
    <row r="44" spans="1:5" x14ac:dyDescent="0.25">
      <c r="A44" s="1">
        <f>9973</f>
        <v>9973</v>
      </c>
      <c r="B44" s="1">
        <f t="shared" si="2"/>
        <v>0</v>
      </c>
      <c r="C44" s="1">
        <f>7344</f>
        <v>7344</v>
      </c>
      <c r="D44" s="1">
        <f t="shared" si="0"/>
        <v>87879</v>
      </c>
      <c r="E44" s="1">
        <f t="shared" si="1"/>
        <v>85.8193359375</v>
      </c>
    </row>
    <row r="45" spans="1:5" x14ac:dyDescent="0.25">
      <c r="A45" s="1">
        <f>10184</f>
        <v>10184</v>
      </c>
      <c r="B45" s="1">
        <f t="shared" si="2"/>
        <v>0</v>
      </c>
      <c r="C45" s="1">
        <f>7515</f>
        <v>7515</v>
      </c>
      <c r="D45" s="1">
        <f t="shared" si="0"/>
        <v>87879</v>
      </c>
      <c r="E45" s="1">
        <f t="shared" si="1"/>
        <v>85.8193359375</v>
      </c>
    </row>
    <row r="46" spans="1:5" x14ac:dyDescent="0.25">
      <c r="A46" s="1">
        <f>10405</f>
        <v>10405</v>
      </c>
      <c r="B46" s="1">
        <f t="shared" si="2"/>
        <v>0</v>
      </c>
      <c r="C46" s="1">
        <f>7677</f>
        <v>7677</v>
      </c>
      <c r="D46" s="1">
        <f t="shared" si="0"/>
        <v>87879</v>
      </c>
      <c r="E46" s="1">
        <f t="shared" si="1"/>
        <v>85.8193359375</v>
      </c>
    </row>
    <row r="47" spans="1:5" x14ac:dyDescent="0.25">
      <c r="A47" s="1">
        <f>10624</f>
        <v>10624</v>
      </c>
      <c r="B47" s="1">
        <f t="shared" si="2"/>
        <v>0</v>
      </c>
      <c r="C47" s="1">
        <f>7816</f>
        <v>7816</v>
      </c>
      <c r="D47" s="1">
        <f t="shared" si="0"/>
        <v>87879</v>
      </c>
      <c r="E47" s="1">
        <f t="shared" si="1"/>
        <v>85.8193359375</v>
      </c>
    </row>
    <row r="48" spans="1:5" x14ac:dyDescent="0.25">
      <c r="A48" s="1">
        <f>10876</f>
        <v>10876</v>
      </c>
      <c r="B48" s="1">
        <f t="shared" si="2"/>
        <v>0</v>
      </c>
      <c r="C48" s="1">
        <f>7981</f>
        <v>7981</v>
      </c>
      <c r="D48" s="1">
        <f t="shared" si="0"/>
        <v>87879</v>
      </c>
      <c r="E48" s="1">
        <f t="shared" si="1"/>
        <v>85.8193359375</v>
      </c>
    </row>
    <row r="49" spans="1:5" x14ac:dyDescent="0.25">
      <c r="A49" s="1">
        <f>11104</f>
        <v>11104</v>
      </c>
      <c r="B49" s="1">
        <f t="shared" si="2"/>
        <v>0</v>
      </c>
      <c r="C49" s="1">
        <f>8120</f>
        <v>8120</v>
      </c>
      <c r="D49" s="1">
        <f t="shared" si="0"/>
        <v>87879</v>
      </c>
      <c r="E49" s="1">
        <f t="shared" si="1"/>
        <v>85.8193359375</v>
      </c>
    </row>
    <row r="50" spans="1:5" x14ac:dyDescent="0.25">
      <c r="A50" s="1">
        <f>11297</f>
        <v>11297</v>
      </c>
      <c r="B50" s="1">
        <f t="shared" si="2"/>
        <v>0</v>
      </c>
      <c r="C50" s="1">
        <f>8315</f>
        <v>8315</v>
      </c>
      <c r="D50" s="1">
        <f>87949</f>
        <v>87949</v>
      </c>
      <c r="E50" s="1">
        <f>85.8876953125</f>
        <v>85.8876953125</v>
      </c>
    </row>
    <row r="51" spans="1:5" x14ac:dyDescent="0.25">
      <c r="A51" s="1">
        <f>11494</f>
        <v>11494</v>
      </c>
      <c r="B51" s="1">
        <f t="shared" si="2"/>
        <v>0</v>
      </c>
      <c r="C51" s="1">
        <f>8485</f>
        <v>8485</v>
      </c>
      <c r="D51" s="1">
        <f>88279</f>
        <v>88279</v>
      </c>
      <c r="E51" s="1">
        <f>86.2099609375</f>
        <v>86.2099609375</v>
      </c>
    </row>
    <row r="52" spans="1:5" x14ac:dyDescent="0.25">
      <c r="A52" s="1">
        <f>11694</f>
        <v>11694</v>
      </c>
      <c r="B52" s="1">
        <f t="shared" si="2"/>
        <v>0</v>
      </c>
      <c r="C52" s="1">
        <f>8642</f>
        <v>8642</v>
      </c>
      <c r="D52" s="1">
        <f>88393</f>
        <v>88393</v>
      </c>
      <c r="E52" s="1">
        <f>86.3212890625</f>
        <v>86.3212890625</v>
      </c>
    </row>
    <row r="53" spans="1:5" x14ac:dyDescent="0.25">
      <c r="A53" s="1">
        <f>11898</f>
        <v>11898</v>
      </c>
      <c r="B53" s="1">
        <f t="shared" si="2"/>
        <v>0</v>
      </c>
      <c r="C53" s="1">
        <f>8804</f>
        <v>8804</v>
      </c>
      <c r="D53" s="1">
        <f>88393</f>
        <v>88393</v>
      </c>
      <c r="E53" s="1">
        <f>86.3212890625</f>
        <v>86.3212890625</v>
      </c>
    </row>
    <row r="54" spans="1:5" x14ac:dyDescent="0.25">
      <c r="A54" s="1">
        <f>12130</f>
        <v>12130</v>
      </c>
      <c r="B54" s="1">
        <f>10</f>
        <v>10</v>
      </c>
      <c r="C54" s="1">
        <f>8973</f>
        <v>8973</v>
      </c>
      <c r="D54" s="1">
        <f>88393</f>
        <v>88393</v>
      </c>
      <c r="E54" s="1">
        <f>86.3212890625</f>
        <v>86.3212890625</v>
      </c>
    </row>
    <row r="55" spans="1:5" x14ac:dyDescent="0.25">
      <c r="A55" s="1">
        <f>12338</f>
        <v>12338</v>
      </c>
      <c r="B55" s="1">
        <f>3</f>
        <v>3</v>
      </c>
      <c r="C55" s="1">
        <f>9163</f>
        <v>9163</v>
      </c>
      <c r="D55" s="1">
        <f>88394</f>
        <v>88394</v>
      </c>
      <c r="E55" s="1">
        <f>86.322265625</f>
        <v>86.322265625</v>
      </c>
    </row>
    <row r="56" spans="1:5" x14ac:dyDescent="0.25">
      <c r="A56" s="1">
        <f>12552</f>
        <v>12552</v>
      </c>
      <c r="B56" s="1">
        <f>3</f>
        <v>3</v>
      </c>
      <c r="C56" s="1">
        <f>9340</f>
        <v>9340</v>
      </c>
      <c r="D56" s="1">
        <f>105717</f>
        <v>105717</v>
      </c>
      <c r="E56" s="1">
        <f>103.2392578125</f>
        <v>103.2392578125</v>
      </c>
    </row>
    <row r="57" spans="1:5" x14ac:dyDescent="0.25">
      <c r="A57" s="1">
        <f>12782</f>
        <v>12782</v>
      </c>
      <c r="B57" s="1">
        <f t="shared" ref="B57:B74" si="3">0</f>
        <v>0</v>
      </c>
      <c r="C57" s="1">
        <f>9470</f>
        <v>9470</v>
      </c>
      <c r="D57" s="1">
        <f t="shared" ref="D57:D73" si="4">89820</f>
        <v>89820</v>
      </c>
      <c r="E57" s="1">
        <f t="shared" ref="E57:E73" si="5">87.71484375</f>
        <v>87.71484375</v>
      </c>
    </row>
    <row r="58" spans="1:5" x14ac:dyDescent="0.25">
      <c r="A58" s="1">
        <f>12985</f>
        <v>12985</v>
      </c>
      <c r="B58" s="1">
        <f t="shared" si="3"/>
        <v>0</v>
      </c>
      <c r="C58" s="1">
        <f>9635</f>
        <v>9635</v>
      </c>
      <c r="D58" s="1">
        <f t="shared" si="4"/>
        <v>89820</v>
      </c>
      <c r="E58" s="1">
        <f t="shared" si="5"/>
        <v>87.71484375</v>
      </c>
    </row>
    <row r="59" spans="1:5" x14ac:dyDescent="0.25">
      <c r="A59" s="1">
        <f>13190</f>
        <v>13190</v>
      </c>
      <c r="B59" s="1">
        <f t="shared" si="3"/>
        <v>0</v>
      </c>
      <c r="C59" s="1">
        <f>9808</f>
        <v>9808</v>
      </c>
      <c r="D59" s="1">
        <f t="shared" si="4"/>
        <v>89820</v>
      </c>
      <c r="E59" s="1">
        <f t="shared" si="5"/>
        <v>87.71484375</v>
      </c>
    </row>
    <row r="60" spans="1:5" x14ac:dyDescent="0.25">
      <c r="A60" s="1">
        <f>13412</f>
        <v>13412</v>
      </c>
      <c r="B60" s="1">
        <f t="shared" si="3"/>
        <v>0</v>
      </c>
      <c r="C60" s="1">
        <f>9949</f>
        <v>9949</v>
      </c>
      <c r="D60" s="1">
        <f t="shared" si="4"/>
        <v>89820</v>
      </c>
      <c r="E60" s="1">
        <f t="shared" si="5"/>
        <v>87.71484375</v>
      </c>
    </row>
    <row r="61" spans="1:5" x14ac:dyDescent="0.25">
      <c r="A61" s="1">
        <f>13630</f>
        <v>13630</v>
      </c>
      <c r="B61" s="1">
        <f t="shared" si="3"/>
        <v>0</v>
      </c>
      <c r="C61" s="1">
        <f>10092</f>
        <v>10092</v>
      </c>
      <c r="D61" s="1">
        <f t="shared" si="4"/>
        <v>89820</v>
      </c>
      <c r="E61" s="1">
        <f t="shared" si="5"/>
        <v>87.71484375</v>
      </c>
    </row>
    <row r="62" spans="1:5" x14ac:dyDescent="0.25">
      <c r="A62" s="1">
        <f>13822</f>
        <v>13822</v>
      </c>
      <c r="B62" s="1">
        <f t="shared" si="3"/>
        <v>0</v>
      </c>
      <c r="C62" s="1">
        <f>10261</f>
        <v>10261</v>
      </c>
      <c r="D62" s="1">
        <f t="shared" si="4"/>
        <v>89820</v>
      </c>
      <c r="E62" s="1">
        <f t="shared" si="5"/>
        <v>87.71484375</v>
      </c>
    </row>
    <row r="63" spans="1:5" x14ac:dyDescent="0.25">
      <c r="A63" s="1">
        <f>14053</f>
        <v>14053</v>
      </c>
      <c r="B63" s="1">
        <f t="shared" si="3"/>
        <v>0</v>
      </c>
      <c r="C63" s="1">
        <f>10411</f>
        <v>10411</v>
      </c>
      <c r="D63" s="1">
        <f t="shared" si="4"/>
        <v>89820</v>
      </c>
      <c r="E63" s="1">
        <f t="shared" si="5"/>
        <v>87.71484375</v>
      </c>
    </row>
    <row r="64" spans="1:5" x14ac:dyDescent="0.25">
      <c r="A64" s="1">
        <f>14285</f>
        <v>14285</v>
      </c>
      <c r="B64" s="1">
        <f t="shared" si="3"/>
        <v>0</v>
      </c>
      <c r="C64" s="1">
        <f>10567</f>
        <v>10567</v>
      </c>
      <c r="D64" s="1">
        <f t="shared" si="4"/>
        <v>89820</v>
      </c>
      <c r="E64" s="1">
        <f t="shared" si="5"/>
        <v>87.71484375</v>
      </c>
    </row>
    <row r="65" spans="1:5" x14ac:dyDescent="0.25">
      <c r="A65" s="1">
        <f>14532</f>
        <v>14532</v>
      </c>
      <c r="B65" s="1">
        <f t="shared" si="3"/>
        <v>0</v>
      </c>
      <c r="C65" s="1">
        <f>10734</f>
        <v>10734</v>
      </c>
      <c r="D65" s="1">
        <f t="shared" si="4"/>
        <v>89820</v>
      </c>
      <c r="E65" s="1">
        <f t="shared" si="5"/>
        <v>87.71484375</v>
      </c>
    </row>
    <row r="66" spans="1:5" x14ac:dyDescent="0.25">
      <c r="A66" s="1">
        <f>14780</f>
        <v>14780</v>
      </c>
      <c r="B66" s="1">
        <f t="shared" si="3"/>
        <v>0</v>
      </c>
      <c r="C66" s="1">
        <f>10882</f>
        <v>10882</v>
      </c>
      <c r="D66" s="1">
        <f t="shared" si="4"/>
        <v>89820</v>
      </c>
      <c r="E66" s="1">
        <f t="shared" si="5"/>
        <v>87.71484375</v>
      </c>
    </row>
    <row r="67" spans="1:5" x14ac:dyDescent="0.25">
      <c r="A67" s="1">
        <f>14999</f>
        <v>14999</v>
      </c>
      <c r="B67" s="1">
        <f t="shared" si="3"/>
        <v>0</v>
      </c>
      <c r="C67" s="1">
        <f>11047</f>
        <v>11047</v>
      </c>
      <c r="D67" s="1">
        <f t="shared" si="4"/>
        <v>89820</v>
      </c>
      <c r="E67" s="1">
        <f t="shared" si="5"/>
        <v>87.71484375</v>
      </c>
    </row>
    <row r="68" spans="1:5" x14ac:dyDescent="0.25">
      <c r="A68" s="1">
        <f>15244</f>
        <v>15244</v>
      </c>
      <c r="B68" s="1">
        <f t="shared" si="3"/>
        <v>0</v>
      </c>
      <c r="C68" s="1">
        <f>11221</f>
        <v>11221</v>
      </c>
      <c r="D68" s="1">
        <f t="shared" si="4"/>
        <v>89820</v>
      </c>
      <c r="E68" s="1">
        <f t="shared" si="5"/>
        <v>87.71484375</v>
      </c>
    </row>
    <row r="69" spans="1:5" x14ac:dyDescent="0.25">
      <c r="A69" s="1">
        <f>15466</f>
        <v>15466</v>
      </c>
      <c r="B69" s="1">
        <f t="shared" si="3"/>
        <v>0</v>
      </c>
      <c r="C69" s="1">
        <f>11399</f>
        <v>11399</v>
      </c>
      <c r="D69" s="1">
        <f t="shared" si="4"/>
        <v>89820</v>
      </c>
      <c r="E69" s="1">
        <f t="shared" si="5"/>
        <v>87.71484375</v>
      </c>
    </row>
    <row r="70" spans="1:5" x14ac:dyDescent="0.25">
      <c r="A70" s="1">
        <f>15722</f>
        <v>15722</v>
      </c>
      <c r="B70" s="1">
        <f t="shared" si="3"/>
        <v>0</v>
      </c>
      <c r="C70" s="1">
        <f>11551</f>
        <v>11551</v>
      </c>
      <c r="D70" s="1">
        <f t="shared" si="4"/>
        <v>89820</v>
      </c>
      <c r="E70" s="1">
        <f t="shared" si="5"/>
        <v>87.71484375</v>
      </c>
    </row>
    <row r="71" spans="1:5" x14ac:dyDescent="0.25">
      <c r="A71" s="1">
        <f>15936</f>
        <v>15936</v>
      </c>
      <c r="B71" s="1">
        <f t="shared" si="3"/>
        <v>0</v>
      </c>
      <c r="C71" s="1">
        <f>11712</f>
        <v>11712</v>
      </c>
      <c r="D71" s="1">
        <f t="shared" si="4"/>
        <v>89820</v>
      </c>
      <c r="E71" s="1">
        <f t="shared" si="5"/>
        <v>87.71484375</v>
      </c>
    </row>
    <row r="72" spans="1:5" x14ac:dyDescent="0.25">
      <c r="A72" s="1">
        <f>16155</f>
        <v>16155</v>
      </c>
      <c r="B72" s="1">
        <f t="shared" si="3"/>
        <v>0</v>
      </c>
      <c r="C72" s="1">
        <f>11865</f>
        <v>11865</v>
      </c>
      <c r="D72" s="1">
        <f t="shared" si="4"/>
        <v>89820</v>
      </c>
      <c r="E72" s="1">
        <f t="shared" si="5"/>
        <v>87.71484375</v>
      </c>
    </row>
    <row r="73" spans="1:5" x14ac:dyDescent="0.25">
      <c r="A73" s="1">
        <f>16382</f>
        <v>16382</v>
      </c>
      <c r="B73" s="1">
        <f t="shared" si="3"/>
        <v>0</v>
      </c>
      <c r="C73" s="1">
        <f>12008</f>
        <v>12008</v>
      </c>
      <c r="D73" s="1">
        <f t="shared" si="4"/>
        <v>89820</v>
      </c>
      <c r="E73" s="1">
        <f t="shared" si="5"/>
        <v>87.71484375</v>
      </c>
    </row>
    <row r="74" spans="1:5" x14ac:dyDescent="0.25">
      <c r="A74" s="1">
        <f>16587</f>
        <v>16587</v>
      </c>
      <c r="B74" s="1">
        <f t="shared" si="3"/>
        <v>0</v>
      </c>
      <c r="C74" s="1">
        <f>12187</f>
        <v>12187</v>
      </c>
      <c r="D74" s="1">
        <f>90024</f>
        <v>90024</v>
      </c>
      <c r="E74" s="1">
        <f>87.9140625</f>
        <v>87.9140625</v>
      </c>
    </row>
    <row r="75" spans="1:5" x14ac:dyDescent="0.25">
      <c r="A75" s="1">
        <f>16845</f>
        <v>16845</v>
      </c>
      <c r="B75" s="1">
        <f>7</f>
        <v>7</v>
      </c>
      <c r="C75" s="1">
        <f>12354</f>
        <v>12354</v>
      </c>
      <c r="D75" s="1">
        <f>90066</f>
        <v>90066</v>
      </c>
      <c r="E75" s="1">
        <f>87.955078125</f>
        <v>87.955078125</v>
      </c>
    </row>
    <row r="76" spans="1:5" x14ac:dyDescent="0.25">
      <c r="A76" s="1">
        <f>17083</f>
        <v>17083</v>
      </c>
      <c r="B76" s="1">
        <f t="shared" ref="B76:B84" si="6">0</f>
        <v>0</v>
      </c>
      <c r="C76" s="1">
        <f>12527</f>
        <v>12527</v>
      </c>
      <c r="D76" s="1">
        <f>90056</f>
        <v>90056</v>
      </c>
      <c r="E76" s="1">
        <f>87.9453125</f>
        <v>87.9453125</v>
      </c>
    </row>
    <row r="77" spans="1:5" x14ac:dyDescent="0.25">
      <c r="A77" s="1">
        <f>17313</f>
        <v>17313</v>
      </c>
      <c r="B77" s="1">
        <f t="shared" si="6"/>
        <v>0</v>
      </c>
      <c r="C77" s="1">
        <f>12674</f>
        <v>12674</v>
      </c>
      <c r="D77" s="1">
        <f>90020</f>
        <v>90020</v>
      </c>
      <c r="E77" s="1">
        <f>87.91015625</f>
        <v>87.91015625</v>
      </c>
    </row>
    <row r="78" spans="1:5" x14ac:dyDescent="0.25">
      <c r="A78" s="1">
        <f>17532</f>
        <v>17532</v>
      </c>
      <c r="B78" s="1">
        <f t="shared" si="6"/>
        <v>0</v>
      </c>
      <c r="C78" s="1">
        <f>12838</f>
        <v>12838</v>
      </c>
      <c r="D78" s="1">
        <f t="shared" ref="D78:D92" si="7">90016</f>
        <v>90016</v>
      </c>
      <c r="E78" s="1">
        <f t="shared" ref="E78:E92" si="8">87.90625</f>
        <v>87.90625</v>
      </c>
    </row>
    <row r="79" spans="1:5" x14ac:dyDescent="0.25">
      <c r="A79" s="1">
        <f>17732</f>
        <v>17732</v>
      </c>
      <c r="B79" s="1">
        <f t="shared" si="6"/>
        <v>0</v>
      </c>
      <c r="C79" s="1">
        <f>13007</f>
        <v>13007</v>
      </c>
      <c r="D79" s="1">
        <f t="shared" si="7"/>
        <v>90016</v>
      </c>
      <c r="E79" s="1">
        <f t="shared" si="8"/>
        <v>87.90625</v>
      </c>
    </row>
    <row r="80" spans="1:5" x14ac:dyDescent="0.25">
      <c r="A80" s="1">
        <f>17924</f>
        <v>17924</v>
      </c>
      <c r="B80" s="1">
        <f t="shared" si="6"/>
        <v>0</v>
      </c>
      <c r="C80" s="1">
        <f>13148</f>
        <v>13148</v>
      </c>
      <c r="D80" s="1">
        <f t="shared" si="7"/>
        <v>90016</v>
      </c>
      <c r="E80" s="1">
        <f t="shared" si="8"/>
        <v>87.90625</v>
      </c>
    </row>
    <row r="81" spans="1:5" x14ac:dyDescent="0.25">
      <c r="A81" s="1">
        <f>18143</f>
        <v>18143</v>
      </c>
      <c r="B81" s="1">
        <f t="shared" si="6"/>
        <v>0</v>
      </c>
      <c r="C81" s="1">
        <f>13307</f>
        <v>13307</v>
      </c>
      <c r="D81" s="1">
        <f t="shared" si="7"/>
        <v>90016</v>
      </c>
      <c r="E81" s="1">
        <f t="shared" si="8"/>
        <v>87.90625</v>
      </c>
    </row>
    <row r="82" spans="1:5" x14ac:dyDescent="0.25">
      <c r="A82" s="1">
        <f>18398</f>
        <v>18398</v>
      </c>
      <c r="B82" s="1">
        <f t="shared" si="6"/>
        <v>0</v>
      </c>
      <c r="C82" s="1">
        <f>13454</f>
        <v>13454</v>
      </c>
      <c r="D82" s="1">
        <f t="shared" si="7"/>
        <v>90016</v>
      </c>
      <c r="E82" s="1">
        <f t="shared" si="8"/>
        <v>87.90625</v>
      </c>
    </row>
    <row r="83" spans="1:5" x14ac:dyDescent="0.25">
      <c r="A83" s="1">
        <f>18625</f>
        <v>18625</v>
      </c>
      <c r="B83" s="1">
        <f t="shared" si="6"/>
        <v>0</v>
      </c>
      <c r="C83" s="1">
        <f>13617</f>
        <v>13617</v>
      </c>
      <c r="D83" s="1">
        <f t="shared" si="7"/>
        <v>90016</v>
      </c>
      <c r="E83" s="1">
        <f t="shared" si="8"/>
        <v>87.90625</v>
      </c>
    </row>
    <row r="84" spans="1:5" x14ac:dyDescent="0.25">
      <c r="A84" s="1">
        <f>18845</f>
        <v>18845</v>
      </c>
      <c r="B84" s="1">
        <f t="shared" si="6"/>
        <v>0</v>
      </c>
      <c r="C84" s="1">
        <f>13759</f>
        <v>13759</v>
      </c>
      <c r="D84" s="1">
        <f t="shared" si="7"/>
        <v>90016</v>
      </c>
      <c r="E84" s="1">
        <f t="shared" si="8"/>
        <v>87.90625</v>
      </c>
    </row>
    <row r="85" spans="1:5" x14ac:dyDescent="0.25">
      <c r="A85" s="1">
        <f>19052</f>
        <v>19052</v>
      </c>
      <c r="B85" s="1">
        <f>3</f>
        <v>3</v>
      </c>
      <c r="C85" s="1">
        <f>13914</f>
        <v>13914</v>
      </c>
      <c r="D85" s="1">
        <f t="shared" si="7"/>
        <v>90016</v>
      </c>
      <c r="E85" s="1">
        <f t="shared" si="8"/>
        <v>87.90625</v>
      </c>
    </row>
    <row r="86" spans="1:5" x14ac:dyDescent="0.25">
      <c r="A86" s="1">
        <f>19251</f>
        <v>19251</v>
      </c>
      <c r="B86" s="1">
        <f>0</f>
        <v>0</v>
      </c>
      <c r="C86" s="1">
        <f>14074</f>
        <v>14074</v>
      </c>
      <c r="D86" s="1">
        <f t="shared" si="7"/>
        <v>90016</v>
      </c>
      <c r="E86" s="1">
        <f t="shared" si="8"/>
        <v>87.90625</v>
      </c>
    </row>
    <row r="87" spans="1:5" x14ac:dyDescent="0.25">
      <c r="A87" s="1">
        <f>19446</f>
        <v>19446</v>
      </c>
      <c r="B87" s="1">
        <f>0</f>
        <v>0</v>
      </c>
      <c r="C87" s="1">
        <f>14242</f>
        <v>14242</v>
      </c>
      <c r="D87" s="1">
        <f t="shared" si="7"/>
        <v>90016</v>
      </c>
      <c r="E87" s="1">
        <f t="shared" si="8"/>
        <v>87.90625</v>
      </c>
    </row>
    <row r="88" spans="1:5" x14ac:dyDescent="0.25">
      <c r="A88" s="1">
        <f>19660</f>
        <v>19660</v>
      </c>
      <c r="B88" s="1">
        <f>2</f>
        <v>2</v>
      </c>
      <c r="C88" s="1">
        <f>14388</f>
        <v>14388</v>
      </c>
      <c r="D88" s="1">
        <f t="shared" si="7"/>
        <v>90016</v>
      </c>
      <c r="E88" s="1">
        <f t="shared" si="8"/>
        <v>87.90625</v>
      </c>
    </row>
    <row r="89" spans="1:5" x14ac:dyDescent="0.25">
      <c r="A89" s="1">
        <f>19880</f>
        <v>19880</v>
      </c>
      <c r="B89" s="1">
        <f>6</f>
        <v>6</v>
      </c>
      <c r="C89" s="1">
        <f>14541</f>
        <v>14541</v>
      </c>
      <c r="D89" s="1">
        <f t="shared" si="7"/>
        <v>90016</v>
      </c>
      <c r="E89" s="1">
        <f t="shared" si="8"/>
        <v>87.90625</v>
      </c>
    </row>
    <row r="90" spans="1:5" x14ac:dyDescent="0.25">
      <c r="A90" s="1">
        <f>20103</f>
        <v>20103</v>
      </c>
      <c r="B90" s="1">
        <f>0</f>
        <v>0</v>
      </c>
      <c r="C90" s="1">
        <f>14719</f>
        <v>14719</v>
      </c>
      <c r="D90" s="1">
        <f t="shared" si="7"/>
        <v>90016</v>
      </c>
      <c r="E90" s="1">
        <f t="shared" si="8"/>
        <v>87.90625</v>
      </c>
    </row>
    <row r="91" spans="1:5" x14ac:dyDescent="0.25">
      <c r="A91" s="1">
        <f>20332</f>
        <v>20332</v>
      </c>
      <c r="B91" s="1">
        <f>0</f>
        <v>0</v>
      </c>
      <c r="C91" s="1">
        <f>14863</f>
        <v>14863</v>
      </c>
      <c r="D91" s="1">
        <f t="shared" si="7"/>
        <v>90016</v>
      </c>
      <c r="E91" s="1">
        <f t="shared" si="8"/>
        <v>87.90625</v>
      </c>
    </row>
    <row r="92" spans="1:5" x14ac:dyDescent="0.25">
      <c r="A92" s="1">
        <f>20575</f>
        <v>20575</v>
      </c>
      <c r="B92" s="1">
        <f>6</f>
        <v>6</v>
      </c>
      <c r="C92" s="1">
        <f>15017</f>
        <v>15017</v>
      </c>
      <c r="D92" s="1">
        <f t="shared" si="7"/>
        <v>90016</v>
      </c>
      <c r="E92" s="1">
        <f t="shared" si="8"/>
        <v>87.90625</v>
      </c>
    </row>
    <row r="93" spans="1:5" x14ac:dyDescent="0.25">
      <c r="A93" s="1">
        <f>20817</f>
        <v>20817</v>
      </c>
      <c r="B93" s="1">
        <f>0</f>
        <v>0</v>
      </c>
      <c r="C93" s="1">
        <f>15193</f>
        <v>15193</v>
      </c>
      <c r="D93" s="1">
        <f>72975</f>
        <v>72975</v>
      </c>
      <c r="E93" s="1">
        <f>71.2646484375</f>
        <v>71.2646484375</v>
      </c>
    </row>
    <row r="94" spans="1:5" x14ac:dyDescent="0.25">
      <c r="A94" s="1">
        <f>21060</f>
        <v>21060</v>
      </c>
      <c r="B94" s="1">
        <f>26</f>
        <v>26</v>
      </c>
      <c r="C94" s="1">
        <f>15354</f>
        <v>15354</v>
      </c>
      <c r="D94" s="1">
        <f t="shared" ref="D94:D102" si="9">73299</f>
        <v>73299</v>
      </c>
      <c r="E94" s="1">
        <f t="shared" ref="E94:E102" si="10">71.5810546875</f>
        <v>71.5810546875</v>
      </c>
    </row>
    <row r="95" spans="1:5" x14ac:dyDescent="0.25">
      <c r="A95" s="1">
        <f>21254</f>
        <v>21254</v>
      </c>
      <c r="B95" s="1">
        <f>0</f>
        <v>0</v>
      </c>
      <c r="C95" s="1">
        <f>15500</f>
        <v>15500</v>
      </c>
      <c r="D95" s="1">
        <f t="shared" si="9"/>
        <v>73299</v>
      </c>
      <c r="E95" s="1">
        <f t="shared" si="10"/>
        <v>71.5810546875</v>
      </c>
    </row>
    <row r="96" spans="1:5" x14ac:dyDescent="0.25">
      <c r="A96" s="1">
        <f>21468</f>
        <v>21468</v>
      </c>
      <c r="B96" s="1">
        <f>0</f>
        <v>0</v>
      </c>
      <c r="C96" s="1">
        <f>15654</f>
        <v>15654</v>
      </c>
      <c r="D96" s="1">
        <f t="shared" si="9"/>
        <v>73299</v>
      </c>
      <c r="E96" s="1">
        <f t="shared" si="10"/>
        <v>71.5810546875</v>
      </c>
    </row>
    <row r="97" spans="1:5" x14ac:dyDescent="0.25">
      <c r="A97" s="1">
        <f>21694</f>
        <v>21694</v>
      </c>
      <c r="B97" s="1">
        <f>0</f>
        <v>0</v>
      </c>
      <c r="C97" s="1">
        <f>15823</f>
        <v>15823</v>
      </c>
      <c r="D97" s="1">
        <f t="shared" si="9"/>
        <v>73299</v>
      </c>
      <c r="E97" s="1">
        <f t="shared" si="10"/>
        <v>71.5810546875</v>
      </c>
    </row>
    <row r="98" spans="1:5" x14ac:dyDescent="0.25">
      <c r="A98" s="1">
        <f>21922</f>
        <v>21922</v>
      </c>
      <c r="B98" s="1">
        <f>0</f>
        <v>0</v>
      </c>
      <c r="C98" s="1">
        <f>15987</f>
        <v>15987</v>
      </c>
      <c r="D98" s="1">
        <f t="shared" si="9"/>
        <v>73299</v>
      </c>
      <c r="E98" s="1">
        <f t="shared" si="10"/>
        <v>71.5810546875</v>
      </c>
    </row>
    <row r="99" spans="1:5" x14ac:dyDescent="0.25">
      <c r="A99" s="1">
        <f>22132</f>
        <v>22132</v>
      </c>
      <c r="B99" s="1">
        <f>0</f>
        <v>0</v>
      </c>
      <c r="C99" s="1">
        <f>16123</f>
        <v>16123</v>
      </c>
      <c r="D99" s="1">
        <f t="shared" si="9"/>
        <v>73299</v>
      </c>
      <c r="E99" s="1">
        <f t="shared" si="10"/>
        <v>71.5810546875</v>
      </c>
    </row>
    <row r="100" spans="1:5" x14ac:dyDescent="0.25">
      <c r="A100" s="1">
        <f>22365</f>
        <v>22365</v>
      </c>
      <c r="B100" s="1">
        <f>0</f>
        <v>0</v>
      </c>
      <c r="C100" s="1">
        <f>16297</f>
        <v>16297</v>
      </c>
      <c r="D100" s="1">
        <f t="shared" si="9"/>
        <v>73299</v>
      </c>
      <c r="E100" s="1">
        <f t="shared" si="10"/>
        <v>71.5810546875</v>
      </c>
    </row>
    <row r="101" spans="1:5" x14ac:dyDescent="0.25">
      <c r="A101" s="1">
        <f>22591</f>
        <v>22591</v>
      </c>
      <c r="B101" s="1">
        <f>3</f>
        <v>3</v>
      </c>
      <c r="C101" s="1">
        <f>16440</f>
        <v>16440</v>
      </c>
      <c r="D101" s="1">
        <f t="shared" si="9"/>
        <v>73299</v>
      </c>
      <c r="E101" s="1">
        <f t="shared" si="10"/>
        <v>71.5810546875</v>
      </c>
    </row>
    <row r="102" spans="1:5" x14ac:dyDescent="0.25">
      <c r="A102" s="1">
        <f>22831</f>
        <v>22831</v>
      </c>
      <c r="B102" s="1">
        <f>3</f>
        <v>3</v>
      </c>
      <c r="C102" s="1">
        <f>16607</f>
        <v>16607</v>
      </c>
      <c r="D102" s="1">
        <f t="shared" si="9"/>
        <v>73299</v>
      </c>
      <c r="E102" s="1">
        <f t="shared" si="10"/>
        <v>71.5810546875</v>
      </c>
    </row>
    <row r="103" spans="1:5" x14ac:dyDescent="0.25">
      <c r="A103" s="1">
        <f>23071</f>
        <v>23071</v>
      </c>
      <c r="B103" s="1">
        <f>0</f>
        <v>0</v>
      </c>
      <c r="C103" s="1">
        <f>16794</f>
        <v>16794</v>
      </c>
      <c r="D103" s="1">
        <f>89997</f>
        <v>89997</v>
      </c>
      <c r="E103" s="1">
        <f>87.8876953125</f>
        <v>87.8876953125</v>
      </c>
    </row>
    <row r="104" spans="1:5" x14ac:dyDescent="0.25">
      <c r="A104" s="1">
        <f>23294</f>
        <v>23294</v>
      </c>
      <c r="B104" s="1">
        <f>0</f>
        <v>0</v>
      </c>
      <c r="C104" s="1">
        <f>16946</f>
        <v>16946</v>
      </c>
      <c r="D104" s="1">
        <f>90361</f>
        <v>90361</v>
      </c>
      <c r="E104" s="1">
        <f>88.2431640625</f>
        <v>88.2431640625</v>
      </c>
    </row>
    <row r="105" spans="1:5" x14ac:dyDescent="0.25">
      <c r="A105" s="1">
        <f>23489</f>
        <v>23489</v>
      </c>
      <c r="B105" s="1">
        <f>0</f>
        <v>0</v>
      </c>
      <c r="C105" s="1">
        <f>17081</f>
        <v>17081</v>
      </c>
      <c r="D105" s="1">
        <f t="shared" ref="D105:D110" si="11">90497</f>
        <v>90497</v>
      </c>
      <c r="E105" s="1">
        <f t="shared" ref="E105:E110" si="12">88.3759765625</f>
        <v>88.3759765625</v>
      </c>
    </row>
    <row r="106" spans="1:5" x14ac:dyDescent="0.25">
      <c r="A106" s="1">
        <f>23725</f>
        <v>23725</v>
      </c>
      <c r="B106" s="1">
        <f>0</f>
        <v>0</v>
      </c>
      <c r="C106" s="1">
        <f>17225</f>
        <v>17225</v>
      </c>
      <c r="D106" s="1">
        <f t="shared" si="11"/>
        <v>90497</v>
      </c>
      <c r="E106" s="1">
        <f t="shared" si="12"/>
        <v>88.3759765625</v>
      </c>
    </row>
    <row r="107" spans="1:5" x14ac:dyDescent="0.25">
      <c r="A107" s="1">
        <f>23946</f>
        <v>23946</v>
      </c>
      <c r="B107" s="1">
        <f>0</f>
        <v>0</v>
      </c>
      <c r="C107" s="1">
        <f>17375</f>
        <v>17375</v>
      </c>
      <c r="D107" s="1">
        <f t="shared" si="11"/>
        <v>90497</v>
      </c>
      <c r="E107" s="1">
        <f t="shared" si="12"/>
        <v>88.3759765625</v>
      </c>
    </row>
    <row r="108" spans="1:5" x14ac:dyDescent="0.25">
      <c r="A108" s="1">
        <f>24209</f>
        <v>24209</v>
      </c>
      <c r="B108" s="1">
        <f>11</f>
        <v>11</v>
      </c>
      <c r="C108" s="1">
        <f>17536</f>
        <v>17536</v>
      </c>
      <c r="D108" s="1">
        <f t="shared" si="11"/>
        <v>90497</v>
      </c>
      <c r="E108" s="1">
        <f t="shared" si="12"/>
        <v>88.3759765625</v>
      </c>
    </row>
    <row r="109" spans="1:5" x14ac:dyDescent="0.25">
      <c r="A109" s="1">
        <f>24414</f>
        <v>24414</v>
      </c>
      <c r="B109" s="1">
        <f t="shared" ref="B109:B120" si="13">0</f>
        <v>0</v>
      </c>
      <c r="C109" s="1">
        <f>17703</f>
        <v>17703</v>
      </c>
      <c r="D109" s="1">
        <f t="shared" si="11"/>
        <v>90497</v>
      </c>
      <c r="E109" s="1">
        <f t="shared" si="12"/>
        <v>88.3759765625</v>
      </c>
    </row>
    <row r="110" spans="1:5" x14ac:dyDescent="0.25">
      <c r="A110" s="1">
        <f>24638</f>
        <v>24638</v>
      </c>
      <c r="B110" s="1">
        <f t="shared" si="13"/>
        <v>0</v>
      </c>
      <c r="C110" s="1">
        <f>17845</f>
        <v>17845</v>
      </c>
      <c r="D110" s="1">
        <f t="shared" si="11"/>
        <v>90497</v>
      </c>
      <c r="E110" s="1">
        <f t="shared" si="12"/>
        <v>88.3759765625</v>
      </c>
    </row>
    <row r="111" spans="1:5" x14ac:dyDescent="0.25">
      <c r="A111" s="1">
        <f>24877</f>
        <v>24877</v>
      </c>
      <c r="B111" s="1">
        <f t="shared" si="13"/>
        <v>0</v>
      </c>
      <c r="C111" s="1">
        <f>18033</f>
        <v>18033</v>
      </c>
      <c r="D111" s="1">
        <f>190389</f>
        <v>190389</v>
      </c>
      <c r="E111" s="1">
        <f>185.9267578125</f>
        <v>185.9267578125</v>
      </c>
    </row>
    <row r="112" spans="1:5" x14ac:dyDescent="0.25">
      <c r="A112" s="1">
        <f>25101</f>
        <v>25101</v>
      </c>
      <c r="B112" s="1">
        <f t="shared" si="13"/>
        <v>0</v>
      </c>
      <c r="C112" s="1">
        <f>18192</f>
        <v>18192</v>
      </c>
      <c r="D112" s="1">
        <f>73489</f>
        <v>73489</v>
      </c>
      <c r="E112" s="1">
        <f>71.7666015625</f>
        <v>71.7666015625</v>
      </c>
    </row>
    <row r="113" spans="1:5" x14ac:dyDescent="0.25">
      <c r="A113" s="1">
        <f>25313</f>
        <v>25313</v>
      </c>
      <c r="B113" s="1">
        <f t="shared" si="13"/>
        <v>0</v>
      </c>
      <c r="C113" s="1">
        <f>18338</f>
        <v>18338</v>
      </c>
      <c r="D113" s="1">
        <f>73489</f>
        <v>73489</v>
      </c>
      <c r="E113" s="1">
        <f>71.7666015625</f>
        <v>71.7666015625</v>
      </c>
    </row>
    <row r="114" spans="1:5" x14ac:dyDescent="0.25">
      <c r="A114" s="1">
        <f>25539</f>
        <v>25539</v>
      </c>
      <c r="B114" s="1">
        <f t="shared" si="13"/>
        <v>0</v>
      </c>
      <c r="C114" s="1">
        <f>18505</f>
        <v>18505</v>
      </c>
      <c r="D114" s="1">
        <f>73489</f>
        <v>73489</v>
      </c>
      <c r="E114" s="1">
        <f>71.7666015625</f>
        <v>71.7666015625</v>
      </c>
    </row>
    <row r="115" spans="1:5" x14ac:dyDescent="0.25">
      <c r="A115" s="1">
        <f>25767</f>
        <v>25767</v>
      </c>
      <c r="B115" s="1">
        <f t="shared" si="13"/>
        <v>0</v>
      </c>
      <c r="C115" s="1">
        <f>18644</f>
        <v>18644</v>
      </c>
      <c r="D115" s="1">
        <f>90195</f>
        <v>90195</v>
      </c>
      <c r="E115" s="1">
        <f>88.0810546875</f>
        <v>88.0810546875</v>
      </c>
    </row>
    <row r="116" spans="1:5" x14ac:dyDescent="0.25">
      <c r="A116" s="1">
        <f>25988</f>
        <v>25988</v>
      </c>
      <c r="B116" s="1">
        <f t="shared" si="13"/>
        <v>0</v>
      </c>
      <c r="C116" s="1">
        <f>18797</f>
        <v>18797</v>
      </c>
      <c r="D116" s="1">
        <f>90195</f>
        <v>90195</v>
      </c>
      <c r="E116" s="1">
        <f>88.0810546875</f>
        <v>88.0810546875</v>
      </c>
    </row>
    <row r="117" spans="1:5" x14ac:dyDescent="0.25">
      <c r="A117" s="1">
        <f>26213</f>
        <v>26213</v>
      </c>
      <c r="B117" s="1">
        <f t="shared" si="13"/>
        <v>0</v>
      </c>
      <c r="C117" s="1">
        <f>18966</f>
        <v>18966</v>
      </c>
      <c r="D117" s="1">
        <f>90195</f>
        <v>90195</v>
      </c>
      <c r="E117" s="1">
        <f>88.0810546875</f>
        <v>88.0810546875</v>
      </c>
    </row>
    <row r="118" spans="1:5" x14ac:dyDescent="0.25">
      <c r="A118" s="1">
        <f>26444</f>
        <v>26444</v>
      </c>
      <c r="B118" s="1">
        <f t="shared" si="13"/>
        <v>0</v>
      </c>
      <c r="C118" s="1">
        <f>19136</f>
        <v>19136</v>
      </c>
      <c r="D118" s="1">
        <f>90221</f>
        <v>90221</v>
      </c>
      <c r="E118" s="1">
        <f>88.1064453125</f>
        <v>88.1064453125</v>
      </c>
    </row>
    <row r="119" spans="1:5" x14ac:dyDescent="0.25">
      <c r="A119" s="1">
        <f>26685</f>
        <v>26685</v>
      </c>
      <c r="B119" s="1">
        <f t="shared" si="13"/>
        <v>0</v>
      </c>
      <c r="C119" s="1">
        <f>19276</f>
        <v>19276</v>
      </c>
      <c r="D119" s="1">
        <f>90221</f>
        <v>90221</v>
      </c>
      <c r="E119" s="1">
        <f>88.1064453125</f>
        <v>88.1064453125</v>
      </c>
    </row>
    <row r="120" spans="1:5" x14ac:dyDescent="0.25">
      <c r="A120" s="1">
        <f>26917</f>
        <v>26917</v>
      </c>
      <c r="B120" s="1">
        <f t="shared" si="13"/>
        <v>0</v>
      </c>
      <c r="C120" s="1">
        <f>19434</f>
        <v>19434</v>
      </c>
      <c r="D120" s="1">
        <f>90221</f>
        <v>90221</v>
      </c>
      <c r="E120" s="1">
        <f>88.1064453125</f>
        <v>88.1064453125</v>
      </c>
    </row>
    <row r="121" spans="1:5" x14ac:dyDescent="0.25">
      <c r="A121" s="1">
        <f>27158</f>
        <v>27158</v>
      </c>
      <c r="B121" s="1">
        <f>3</f>
        <v>3</v>
      </c>
      <c r="C121" s="1">
        <f>19580</f>
        <v>19580</v>
      </c>
      <c r="D121" s="1">
        <f>90185</f>
        <v>90185</v>
      </c>
      <c r="E121" s="1">
        <f>88.0712890625</f>
        <v>88.0712890625</v>
      </c>
    </row>
    <row r="122" spans="1:5" x14ac:dyDescent="0.25">
      <c r="A122" s="1">
        <f>27386</f>
        <v>27386</v>
      </c>
      <c r="B122" s="1">
        <f>3</f>
        <v>3</v>
      </c>
      <c r="C122" s="1">
        <f>19750</f>
        <v>19750</v>
      </c>
      <c r="D122" s="1">
        <f>90155</f>
        <v>90155</v>
      </c>
      <c r="E122" s="1">
        <f>88.0419921875</f>
        <v>88.0419921875</v>
      </c>
    </row>
    <row r="123" spans="1:5" x14ac:dyDescent="0.25">
      <c r="A123" s="1">
        <f>27595</f>
        <v>27595</v>
      </c>
      <c r="B123" s="1">
        <f>7</f>
        <v>7</v>
      </c>
      <c r="C123" s="1">
        <f>19894</f>
        <v>19894</v>
      </c>
      <c r="D123" s="1">
        <f>90219</f>
        <v>90219</v>
      </c>
      <c r="E123" s="1">
        <f>88.1044921875</f>
        <v>88.1044921875</v>
      </c>
    </row>
    <row r="124" spans="1:5" x14ac:dyDescent="0.25">
      <c r="A124" s="1">
        <f>27797</f>
        <v>27797</v>
      </c>
      <c r="B124" s="1">
        <f t="shared" ref="B124:B141" si="14">0</f>
        <v>0</v>
      </c>
      <c r="C124" s="1">
        <f>20035</f>
        <v>20035</v>
      </c>
      <c r="D124" s="1">
        <f>90243</f>
        <v>90243</v>
      </c>
      <c r="E124" s="1">
        <f>88.1279296875</f>
        <v>88.1279296875</v>
      </c>
    </row>
    <row r="125" spans="1:5" x14ac:dyDescent="0.25">
      <c r="A125" s="1">
        <f>28034</f>
        <v>28034</v>
      </c>
      <c r="B125" s="1">
        <f t="shared" si="14"/>
        <v>0</v>
      </c>
      <c r="C125" s="1">
        <f>20193</f>
        <v>20193</v>
      </c>
      <c r="D125" s="1">
        <f>90249</f>
        <v>90249</v>
      </c>
      <c r="E125" s="1">
        <f>88.1337890625</f>
        <v>88.1337890625</v>
      </c>
    </row>
    <row r="126" spans="1:5" x14ac:dyDescent="0.25">
      <c r="A126" s="1">
        <f>28262</f>
        <v>28262</v>
      </c>
      <c r="B126" s="1">
        <f t="shared" si="14"/>
        <v>0</v>
      </c>
      <c r="C126" s="1">
        <f>20344</f>
        <v>20344</v>
      </c>
      <c r="D126" s="1">
        <f>90249</f>
        <v>90249</v>
      </c>
      <c r="E126" s="1">
        <f>88.1337890625</f>
        <v>88.1337890625</v>
      </c>
    </row>
    <row r="127" spans="1:5" x14ac:dyDescent="0.25">
      <c r="A127" s="1">
        <f>28492</f>
        <v>28492</v>
      </c>
      <c r="B127" s="1">
        <f t="shared" si="14"/>
        <v>0</v>
      </c>
      <c r="C127" s="1">
        <f>20505</f>
        <v>20505</v>
      </c>
      <c r="D127" s="1">
        <f>90249</f>
        <v>90249</v>
      </c>
      <c r="E127" s="1">
        <f>88.1337890625</f>
        <v>88.1337890625</v>
      </c>
    </row>
    <row r="128" spans="1:5" x14ac:dyDescent="0.25">
      <c r="A128" s="1">
        <f>28703</f>
        <v>28703</v>
      </c>
      <c r="B128" s="1">
        <f t="shared" si="14"/>
        <v>0</v>
      </c>
      <c r="C128" s="1">
        <f>20665</f>
        <v>20665</v>
      </c>
      <c r="D128" s="1">
        <f>90255</f>
        <v>90255</v>
      </c>
      <c r="E128" s="1">
        <f>88.1396484375</f>
        <v>88.1396484375</v>
      </c>
    </row>
    <row r="129" spans="1:5" x14ac:dyDescent="0.25">
      <c r="A129" s="1">
        <f>28926</f>
        <v>28926</v>
      </c>
      <c r="B129" s="1">
        <f t="shared" si="14"/>
        <v>0</v>
      </c>
      <c r="C129" s="1">
        <f>20809</f>
        <v>20809</v>
      </c>
      <c r="D129" s="1">
        <f>90255</f>
        <v>90255</v>
      </c>
      <c r="E129" s="1">
        <f>88.1396484375</f>
        <v>88.1396484375</v>
      </c>
    </row>
    <row r="130" spans="1:5" x14ac:dyDescent="0.25">
      <c r="A130" s="1">
        <f>29137</f>
        <v>29137</v>
      </c>
      <c r="B130" s="1">
        <f t="shared" si="14"/>
        <v>0</v>
      </c>
      <c r="C130" s="1">
        <f>21006</f>
        <v>21006</v>
      </c>
      <c r="D130" s="1">
        <f>123891</f>
        <v>123891</v>
      </c>
      <c r="E130" s="1">
        <f>120.9873046875</f>
        <v>120.9873046875</v>
      </c>
    </row>
    <row r="131" spans="1:5" x14ac:dyDescent="0.25">
      <c r="A131" s="1">
        <f>29356</f>
        <v>29356</v>
      </c>
      <c r="B131" s="1">
        <f t="shared" si="14"/>
        <v>0</v>
      </c>
      <c r="C131" s="1">
        <f>21144</f>
        <v>21144</v>
      </c>
      <c r="D131" s="1">
        <f t="shared" ref="D131:D140" si="15">90100</f>
        <v>90100</v>
      </c>
      <c r="E131" s="1">
        <f t="shared" ref="E131:E140" si="16">87.98828125</f>
        <v>87.98828125</v>
      </c>
    </row>
    <row r="132" spans="1:5" x14ac:dyDescent="0.25">
      <c r="A132" s="1">
        <f>29568</f>
        <v>29568</v>
      </c>
      <c r="B132" s="1">
        <f t="shared" si="14"/>
        <v>0</v>
      </c>
      <c r="C132" s="1">
        <f>21295</f>
        <v>21295</v>
      </c>
      <c r="D132" s="1">
        <f t="shared" si="15"/>
        <v>90100</v>
      </c>
      <c r="E132" s="1">
        <f t="shared" si="16"/>
        <v>87.98828125</v>
      </c>
    </row>
    <row r="133" spans="1:5" x14ac:dyDescent="0.25">
      <c r="A133" s="1">
        <f>29787</f>
        <v>29787</v>
      </c>
      <c r="B133" s="1">
        <f t="shared" si="14"/>
        <v>0</v>
      </c>
      <c r="C133" s="1">
        <f>21430</f>
        <v>21430</v>
      </c>
      <c r="D133" s="1">
        <f t="shared" si="15"/>
        <v>90100</v>
      </c>
      <c r="E133" s="1">
        <f t="shared" si="16"/>
        <v>87.98828125</v>
      </c>
    </row>
    <row r="134" spans="1:5" x14ac:dyDescent="0.25">
      <c r="A134" s="1">
        <f>29976</f>
        <v>29976</v>
      </c>
      <c r="B134" s="1">
        <f t="shared" si="14"/>
        <v>0</v>
      </c>
      <c r="C134" s="1">
        <f>21591</f>
        <v>21591</v>
      </c>
      <c r="D134" s="1">
        <f t="shared" si="15"/>
        <v>90100</v>
      </c>
      <c r="E134" s="1">
        <f t="shared" si="16"/>
        <v>87.98828125</v>
      </c>
    </row>
    <row r="135" spans="1:5" x14ac:dyDescent="0.25">
      <c r="A135" s="1">
        <f>30211</f>
        <v>30211</v>
      </c>
      <c r="B135" s="1">
        <f t="shared" si="14"/>
        <v>0</v>
      </c>
      <c r="C135" s="1">
        <f>21747</f>
        <v>21747</v>
      </c>
      <c r="D135" s="1">
        <f t="shared" si="15"/>
        <v>90100</v>
      </c>
      <c r="E135" s="1">
        <f t="shared" si="16"/>
        <v>87.98828125</v>
      </c>
    </row>
    <row r="136" spans="1:5" x14ac:dyDescent="0.25">
      <c r="A136" s="1">
        <f>30462</f>
        <v>30462</v>
      </c>
      <c r="B136" s="1">
        <f t="shared" si="14"/>
        <v>0</v>
      </c>
      <c r="C136" s="1">
        <f>21905</f>
        <v>21905</v>
      </c>
      <c r="D136" s="1">
        <f t="shared" si="15"/>
        <v>90100</v>
      </c>
      <c r="E136" s="1">
        <f t="shared" si="16"/>
        <v>87.98828125</v>
      </c>
    </row>
    <row r="137" spans="1:5" x14ac:dyDescent="0.25">
      <c r="A137" s="1">
        <f>30684</f>
        <v>30684</v>
      </c>
      <c r="B137" s="1">
        <f t="shared" si="14"/>
        <v>0</v>
      </c>
      <c r="C137" s="1">
        <f>22065</f>
        <v>22065</v>
      </c>
      <c r="D137" s="1">
        <f t="shared" si="15"/>
        <v>90100</v>
      </c>
      <c r="E137" s="1">
        <f t="shared" si="16"/>
        <v>87.98828125</v>
      </c>
    </row>
    <row r="138" spans="1:5" x14ac:dyDescent="0.25">
      <c r="A138" s="1">
        <f>30871</f>
        <v>30871</v>
      </c>
      <c r="B138" s="1">
        <f t="shared" si="14"/>
        <v>0</v>
      </c>
      <c r="C138" s="1">
        <f>22237</f>
        <v>22237</v>
      </c>
      <c r="D138" s="1">
        <f t="shared" si="15"/>
        <v>90100</v>
      </c>
      <c r="E138" s="1">
        <f t="shared" si="16"/>
        <v>87.98828125</v>
      </c>
    </row>
    <row r="139" spans="1:5" x14ac:dyDescent="0.25">
      <c r="A139" s="1">
        <f>31083</f>
        <v>31083</v>
      </c>
      <c r="B139" s="1">
        <f t="shared" si="14"/>
        <v>0</v>
      </c>
      <c r="C139" s="1">
        <f>22390</f>
        <v>22390</v>
      </c>
      <c r="D139" s="1">
        <f t="shared" si="15"/>
        <v>90100</v>
      </c>
      <c r="E139" s="1">
        <f t="shared" si="16"/>
        <v>87.98828125</v>
      </c>
    </row>
    <row r="140" spans="1:5" x14ac:dyDescent="0.25">
      <c r="A140" s="1">
        <f>31282</f>
        <v>31282</v>
      </c>
      <c r="B140" s="1">
        <f t="shared" si="14"/>
        <v>0</v>
      </c>
      <c r="C140" s="1">
        <f>22559</f>
        <v>22559</v>
      </c>
      <c r="D140" s="1">
        <f t="shared" si="15"/>
        <v>90100</v>
      </c>
      <c r="E140" s="1">
        <f t="shared" si="16"/>
        <v>87.98828125</v>
      </c>
    </row>
    <row r="141" spans="1:5" x14ac:dyDescent="0.25">
      <c r="A141" s="1">
        <f>31506</f>
        <v>31506</v>
      </c>
      <c r="B141" s="1">
        <f t="shared" si="14"/>
        <v>0</v>
      </c>
      <c r="C141" s="1">
        <f>22732</f>
        <v>22732</v>
      </c>
      <c r="D141" s="1">
        <f>90158</f>
        <v>90158</v>
      </c>
      <c r="E141" s="1">
        <f>88.044921875</f>
        <v>88.044921875</v>
      </c>
    </row>
    <row r="142" spans="1:5" x14ac:dyDescent="0.25">
      <c r="A142" s="1">
        <f>31727</f>
        <v>31727</v>
      </c>
      <c r="B142" s="1">
        <f>3</f>
        <v>3</v>
      </c>
      <c r="C142" s="1">
        <f>22903</f>
        <v>22903</v>
      </c>
      <c r="D142" s="1">
        <f t="shared" ref="D142:D149" si="17">90212</f>
        <v>90212</v>
      </c>
      <c r="E142" s="1">
        <f t="shared" ref="E142:E149" si="18">88.09765625</f>
        <v>88.09765625</v>
      </c>
    </row>
    <row r="143" spans="1:5" x14ac:dyDescent="0.25">
      <c r="A143" s="1">
        <f>31962</f>
        <v>31962</v>
      </c>
      <c r="B143" s="1">
        <f>3</f>
        <v>3</v>
      </c>
      <c r="C143" s="1">
        <f>23051</f>
        <v>23051</v>
      </c>
      <c r="D143" s="1">
        <f t="shared" si="17"/>
        <v>90212</v>
      </c>
      <c r="E143" s="1">
        <f t="shared" si="18"/>
        <v>88.09765625</v>
      </c>
    </row>
    <row r="144" spans="1:5" x14ac:dyDescent="0.25">
      <c r="A144" s="1">
        <f>32167</f>
        <v>32167</v>
      </c>
      <c r="B144" s="1">
        <f>0</f>
        <v>0</v>
      </c>
      <c r="C144" s="1">
        <f>23207</f>
        <v>23207</v>
      </c>
      <c r="D144" s="1">
        <f t="shared" si="17"/>
        <v>90212</v>
      </c>
      <c r="E144" s="1">
        <f t="shared" si="18"/>
        <v>88.09765625</v>
      </c>
    </row>
    <row r="145" spans="1:5" x14ac:dyDescent="0.25">
      <c r="A145" s="1">
        <f>32410</f>
        <v>32410</v>
      </c>
      <c r="B145" s="1">
        <f>0</f>
        <v>0</v>
      </c>
      <c r="C145" s="1">
        <f>23368</f>
        <v>23368</v>
      </c>
      <c r="D145" s="1">
        <f t="shared" si="17"/>
        <v>90212</v>
      </c>
      <c r="E145" s="1">
        <f t="shared" si="18"/>
        <v>88.09765625</v>
      </c>
    </row>
    <row r="146" spans="1:5" x14ac:dyDescent="0.25">
      <c r="A146" s="1">
        <f>32613</f>
        <v>32613</v>
      </c>
      <c r="B146" s="1">
        <f>0</f>
        <v>0</v>
      </c>
      <c r="C146" s="1">
        <f>23499</f>
        <v>23499</v>
      </c>
      <c r="D146" s="1">
        <f t="shared" si="17"/>
        <v>90212</v>
      </c>
      <c r="E146" s="1">
        <f t="shared" si="18"/>
        <v>88.09765625</v>
      </c>
    </row>
    <row r="147" spans="1:5" x14ac:dyDescent="0.25">
      <c r="A147" s="1">
        <f>32833</f>
        <v>32833</v>
      </c>
      <c r="B147" s="1">
        <f>0</f>
        <v>0</v>
      </c>
      <c r="C147" s="1">
        <f>23646</f>
        <v>23646</v>
      </c>
      <c r="D147" s="1">
        <f t="shared" si="17"/>
        <v>90212</v>
      </c>
      <c r="E147" s="1">
        <f t="shared" si="18"/>
        <v>88.09765625</v>
      </c>
    </row>
    <row r="148" spans="1:5" x14ac:dyDescent="0.25">
      <c r="A148" s="1">
        <f>33080</f>
        <v>33080</v>
      </c>
      <c r="B148" s="1">
        <f>11</f>
        <v>11</v>
      </c>
      <c r="C148" s="1">
        <f>23803</f>
        <v>23803</v>
      </c>
      <c r="D148" s="1">
        <f t="shared" si="17"/>
        <v>90212</v>
      </c>
      <c r="E148" s="1">
        <f t="shared" si="18"/>
        <v>88.09765625</v>
      </c>
    </row>
    <row r="149" spans="1:5" x14ac:dyDescent="0.25">
      <c r="A149" s="1">
        <f>33276</f>
        <v>33276</v>
      </c>
      <c r="B149" s="1">
        <f>0</f>
        <v>0</v>
      </c>
      <c r="C149" s="1">
        <f>23969</f>
        <v>23969</v>
      </c>
      <c r="D149" s="1">
        <f t="shared" si="17"/>
        <v>90212</v>
      </c>
      <c r="E149" s="1">
        <f t="shared" si="18"/>
        <v>88.09765625</v>
      </c>
    </row>
    <row r="150" spans="1:5" x14ac:dyDescent="0.25">
      <c r="A150" s="1">
        <f>33500</f>
        <v>33500</v>
      </c>
      <c r="B150" s="1">
        <f>0</f>
        <v>0</v>
      </c>
      <c r="C150" s="1">
        <f>24154</f>
        <v>24154</v>
      </c>
      <c r="D150" s="1">
        <f>106946</f>
        <v>106946</v>
      </c>
      <c r="E150" s="1">
        <f>104.439453125</f>
        <v>104.439453125</v>
      </c>
    </row>
    <row r="151" spans="1:5" x14ac:dyDescent="0.25">
      <c r="A151" s="1">
        <f>33713</f>
        <v>33713</v>
      </c>
      <c r="B151" s="1">
        <f>0</f>
        <v>0</v>
      </c>
      <c r="C151" s="1">
        <f>24293</f>
        <v>24293</v>
      </c>
      <c r="D151" s="1">
        <f t="shared" ref="D151:D162" si="19">90982</f>
        <v>90982</v>
      </c>
      <c r="E151" s="1">
        <f t="shared" ref="E151:E162" si="20">88.849609375</f>
        <v>88.849609375</v>
      </c>
    </row>
    <row r="152" spans="1:5" x14ac:dyDescent="0.25">
      <c r="A152" s="1">
        <f>33930</f>
        <v>33930</v>
      </c>
      <c r="B152" s="1">
        <f>0</f>
        <v>0</v>
      </c>
      <c r="C152" s="1">
        <f>24449</f>
        <v>24449</v>
      </c>
      <c r="D152" s="1">
        <f t="shared" si="19"/>
        <v>90982</v>
      </c>
      <c r="E152" s="1">
        <f t="shared" si="20"/>
        <v>88.849609375</v>
      </c>
    </row>
    <row r="153" spans="1:5" x14ac:dyDescent="0.25">
      <c r="A153" s="1">
        <f>34128</f>
        <v>34128</v>
      </c>
      <c r="B153" s="1">
        <f>0</f>
        <v>0</v>
      </c>
      <c r="C153" s="1">
        <f>24588</f>
        <v>24588</v>
      </c>
      <c r="D153" s="1">
        <f t="shared" si="19"/>
        <v>90982</v>
      </c>
      <c r="E153" s="1">
        <f t="shared" si="20"/>
        <v>88.849609375</v>
      </c>
    </row>
    <row r="154" spans="1:5" x14ac:dyDescent="0.25">
      <c r="A154" s="1">
        <f>34347</f>
        <v>34347</v>
      </c>
      <c r="B154" s="1">
        <f>0</f>
        <v>0</v>
      </c>
      <c r="C154" s="1">
        <f>24771</f>
        <v>24771</v>
      </c>
      <c r="D154" s="1">
        <f t="shared" si="19"/>
        <v>90982</v>
      </c>
      <c r="E154" s="1">
        <f t="shared" si="20"/>
        <v>88.849609375</v>
      </c>
    </row>
    <row r="155" spans="1:5" x14ac:dyDescent="0.25">
      <c r="A155" s="1">
        <f>34568</f>
        <v>34568</v>
      </c>
      <c r="B155" s="1">
        <f>3</f>
        <v>3</v>
      </c>
      <c r="C155" s="1">
        <f>24920</f>
        <v>24920</v>
      </c>
      <c r="D155" s="1">
        <f t="shared" si="19"/>
        <v>90982</v>
      </c>
      <c r="E155" s="1">
        <f t="shared" si="20"/>
        <v>88.849609375</v>
      </c>
    </row>
    <row r="156" spans="1:5" x14ac:dyDescent="0.25">
      <c r="A156" s="1">
        <f>34788</f>
        <v>34788</v>
      </c>
      <c r="B156" s="1">
        <f>3</f>
        <v>3</v>
      </c>
      <c r="C156" s="1">
        <f>25079</f>
        <v>25079</v>
      </c>
      <c r="D156" s="1">
        <f t="shared" si="19"/>
        <v>90982</v>
      </c>
      <c r="E156" s="1">
        <f t="shared" si="20"/>
        <v>88.849609375</v>
      </c>
    </row>
    <row r="157" spans="1:5" x14ac:dyDescent="0.25">
      <c r="A157" s="1">
        <f>35025</f>
        <v>35025</v>
      </c>
      <c r="B157" s="1">
        <f>0</f>
        <v>0</v>
      </c>
      <c r="C157" s="1">
        <f>25235</f>
        <v>25235</v>
      </c>
      <c r="D157" s="1">
        <f t="shared" si="19"/>
        <v>90982</v>
      </c>
      <c r="E157" s="1">
        <f t="shared" si="20"/>
        <v>88.849609375</v>
      </c>
    </row>
    <row r="158" spans="1:5" x14ac:dyDescent="0.25">
      <c r="A158" s="1">
        <f>35229</f>
        <v>35229</v>
      </c>
      <c r="B158" s="1">
        <f>0</f>
        <v>0</v>
      </c>
      <c r="C158" s="1">
        <f>25386</f>
        <v>25386</v>
      </c>
      <c r="D158" s="1">
        <f t="shared" si="19"/>
        <v>90982</v>
      </c>
      <c r="E158" s="1">
        <f t="shared" si="20"/>
        <v>88.849609375</v>
      </c>
    </row>
    <row r="159" spans="1:5" x14ac:dyDescent="0.25">
      <c r="A159" s="1">
        <f>35428</f>
        <v>35428</v>
      </c>
      <c r="B159" s="1">
        <f>0</f>
        <v>0</v>
      </c>
      <c r="C159" s="1">
        <f>25531</f>
        <v>25531</v>
      </c>
      <c r="D159" s="1">
        <f t="shared" si="19"/>
        <v>90982</v>
      </c>
      <c r="E159" s="1">
        <f t="shared" si="20"/>
        <v>88.849609375</v>
      </c>
    </row>
    <row r="160" spans="1:5" x14ac:dyDescent="0.25">
      <c r="C160" s="1">
        <f>25670</f>
        <v>25670</v>
      </c>
      <c r="D160" s="1">
        <f t="shared" si="19"/>
        <v>90982</v>
      </c>
      <c r="E160" s="1">
        <f t="shared" si="20"/>
        <v>88.849609375</v>
      </c>
    </row>
    <row r="161" spans="3:5" x14ac:dyDescent="0.25">
      <c r="C161" s="1">
        <f>25837</f>
        <v>25837</v>
      </c>
      <c r="D161" s="1">
        <f t="shared" si="19"/>
        <v>90982</v>
      </c>
      <c r="E161" s="1">
        <f t="shared" si="20"/>
        <v>88.849609375</v>
      </c>
    </row>
    <row r="162" spans="3:5" x14ac:dyDescent="0.25">
      <c r="C162" s="1">
        <f>25967</f>
        <v>25967</v>
      </c>
      <c r="D162" s="1">
        <f t="shared" si="19"/>
        <v>90982</v>
      </c>
      <c r="E162" s="1">
        <f t="shared" si="20"/>
        <v>88.849609375</v>
      </c>
    </row>
    <row r="163" spans="3:5" x14ac:dyDescent="0.25">
      <c r="C163" s="1">
        <f>26137</f>
        <v>26137</v>
      </c>
      <c r="D163" s="1">
        <f>88750</f>
        <v>88750</v>
      </c>
      <c r="E163" s="1">
        <f>86.669921875</f>
        <v>86.669921875</v>
      </c>
    </row>
    <row r="164" spans="3:5" x14ac:dyDescent="0.25">
      <c r="C164" s="1">
        <f>26294</f>
        <v>26294</v>
      </c>
      <c r="D164" s="1">
        <f>88754</f>
        <v>88754</v>
      </c>
      <c r="E164" s="1">
        <f>86.673828125</f>
        <v>86.673828125</v>
      </c>
    </row>
    <row r="165" spans="3:5" x14ac:dyDescent="0.25">
      <c r="C165" s="1">
        <f>26457</f>
        <v>26457</v>
      </c>
      <c r="D165" s="1">
        <f>88754</f>
        <v>88754</v>
      </c>
      <c r="E165" s="1">
        <f>86.673828125</f>
        <v>86.673828125</v>
      </c>
    </row>
    <row r="166" spans="3:5" x14ac:dyDescent="0.25">
      <c r="C166" s="1">
        <f>26608</f>
        <v>26608</v>
      </c>
      <c r="D166" s="1">
        <f>88754</f>
        <v>88754</v>
      </c>
      <c r="E166" s="1">
        <f>86.673828125</f>
        <v>86.673828125</v>
      </c>
    </row>
    <row r="167" spans="3:5" x14ac:dyDescent="0.25">
      <c r="C167" s="1">
        <f>26769</f>
        <v>26769</v>
      </c>
      <c r="D167" s="1">
        <f>88754</f>
        <v>88754</v>
      </c>
      <c r="E167" s="1">
        <f>86.673828125</f>
        <v>86.673828125</v>
      </c>
    </row>
    <row r="168" spans="3:5" x14ac:dyDescent="0.25">
      <c r="C168" s="1">
        <f>26921</f>
        <v>26921</v>
      </c>
      <c r="D168" s="1">
        <f>88754</f>
        <v>88754</v>
      </c>
      <c r="E168" s="1">
        <f>86.673828125</f>
        <v>86.673828125</v>
      </c>
    </row>
    <row r="169" spans="3:5" x14ac:dyDescent="0.25">
      <c r="C169" s="1">
        <f>27064</f>
        <v>27064</v>
      </c>
      <c r="D169" s="1">
        <f>89024</f>
        <v>89024</v>
      </c>
      <c r="E169" s="1">
        <f>86.9375</f>
        <v>86.9375</v>
      </c>
    </row>
    <row r="170" spans="3:5" x14ac:dyDescent="0.25">
      <c r="C170" s="1">
        <f>27218</f>
        <v>27218</v>
      </c>
      <c r="D170" s="1">
        <f>89038</f>
        <v>89038</v>
      </c>
      <c r="E170" s="1">
        <f>86.951171875</f>
        <v>86.951171875</v>
      </c>
    </row>
    <row r="171" spans="3:5" x14ac:dyDescent="0.25">
      <c r="C171" s="1">
        <f>27386</f>
        <v>27386</v>
      </c>
      <c r="D171" s="1">
        <f>89102</f>
        <v>89102</v>
      </c>
      <c r="E171" s="1">
        <f>87.013671875</f>
        <v>87.013671875</v>
      </c>
    </row>
    <row r="172" spans="3:5" x14ac:dyDescent="0.25">
      <c r="C172" s="1">
        <f>27572</f>
        <v>27572</v>
      </c>
      <c r="D172" s="1">
        <f>89152</f>
        <v>89152</v>
      </c>
      <c r="E172" s="1">
        <f>87.0625</f>
        <v>87.0625</v>
      </c>
    </row>
    <row r="173" spans="3:5" x14ac:dyDescent="0.25">
      <c r="C173" s="1">
        <f>27712</f>
        <v>27712</v>
      </c>
      <c r="D173" s="1">
        <f t="shared" ref="D173:D188" si="21">89166</f>
        <v>89166</v>
      </c>
      <c r="E173" s="1">
        <f t="shared" ref="E173:E188" si="22">87.076171875</f>
        <v>87.076171875</v>
      </c>
    </row>
    <row r="174" spans="3:5" x14ac:dyDescent="0.25">
      <c r="C174" s="1">
        <f>27864</f>
        <v>27864</v>
      </c>
      <c r="D174" s="1">
        <f t="shared" si="21"/>
        <v>89166</v>
      </c>
      <c r="E174" s="1">
        <f t="shared" si="22"/>
        <v>87.076171875</v>
      </c>
    </row>
    <row r="175" spans="3:5" x14ac:dyDescent="0.25">
      <c r="C175" s="1">
        <f>27999</f>
        <v>27999</v>
      </c>
      <c r="D175" s="1">
        <f t="shared" si="21"/>
        <v>89166</v>
      </c>
      <c r="E175" s="1">
        <f t="shared" si="22"/>
        <v>87.076171875</v>
      </c>
    </row>
    <row r="176" spans="3:5" x14ac:dyDescent="0.25">
      <c r="C176" s="1">
        <f>28165</f>
        <v>28165</v>
      </c>
      <c r="D176" s="1">
        <f t="shared" si="21"/>
        <v>89166</v>
      </c>
      <c r="E176" s="1">
        <f t="shared" si="22"/>
        <v>87.076171875</v>
      </c>
    </row>
    <row r="177" spans="3:5" x14ac:dyDescent="0.25">
      <c r="C177" s="1">
        <f>28328</f>
        <v>28328</v>
      </c>
      <c r="D177" s="1">
        <f t="shared" si="21"/>
        <v>89166</v>
      </c>
      <c r="E177" s="1">
        <f t="shared" si="22"/>
        <v>87.076171875</v>
      </c>
    </row>
    <row r="178" spans="3:5" x14ac:dyDescent="0.25">
      <c r="C178" s="1">
        <f>28469</f>
        <v>28469</v>
      </c>
      <c r="D178" s="1">
        <f t="shared" si="21"/>
        <v>89166</v>
      </c>
      <c r="E178" s="1">
        <f t="shared" si="22"/>
        <v>87.076171875</v>
      </c>
    </row>
    <row r="179" spans="3:5" x14ac:dyDescent="0.25">
      <c r="C179" s="1">
        <f>28632</f>
        <v>28632</v>
      </c>
      <c r="D179" s="1">
        <f t="shared" si="21"/>
        <v>89166</v>
      </c>
      <c r="E179" s="1">
        <f t="shared" si="22"/>
        <v>87.076171875</v>
      </c>
    </row>
    <row r="180" spans="3:5" x14ac:dyDescent="0.25">
      <c r="C180" s="1">
        <f>28795</f>
        <v>28795</v>
      </c>
      <c r="D180" s="1">
        <f t="shared" si="21"/>
        <v>89166</v>
      </c>
      <c r="E180" s="1">
        <f t="shared" si="22"/>
        <v>87.076171875</v>
      </c>
    </row>
    <row r="181" spans="3:5" x14ac:dyDescent="0.25">
      <c r="C181" s="1">
        <f>28927</f>
        <v>28927</v>
      </c>
      <c r="D181" s="1">
        <f t="shared" si="21"/>
        <v>89166</v>
      </c>
      <c r="E181" s="1">
        <f t="shared" si="22"/>
        <v>87.076171875</v>
      </c>
    </row>
    <row r="182" spans="3:5" x14ac:dyDescent="0.25">
      <c r="C182" s="1">
        <f>29098</f>
        <v>29098</v>
      </c>
      <c r="D182" s="1">
        <f t="shared" si="21"/>
        <v>89166</v>
      </c>
      <c r="E182" s="1">
        <f t="shared" si="22"/>
        <v>87.076171875</v>
      </c>
    </row>
    <row r="183" spans="3:5" x14ac:dyDescent="0.25">
      <c r="C183" s="1">
        <f>29262</f>
        <v>29262</v>
      </c>
      <c r="D183" s="1">
        <f t="shared" si="21"/>
        <v>89166</v>
      </c>
      <c r="E183" s="1">
        <f t="shared" si="22"/>
        <v>87.076171875</v>
      </c>
    </row>
    <row r="184" spans="3:5" x14ac:dyDescent="0.25">
      <c r="C184" s="1">
        <f>29406</f>
        <v>29406</v>
      </c>
      <c r="D184" s="1">
        <f t="shared" si="21"/>
        <v>89166</v>
      </c>
      <c r="E184" s="1">
        <f t="shared" si="22"/>
        <v>87.076171875</v>
      </c>
    </row>
    <row r="185" spans="3:5" x14ac:dyDescent="0.25">
      <c r="C185" s="1">
        <f>29558</f>
        <v>29558</v>
      </c>
      <c r="D185" s="1">
        <f t="shared" si="21"/>
        <v>89166</v>
      </c>
      <c r="E185" s="1">
        <f t="shared" si="22"/>
        <v>87.076171875</v>
      </c>
    </row>
    <row r="186" spans="3:5" x14ac:dyDescent="0.25">
      <c r="C186" s="1">
        <f>29724</f>
        <v>29724</v>
      </c>
      <c r="D186" s="1">
        <f t="shared" si="21"/>
        <v>89166</v>
      </c>
      <c r="E186" s="1">
        <f t="shared" si="22"/>
        <v>87.076171875</v>
      </c>
    </row>
    <row r="187" spans="3:5" x14ac:dyDescent="0.25">
      <c r="C187" s="1">
        <f>29894</f>
        <v>29894</v>
      </c>
      <c r="D187" s="1">
        <f t="shared" si="21"/>
        <v>89166</v>
      </c>
      <c r="E187" s="1">
        <f t="shared" si="22"/>
        <v>87.076171875</v>
      </c>
    </row>
    <row r="188" spans="3:5" x14ac:dyDescent="0.25">
      <c r="C188" s="1">
        <f>30066</f>
        <v>30066</v>
      </c>
      <c r="D188" s="1">
        <f t="shared" si="21"/>
        <v>89166</v>
      </c>
      <c r="E188" s="1">
        <f t="shared" si="22"/>
        <v>87.076171875</v>
      </c>
    </row>
    <row r="189" spans="3:5" x14ac:dyDescent="0.25">
      <c r="C189" s="1">
        <f>30224</f>
        <v>30224</v>
      </c>
      <c r="D189" s="1">
        <f t="shared" ref="D189:D198" si="23">72524</f>
        <v>72524</v>
      </c>
      <c r="E189" s="1">
        <f t="shared" ref="E189:E198" si="24">70.82421875</f>
        <v>70.82421875</v>
      </c>
    </row>
    <row r="190" spans="3:5" x14ac:dyDescent="0.25">
      <c r="C190" s="1">
        <f>30374</f>
        <v>30374</v>
      </c>
      <c r="D190" s="1">
        <f t="shared" si="23"/>
        <v>72524</v>
      </c>
      <c r="E190" s="1">
        <f t="shared" si="24"/>
        <v>70.82421875</v>
      </c>
    </row>
    <row r="191" spans="3:5" x14ac:dyDescent="0.25">
      <c r="C191" s="1">
        <f>30518</f>
        <v>30518</v>
      </c>
      <c r="D191" s="1">
        <f t="shared" si="23"/>
        <v>72524</v>
      </c>
      <c r="E191" s="1">
        <f t="shared" si="24"/>
        <v>70.82421875</v>
      </c>
    </row>
    <row r="192" spans="3:5" x14ac:dyDescent="0.25">
      <c r="C192" s="1">
        <f>30659</f>
        <v>30659</v>
      </c>
      <c r="D192" s="1">
        <f t="shared" si="23"/>
        <v>72524</v>
      </c>
      <c r="E192" s="1">
        <f t="shared" si="24"/>
        <v>70.82421875</v>
      </c>
    </row>
    <row r="193" spans="3:5" x14ac:dyDescent="0.25">
      <c r="C193" s="1">
        <f>30824</f>
        <v>30824</v>
      </c>
      <c r="D193" s="1">
        <f t="shared" si="23"/>
        <v>72524</v>
      </c>
      <c r="E193" s="1">
        <f t="shared" si="24"/>
        <v>70.82421875</v>
      </c>
    </row>
    <row r="194" spans="3:5" x14ac:dyDescent="0.25">
      <c r="C194" s="1">
        <f>30983</f>
        <v>30983</v>
      </c>
      <c r="D194" s="1">
        <f t="shared" si="23"/>
        <v>72524</v>
      </c>
      <c r="E194" s="1">
        <f t="shared" si="24"/>
        <v>70.82421875</v>
      </c>
    </row>
    <row r="195" spans="3:5" x14ac:dyDescent="0.25">
      <c r="C195" s="1">
        <f>31154</f>
        <v>31154</v>
      </c>
      <c r="D195" s="1">
        <f t="shared" si="23"/>
        <v>72524</v>
      </c>
      <c r="E195" s="1">
        <f t="shared" si="24"/>
        <v>70.82421875</v>
      </c>
    </row>
    <row r="196" spans="3:5" x14ac:dyDescent="0.25">
      <c r="C196" s="1">
        <f>31312</f>
        <v>31312</v>
      </c>
      <c r="D196" s="1">
        <f t="shared" si="23"/>
        <v>72524</v>
      </c>
      <c r="E196" s="1">
        <f t="shared" si="24"/>
        <v>70.82421875</v>
      </c>
    </row>
    <row r="197" spans="3:5" x14ac:dyDescent="0.25">
      <c r="C197" s="1">
        <f>31469</f>
        <v>31469</v>
      </c>
      <c r="D197" s="1">
        <f t="shared" si="23"/>
        <v>72524</v>
      </c>
      <c r="E197" s="1">
        <f t="shared" si="24"/>
        <v>70.82421875</v>
      </c>
    </row>
    <row r="198" spans="3:5" x14ac:dyDescent="0.25">
      <c r="C198" s="1">
        <f>31624</f>
        <v>31624</v>
      </c>
      <c r="D198" s="1">
        <f t="shared" si="23"/>
        <v>72524</v>
      </c>
      <c r="E198" s="1">
        <f t="shared" si="24"/>
        <v>70.82421875</v>
      </c>
    </row>
    <row r="199" spans="3:5" x14ac:dyDescent="0.25">
      <c r="C199" s="1">
        <f>31765</f>
        <v>31765</v>
      </c>
      <c r="D199" s="1">
        <f>89220</f>
        <v>89220</v>
      </c>
      <c r="E199" s="1">
        <f>87.12890625</f>
        <v>87.12890625</v>
      </c>
    </row>
    <row r="200" spans="3:5" x14ac:dyDescent="0.25">
      <c r="C200" s="1">
        <f>31937</f>
        <v>31937</v>
      </c>
      <c r="D200" s="1">
        <f>89270</f>
        <v>89270</v>
      </c>
      <c r="E200" s="1">
        <f>87.177734375</f>
        <v>87.177734375</v>
      </c>
    </row>
    <row r="201" spans="3:5" x14ac:dyDescent="0.25">
      <c r="C201" s="1">
        <f>32097</f>
        <v>32097</v>
      </c>
      <c r="D201" s="1">
        <f t="shared" ref="D201:D207" si="25">89300</f>
        <v>89300</v>
      </c>
      <c r="E201" s="1">
        <f t="shared" ref="E201:E207" si="26">87.20703125</f>
        <v>87.20703125</v>
      </c>
    </row>
    <row r="202" spans="3:5" x14ac:dyDescent="0.25">
      <c r="C202" s="1">
        <f>32260</f>
        <v>32260</v>
      </c>
      <c r="D202" s="1">
        <f t="shared" si="25"/>
        <v>89300</v>
      </c>
      <c r="E202" s="1">
        <f t="shared" si="26"/>
        <v>87.20703125</v>
      </c>
    </row>
    <row r="203" spans="3:5" x14ac:dyDescent="0.25">
      <c r="C203" s="1">
        <f>32402</f>
        <v>32402</v>
      </c>
      <c r="D203" s="1">
        <f t="shared" si="25"/>
        <v>89300</v>
      </c>
      <c r="E203" s="1">
        <f t="shared" si="26"/>
        <v>87.20703125</v>
      </c>
    </row>
    <row r="204" spans="3:5" x14ac:dyDescent="0.25">
      <c r="C204" s="1">
        <f>32560</f>
        <v>32560</v>
      </c>
      <c r="D204" s="1">
        <f t="shared" si="25"/>
        <v>89300</v>
      </c>
      <c r="E204" s="1">
        <f t="shared" si="26"/>
        <v>87.20703125</v>
      </c>
    </row>
    <row r="205" spans="3:5" x14ac:dyDescent="0.25">
      <c r="C205" s="1">
        <f>32710</f>
        <v>32710</v>
      </c>
      <c r="D205" s="1">
        <f t="shared" si="25"/>
        <v>89300</v>
      </c>
      <c r="E205" s="1">
        <f t="shared" si="26"/>
        <v>87.20703125</v>
      </c>
    </row>
    <row r="206" spans="3:5" x14ac:dyDescent="0.25">
      <c r="C206" s="1">
        <f>32838</f>
        <v>32838</v>
      </c>
      <c r="D206" s="1">
        <f t="shared" si="25"/>
        <v>89300</v>
      </c>
      <c r="E206" s="1">
        <f t="shared" si="26"/>
        <v>87.20703125</v>
      </c>
    </row>
    <row r="207" spans="3:5" x14ac:dyDescent="0.25">
      <c r="C207" s="1">
        <f>33012</f>
        <v>33012</v>
      </c>
      <c r="D207" s="1">
        <f t="shared" si="25"/>
        <v>89300</v>
      </c>
      <c r="E207" s="1">
        <f t="shared" si="26"/>
        <v>87.20703125</v>
      </c>
    </row>
    <row r="208" spans="3:5" x14ac:dyDescent="0.25">
      <c r="C208" s="1">
        <f>33156</f>
        <v>33156</v>
      </c>
      <c r="D208" s="1">
        <f>72712</f>
        <v>72712</v>
      </c>
      <c r="E208" s="1">
        <f>71.0078125</f>
        <v>71.0078125</v>
      </c>
    </row>
    <row r="209" spans="3:5" x14ac:dyDescent="0.25">
      <c r="C209" s="1">
        <f>33320</f>
        <v>33320</v>
      </c>
      <c r="D209" s="1">
        <f>72712</f>
        <v>72712</v>
      </c>
      <c r="E209" s="1">
        <f>71.0078125</f>
        <v>71.0078125</v>
      </c>
    </row>
    <row r="210" spans="3:5" x14ac:dyDescent="0.25">
      <c r="C210" s="1">
        <f>33460</f>
        <v>33460</v>
      </c>
      <c r="D210" s="1">
        <f>72712</f>
        <v>72712</v>
      </c>
      <c r="E210" s="1">
        <f>71.0078125</f>
        <v>71.0078125</v>
      </c>
    </row>
    <row r="211" spans="3:5" x14ac:dyDescent="0.25">
      <c r="C211" s="1">
        <f>33622</f>
        <v>33622</v>
      </c>
      <c r="D211" s="1">
        <f>89434</f>
        <v>89434</v>
      </c>
      <c r="E211" s="1">
        <f>87.337890625</f>
        <v>87.337890625</v>
      </c>
    </row>
    <row r="212" spans="3:5" x14ac:dyDescent="0.25">
      <c r="C212" s="1">
        <f>33777</f>
        <v>33777</v>
      </c>
      <c r="D212" s="1">
        <f>89434</f>
        <v>89434</v>
      </c>
      <c r="E212" s="1">
        <f>87.337890625</f>
        <v>87.337890625</v>
      </c>
    </row>
    <row r="213" spans="3:5" x14ac:dyDescent="0.25">
      <c r="C213" s="1">
        <f>33939</f>
        <v>33939</v>
      </c>
      <c r="D213" s="1">
        <f>89434</f>
        <v>89434</v>
      </c>
      <c r="E213" s="1">
        <f>87.337890625</f>
        <v>87.337890625</v>
      </c>
    </row>
    <row r="214" spans="3:5" x14ac:dyDescent="0.25">
      <c r="C214" s="1">
        <f>34088</f>
        <v>34088</v>
      </c>
      <c r="D214" s="1">
        <f>89446</f>
        <v>89446</v>
      </c>
      <c r="E214" s="1">
        <f>87.349609375</f>
        <v>87.349609375</v>
      </c>
    </row>
    <row r="215" spans="3:5" x14ac:dyDescent="0.25">
      <c r="C215" s="1">
        <f>34226</f>
        <v>34226</v>
      </c>
      <c r="D215" s="1">
        <f>89476</f>
        <v>89476</v>
      </c>
      <c r="E215" s="1">
        <f>87.37890625</f>
        <v>87.37890625</v>
      </c>
    </row>
    <row r="216" spans="3:5" x14ac:dyDescent="0.25">
      <c r="C216" s="1">
        <f>34390</f>
        <v>34390</v>
      </c>
      <c r="D216" s="1">
        <f>89476</f>
        <v>89476</v>
      </c>
      <c r="E216" s="1">
        <f>87.37890625</f>
        <v>87.37890625</v>
      </c>
    </row>
    <row r="217" spans="3:5" x14ac:dyDescent="0.25">
      <c r="C217" s="1">
        <f>34545</f>
        <v>34545</v>
      </c>
      <c r="D217" s="1">
        <f>89476</f>
        <v>89476</v>
      </c>
      <c r="E217" s="1">
        <f>87.37890625</f>
        <v>87.37890625</v>
      </c>
    </row>
    <row r="218" spans="3:5" x14ac:dyDescent="0.25">
      <c r="C218" s="1">
        <f>34681</f>
        <v>34681</v>
      </c>
      <c r="D218" s="1">
        <f>89514</f>
        <v>89514</v>
      </c>
      <c r="E218" s="1">
        <f>87.416015625</f>
        <v>87.416015625</v>
      </c>
    </row>
    <row r="219" spans="3:5" x14ac:dyDescent="0.25">
      <c r="C219" s="1">
        <f>34861</f>
        <v>34861</v>
      </c>
      <c r="D219" s="1">
        <f>89566</f>
        <v>89566</v>
      </c>
      <c r="E219" s="1">
        <f>87.466796875</f>
        <v>87.466796875</v>
      </c>
    </row>
    <row r="220" spans="3:5" x14ac:dyDescent="0.25">
      <c r="C220" s="1">
        <f>35007</f>
        <v>35007</v>
      </c>
      <c r="D220" s="1">
        <f>89614</f>
        <v>89614</v>
      </c>
      <c r="E220" s="1">
        <f>87.513671875</f>
        <v>87.513671875</v>
      </c>
    </row>
    <row r="221" spans="3:5" x14ac:dyDescent="0.25">
      <c r="C221" s="1">
        <f>35168</f>
        <v>35168</v>
      </c>
      <c r="D221" s="1">
        <f>89620</f>
        <v>89620</v>
      </c>
      <c r="E221" s="1">
        <f>87.51953125</f>
        <v>87.51953125</v>
      </c>
    </row>
    <row r="222" spans="3:5" x14ac:dyDescent="0.25">
      <c r="C222" s="1">
        <f>35329</f>
        <v>35329</v>
      </c>
      <c r="D222" s="1">
        <f>89620</f>
        <v>89620</v>
      </c>
      <c r="E222" s="1">
        <f>87.51953125</f>
        <v>87.51953125</v>
      </c>
    </row>
    <row r="223" spans="3:5" x14ac:dyDescent="0.25">
      <c r="C223" s="1">
        <f>35491</f>
        <v>35491</v>
      </c>
      <c r="D223" s="1">
        <f>89620</f>
        <v>89620</v>
      </c>
      <c r="E223" s="1">
        <f>87.51953125</f>
        <v>87.51953125</v>
      </c>
    </row>
    <row r="224" spans="3:5" x14ac:dyDescent="0.25">
      <c r="C224" s="1">
        <f>35637</f>
        <v>35637</v>
      </c>
      <c r="D224" s="1">
        <f>89638</f>
        <v>89638</v>
      </c>
      <c r="E224" s="1">
        <f>87.537109375</f>
        <v>87.537109375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2016-01-10T10:20:14Z</dcterms:modified>
</cp:coreProperties>
</file>