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NeoMad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75" i="2" l="1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I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H13" i="2" s="1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<sst xmlns="http://schemas.openxmlformats.org/spreadsheetml/2006/main" count="9" uniqueCount="9">
  <si>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</si>
  <si>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</si>
  <si>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</si>
  <si>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</si>
  <si>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237(144x)</t>
  </si>
  <si>
    <t>AVERAGE: 197(174x)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</si>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</sst>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b="1">
                <a:solidFill>
                  <a:schemeClr val="accent2"/>
                </a:solidFill>
              </a:rPr>
              <a:t>NeoMAD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Sheet1!$A$2:$A$145</c:f>
              <c:numCache>
                <c:formatCode>General</c:formatCode>
                <c:ptCount val="144"/>
                <c:pt idx="0">
                  <c:v>1323</c:v>
                </c:pt>
                <c:pt idx="1">
                  <c:v>1572</c:v>
                </c:pt>
                <c:pt idx="2">
                  <c:v>1779</c:v>
                </c:pt>
                <c:pt idx="3">
                  <c:v>1972</c:v>
                </c:pt>
                <c:pt idx="4">
                  <c:v>2213</c:v>
                </c:pt>
                <c:pt idx="5">
                  <c:v>2417</c:v>
                </c:pt>
                <c:pt idx="6">
                  <c:v>2662</c:v>
                </c:pt>
                <c:pt idx="7">
                  <c:v>2904</c:v>
                </c:pt>
                <c:pt idx="8">
                  <c:v>3141</c:v>
                </c:pt>
                <c:pt idx="9">
                  <c:v>3361</c:v>
                </c:pt>
                <c:pt idx="10">
                  <c:v>3593</c:v>
                </c:pt>
                <c:pt idx="11">
                  <c:v>3849</c:v>
                </c:pt>
                <c:pt idx="12">
                  <c:v>4100</c:v>
                </c:pt>
                <c:pt idx="13">
                  <c:v>4402</c:v>
                </c:pt>
                <c:pt idx="14">
                  <c:v>4695</c:v>
                </c:pt>
                <c:pt idx="15">
                  <c:v>4936</c:v>
                </c:pt>
                <c:pt idx="16">
                  <c:v>5208</c:v>
                </c:pt>
                <c:pt idx="17">
                  <c:v>5442</c:v>
                </c:pt>
                <c:pt idx="18">
                  <c:v>5659</c:v>
                </c:pt>
                <c:pt idx="19">
                  <c:v>5967</c:v>
                </c:pt>
                <c:pt idx="20">
                  <c:v>6218</c:v>
                </c:pt>
                <c:pt idx="21">
                  <c:v>6488</c:v>
                </c:pt>
                <c:pt idx="22">
                  <c:v>6735</c:v>
                </c:pt>
                <c:pt idx="23">
                  <c:v>6931</c:v>
                </c:pt>
                <c:pt idx="24">
                  <c:v>7179</c:v>
                </c:pt>
                <c:pt idx="25">
                  <c:v>7393</c:v>
                </c:pt>
                <c:pt idx="26">
                  <c:v>7679</c:v>
                </c:pt>
                <c:pt idx="27">
                  <c:v>7921</c:v>
                </c:pt>
                <c:pt idx="28">
                  <c:v>8175</c:v>
                </c:pt>
                <c:pt idx="29">
                  <c:v>8440</c:v>
                </c:pt>
                <c:pt idx="30">
                  <c:v>8702</c:v>
                </c:pt>
                <c:pt idx="31">
                  <c:v>8944</c:v>
                </c:pt>
                <c:pt idx="32">
                  <c:v>9231</c:v>
                </c:pt>
                <c:pt idx="33">
                  <c:v>9497</c:v>
                </c:pt>
                <c:pt idx="34">
                  <c:v>9736</c:v>
                </c:pt>
                <c:pt idx="35">
                  <c:v>9981</c:v>
                </c:pt>
                <c:pt idx="36">
                  <c:v>10275</c:v>
                </c:pt>
                <c:pt idx="37">
                  <c:v>10497</c:v>
                </c:pt>
                <c:pt idx="38">
                  <c:v>10756</c:v>
                </c:pt>
                <c:pt idx="39">
                  <c:v>11003</c:v>
                </c:pt>
                <c:pt idx="40">
                  <c:v>11212</c:v>
                </c:pt>
                <c:pt idx="41">
                  <c:v>11408</c:v>
                </c:pt>
                <c:pt idx="42">
                  <c:v>11620</c:v>
                </c:pt>
                <c:pt idx="43">
                  <c:v>11810</c:v>
                </c:pt>
                <c:pt idx="44">
                  <c:v>12027</c:v>
                </c:pt>
                <c:pt idx="45">
                  <c:v>12239</c:v>
                </c:pt>
                <c:pt idx="46">
                  <c:v>12455</c:v>
                </c:pt>
                <c:pt idx="47">
                  <c:v>12707</c:v>
                </c:pt>
                <c:pt idx="48">
                  <c:v>12979</c:v>
                </c:pt>
                <c:pt idx="49">
                  <c:v>13242</c:v>
                </c:pt>
                <c:pt idx="50">
                  <c:v>13455</c:v>
                </c:pt>
                <c:pt idx="51">
                  <c:v>13671</c:v>
                </c:pt>
                <c:pt idx="52">
                  <c:v>13870</c:v>
                </c:pt>
                <c:pt idx="53">
                  <c:v>14081</c:v>
                </c:pt>
                <c:pt idx="54">
                  <c:v>14293</c:v>
                </c:pt>
                <c:pt idx="55">
                  <c:v>14527</c:v>
                </c:pt>
                <c:pt idx="56">
                  <c:v>14783</c:v>
                </c:pt>
                <c:pt idx="57">
                  <c:v>15034</c:v>
                </c:pt>
                <c:pt idx="58">
                  <c:v>15246</c:v>
                </c:pt>
                <c:pt idx="59">
                  <c:v>15460</c:v>
                </c:pt>
                <c:pt idx="60">
                  <c:v>15696</c:v>
                </c:pt>
                <c:pt idx="61">
                  <c:v>15892</c:v>
                </c:pt>
                <c:pt idx="62">
                  <c:v>16152</c:v>
                </c:pt>
                <c:pt idx="63">
                  <c:v>16388</c:v>
                </c:pt>
                <c:pt idx="64">
                  <c:v>16643</c:v>
                </c:pt>
                <c:pt idx="65">
                  <c:v>16856</c:v>
                </c:pt>
                <c:pt idx="66">
                  <c:v>17076</c:v>
                </c:pt>
                <c:pt idx="67">
                  <c:v>17307</c:v>
                </c:pt>
                <c:pt idx="68">
                  <c:v>17500</c:v>
                </c:pt>
                <c:pt idx="69">
                  <c:v>17712</c:v>
                </c:pt>
                <c:pt idx="70">
                  <c:v>17939</c:v>
                </c:pt>
                <c:pt idx="71">
                  <c:v>18151</c:v>
                </c:pt>
                <c:pt idx="72">
                  <c:v>18395</c:v>
                </c:pt>
                <c:pt idx="73">
                  <c:v>18626</c:v>
                </c:pt>
                <c:pt idx="74">
                  <c:v>18883</c:v>
                </c:pt>
                <c:pt idx="75">
                  <c:v>19140</c:v>
                </c:pt>
                <c:pt idx="76">
                  <c:v>19341</c:v>
                </c:pt>
                <c:pt idx="77">
                  <c:v>19581</c:v>
                </c:pt>
                <c:pt idx="78">
                  <c:v>19844</c:v>
                </c:pt>
                <c:pt idx="79">
                  <c:v>20094</c:v>
                </c:pt>
                <c:pt idx="80">
                  <c:v>20337</c:v>
                </c:pt>
                <c:pt idx="81">
                  <c:v>20602</c:v>
                </c:pt>
                <c:pt idx="82">
                  <c:v>20843</c:v>
                </c:pt>
                <c:pt idx="83">
                  <c:v>21111</c:v>
                </c:pt>
                <c:pt idx="84">
                  <c:v>21341</c:v>
                </c:pt>
                <c:pt idx="85">
                  <c:v>21558</c:v>
                </c:pt>
                <c:pt idx="86">
                  <c:v>21788</c:v>
                </c:pt>
                <c:pt idx="87">
                  <c:v>22058</c:v>
                </c:pt>
                <c:pt idx="88">
                  <c:v>22296</c:v>
                </c:pt>
                <c:pt idx="89">
                  <c:v>22527</c:v>
                </c:pt>
                <c:pt idx="90">
                  <c:v>22777</c:v>
                </c:pt>
                <c:pt idx="91">
                  <c:v>23021</c:v>
                </c:pt>
                <c:pt idx="92">
                  <c:v>23261</c:v>
                </c:pt>
                <c:pt idx="93">
                  <c:v>23515</c:v>
                </c:pt>
                <c:pt idx="94">
                  <c:v>23752</c:v>
                </c:pt>
                <c:pt idx="95">
                  <c:v>24015</c:v>
                </c:pt>
                <c:pt idx="96">
                  <c:v>24229</c:v>
                </c:pt>
                <c:pt idx="97">
                  <c:v>24479</c:v>
                </c:pt>
                <c:pt idx="98">
                  <c:v>24732</c:v>
                </c:pt>
                <c:pt idx="99">
                  <c:v>24962</c:v>
                </c:pt>
                <c:pt idx="100">
                  <c:v>25222</c:v>
                </c:pt>
                <c:pt idx="101">
                  <c:v>25470</c:v>
                </c:pt>
                <c:pt idx="102">
                  <c:v>25702</c:v>
                </c:pt>
                <c:pt idx="103">
                  <c:v>25920</c:v>
                </c:pt>
                <c:pt idx="104">
                  <c:v>26134</c:v>
                </c:pt>
                <c:pt idx="105">
                  <c:v>26369</c:v>
                </c:pt>
                <c:pt idx="106">
                  <c:v>26592</c:v>
                </c:pt>
                <c:pt idx="107">
                  <c:v>26850</c:v>
                </c:pt>
                <c:pt idx="108">
                  <c:v>27085</c:v>
                </c:pt>
                <c:pt idx="109">
                  <c:v>27340</c:v>
                </c:pt>
                <c:pt idx="110">
                  <c:v>27607</c:v>
                </c:pt>
                <c:pt idx="111">
                  <c:v>27823</c:v>
                </c:pt>
                <c:pt idx="112">
                  <c:v>28031</c:v>
                </c:pt>
                <c:pt idx="113">
                  <c:v>28227</c:v>
                </c:pt>
                <c:pt idx="114">
                  <c:v>28438</c:v>
                </c:pt>
                <c:pt idx="115">
                  <c:v>28649</c:v>
                </c:pt>
                <c:pt idx="116">
                  <c:v>28864</c:v>
                </c:pt>
                <c:pt idx="117">
                  <c:v>29123</c:v>
                </c:pt>
                <c:pt idx="118">
                  <c:v>29350</c:v>
                </c:pt>
                <c:pt idx="119">
                  <c:v>29602</c:v>
                </c:pt>
                <c:pt idx="120">
                  <c:v>29847</c:v>
                </c:pt>
                <c:pt idx="121">
                  <c:v>30110</c:v>
                </c:pt>
                <c:pt idx="122">
                  <c:v>30372</c:v>
                </c:pt>
                <c:pt idx="123">
                  <c:v>30622</c:v>
                </c:pt>
                <c:pt idx="124">
                  <c:v>30836</c:v>
                </c:pt>
                <c:pt idx="125">
                  <c:v>31084</c:v>
                </c:pt>
                <c:pt idx="126">
                  <c:v>31360</c:v>
                </c:pt>
                <c:pt idx="127">
                  <c:v>31617</c:v>
                </c:pt>
                <c:pt idx="128">
                  <c:v>31886</c:v>
                </c:pt>
                <c:pt idx="129">
                  <c:v>32132</c:v>
                </c:pt>
                <c:pt idx="130">
                  <c:v>32402</c:v>
                </c:pt>
                <c:pt idx="131">
                  <c:v>32679</c:v>
                </c:pt>
                <c:pt idx="132">
                  <c:v>32915</c:v>
                </c:pt>
                <c:pt idx="133">
                  <c:v>33165</c:v>
                </c:pt>
                <c:pt idx="134">
                  <c:v>33357</c:v>
                </c:pt>
                <c:pt idx="135">
                  <c:v>33571</c:v>
                </c:pt>
                <c:pt idx="136">
                  <c:v>33768</c:v>
                </c:pt>
                <c:pt idx="137">
                  <c:v>34004</c:v>
                </c:pt>
                <c:pt idx="138">
                  <c:v>34276</c:v>
                </c:pt>
                <c:pt idx="139">
                  <c:v>34502</c:v>
                </c:pt>
                <c:pt idx="140">
                  <c:v>34745</c:v>
                </c:pt>
                <c:pt idx="141">
                  <c:v>35010</c:v>
                </c:pt>
                <c:pt idx="142">
                  <c:v>35273</c:v>
                </c:pt>
                <c:pt idx="143">
                  <c:v>35490</c:v>
                </c:pt>
              </c:numCache>
            </c:numRef>
          </c:cat>
          <c:val>
            <c:numRef>
              <c:f>Sheet1!$B$2:$B$145</c:f>
              <c:numCache>
                <c:formatCode>General</c:formatCode>
                <c:ptCount val="144"/>
                <c:pt idx="0">
                  <c:v>6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3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862064"/>
        <c:axId val="1267858256"/>
      </c:lineChart>
      <c:catAx>
        <c:axId val="12678620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200" b="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 sz="1200" b="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000" b="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26785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78582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200" b="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 sz="1200" b="0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267862064"/>
        <c:crosses val="autoZero"/>
        <c:crossBetween val="between"/>
      </c:valAx>
      <c:spPr>
        <a:solidFill>
          <a:schemeClr val="bg1"/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Sheet1!$C$2:$C$175</c:f>
              <c:numCache>
                <c:formatCode>General</c:formatCode>
                <c:ptCount val="174"/>
                <c:pt idx="0">
                  <c:v>1323</c:v>
                </c:pt>
                <c:pt idx="1">
                  <c:v>1525</c:v>
                </c:pt>
                <c:pt idx="2">
                  <c:v>1703</c:v>
                </c:pt>
                <c:pt idx="3">
                  <c:v>1898</c:v>
                </c:pt>
                <c:pt idx="4">
                  <c:v>2118</c:v>
                </c:pt>
                <c:pt idx="5">
                  <c:v>2318</c:v>
                </c:pt>
                <c:pt idx="6">
                  <c:v>2541</c:v>
                </c:pt>
                <c:pt idx="7">
                  <c:v>2732</c:v>
                </c:pt>
                <c:pt idx="8">
                  <c:v>2899</c:v>
                </c:pt>
                <c:pt idx="9">
                  <c:v>3063</c:v>
                </c:pt>
                <c:pt idx="10">
                  <c:v>3267</c:v>
                </c:pt>
                <c:pt idx="11">
                  <c:v>3497</c:v>
                </c:pt>
                <c:pt idx="12">
                  <c:v>3647</c:v>
                </c:pt>
                <c:pt idx="13">
                  <c:v>3807</c:v>
                </c:pt>
                <c:pt idx="14">
                  <c:v>3982</c:v>
                </c:pt>
                <c:pt idx="15">
                  <c:v>4154</c:v>
                </c:pt>
                <c:pt idx="16">
                  <c:v>4344</c:v>
                </c:pt>
                <c:pt idx="17">
                  <c:v>4622</c:v>
                </c:pt>
                <c:pt idx="18">
                  <c:v>4857</c:v>
                </c:pt>
                <c:pt idx="19">
                  <c:v>5103</c:v>
                </c:pt>
                <c:pt idx="20">
                  <c:v>5362</c:v>
                </c:pt>
                <c:pt idx="21">
                  <c:v>5591</c:v>
                </c:pt>
                <c:pt idx="22">
                  <c:v>5843</c:v>
                </c:pt>
                <c:pt idx="23">
                  <c:v>6056</c:v>
                </c:pt>
                <c:pt idx="24">
                  <c:v>6256</c:v>
                </c:pt>
                <c:pt idx="25">
                  <c:v>6471</c:v>
                </c:pt>
                <c:pt idx="26">
                  <c:v>6660</c:v>
                </c:pt>
                <c:pt idx="27">
                  <c:v>6832</c:v>
                </c:pt>
                <c:pt idx="28">
                  <c:v>7051</c:v>
                </c:pt>
                <c:pt idx="29">
                  <c:v>7253</c:v>
                </c:pt>
                <c:pt idx="30">
                  <c:v>7469</c:v>
                </c:pt>
                <c:pt idx="31">
                  <c:v>7621</c:v>
                </c:pt>
                <c:pt idx="32">
                  <c:v>7827</c:v>
                </c:pt>
                <c:pt idx="33">
                  <c:v>8062</c:v>
                </c:pt>
                <c:pt idx="34">
                  <c:v>8248</c:v>
                </c:pt>
                <c:pt idx="35">
                  <c:v>8457</c:v>
                </c:pt>
                <c:pt idx="36">
                  <c:v>8640</c:v>
                </c:pt>
                <c:pt idx="37">
                  <c:v>8845</c:v>
                </c:pt>
                <c:pt idx="38">
                  <c:v>9060</c:v>
                </c:pt>
                <c:pt idx="39">
                  <c:v>9291</c:v>
                </c:pt>
                <c:pt idx="40">
                  <c:v>9467</c:v>
                </c:pt>
                <c:pt idx="41">
                  <c:v>9664</c:v>
                </c:pt>
                <c:pt idx="42">
                  <c:v>9866</c:v>
                </c:pt>
                <c:pt idx="43">
                  <c:v>10067</c:v>
                </c:pt>
                <c:pt idx="44">
                  <c:v>10213</c:v>
                </c:pt>
                <c:pt idx="45">
                  <c:v>10431</c:v>
                </c:pt>
                <c:pt idx="46">
                  <c:v>10600</c:v>
                </c:pt>
                <c:pt idx="47">
                  <c:v>10746</c:v>
                </c:pt>
                <c:pt idx="48">
                  <c:v>10928</c:v>
                </c:pt>
                <c:pt idx="49">
                  <c:v>11114</c:v>
                </c:pt>
                <c:pt idx="50">
                  <c:v>11301</c:v>
                </c:pt>
                <c:pt idx="51">
                  <c:v>11518</c:v>
                </c:pt>
                <c:pt idx="52">
                  <c:v>11732</c:v>
                </c:pt>
                <c:pt idx="53">
                  <c:v>11944</c:v>
                </c:pt>
                <c:pt idx="54">
                  <c:v>12122</c:v>
                </c:pt>
                <c:pt idx="55">
                  <c:v>12324</c:v>
                </c:pt>
                <c:pt idx="56">
                  <c:v>12529</c:v>
                </c:pt>
                <c:pt idx="57">
                  <c:v>12699</c:v>
                </c:pt>
                <c:pt idx="58">
                  <c:v>12924</c:v>
                </c:pt>
                <c:pt idx="59">
                  <c:v>13168</c:v>
                </c:pt>
                <c:pt idx="60">
                  <c:v>13356</c:v>
                </c:pt>
                <c:pt idx="61">
                  <c:v>13568</c:v>
                </c:pt>
                <c:pt idx="62">
                  <c:v>13791</c:v>
                </c:pt>
                <c:pt idx="63">
                  <c:v>13995</c:v>
                </c:pt>
                <c:pt idx="64">
                  <c:v>14183</c:v>
                </c:pt>
                <c:pt idx="65">
                  <c:v>14369</c:v>
                </c:pt>
                <c:pt idx="66">
                  <c:v>14536</c:v>
                </c:pt>
                <c:pt idx="67">
                  <c:v>14731</c:v>
                </c:pt>
                <c:pt idx="68">
                  <c:v>14931</c:v>
                </c:pt>
                <c:pt idx="69">
                  <c:v>15171</c:v>
                </c:pt>
                <c:pt idx="70">
                  <c:v>15401</c:v>
                </c:pt>
                <c:pt idx="71">
                  <c:v>15607</c:v>
                </c:pt>
                <c:pt idx="72">
                  <c:v>15801</c:v>
                </c:pt>
                <c:pt idx="73">
                  <c:v>16000</c:v>
                </c:pt>
                <c:pt idx="74">
                  <c:v>16196</c:v>
                </c:pt>
                <c:pt idx="75">
                  <c:v>16345</c:v>
                </c:pt>
                <c:pt idx="76">
                  <c:v>16571</c:v>
                </c:pt>
                <c:pt idx="77">
                  <c:v>16790</c:v>
                </c:pt>
                <c:pt idx="78">
                  <c:v>17005</c:v>
                </c:pt>
                <c:pt idx="79">
                  <c:v>17228</c:v>
                </c:pt>
                <c:pt idx="80">
                  <c:v>17418</c:v>
                </c:pt>
                <c:pt idx="81">
                  <c:v>17629</c:v>
                </c:pt>
                <c:pt idx="82">
                  <c:v>17868</c:v>
                </c:pt>
                <c:pt idx="83">
                  <c:v>18092</c:v>
                </c:pt>
                <c:pt idx="84">
                  <c:v>18295</c:v>
                </c:pt>
                <c:pt idx="85">
                  <c:v>18488</c:v>
                </c:pt>
                <c:pt idx="86">
                  <c:v>18687</c:v>
                </c:pt>
                <c:pt idx="87">
                  <c:v>18849</c:v>
                </c:pt>
                <c:pt idx="88">
                  <c:v>19043</c:v>
                </c:pt>
                <c:pt idx="89">
                  <c:v>19250</c:v>
                </c:pt>
                <c:pt idx="90">
                  <c:v>19467</c:v>
                </c:pt>
                <c:pt idx="91">
                  <c:v>19660</c:v>
                </c:pt>
                <c:pt idx="92">
                  <c:v>19840</c:v>
                </c:pt>
                <c:pt idx="93">
                  <c:v>20039</c:v>
                </c:pt>
                <c:pt idx="94">
                  <c:v>20236</c:v>
                </c:pt>
                <c:pt idx="95">
                  <c:v>20439</c:v>
                </c:pt>
                <c:pt idx="96">
                  <c:v>20603</c:v>
                </c:pt>
                <c:pt idx="97">
                  <c:v>20794</c:v>
                </c:pt>
                <c:pt idx="98">
                  <c:v>21076</c:v>
                </c:pt>
                <c:pt idx="99">
                  <c:v>21266</c:v>
                </c:pt>
                <c:pt idx="100">
                  <c:v>21452</c:v>
                </c:pt>
                <c:pt idx="101">
                  <c:v>21657</c:v>
                </c:pt>
                <c:pt idx="102">
                  <c:v>21858</c:v>
                </c:pt>
                <c:pt idx="103">
                  <c:v>22013</c:v>
                </c:pt>
                <c:pt idx="104">
                  <c:v>22236</c:v>
                </c:pt>
                <c:pt idx="105">
                  <c:v>22440</c:v>
                </c:pt>
                <c:pt idx="106">
                  <c:v>22635</c:v>
                </c:pt>
                <c:pt idx="107">
                  <c:v>22850</c:v>
                </c:pt>
                <c:pt idx="108">
                  <c:v>23029</c:v>
                </c:pt>
                <c:pt idx="109">
                  <c:v>23212</c:v>
                </c:pt>
                <c:pt idx="110">
                  <c:v>23442</c:v>
                </c:pt>
                <c:pt idx="111">
                  <c:v>23666</c:v>
                </c:pt>
                <c:pt idx="112">
                  <c:v>23876</c:v>
                </c:pt>
                <c:pt idx="113">
                  <c:v>24077</c:v>
                </c:pt>
                <c:pt idx="114">
                  <c:v>24223</c:v>
                </c:pt>
                <c:pt idx="115">
                  <c:v>24416</c:v>
                </c:pt>
                <c:pt idx="116">
                  <c:v>24635</c:v>
                </c:pt>
                <c:pt idx="117">
                  <c:v>24841</c:v>
                </c:pt>
                <c:pt idx="118">
                  <c:v>25030</c:v>
                </c:pt>
                <c:pt idx="119">
                  <c:v>25207</c:v>
                </c:pt>
                <c:pt idx="120">
                  <c:v>25407</c:v>
                </c:pt>
                <c:pt idx="121">
                  <c:v>25622</c:v>
                </c:pt>
                <c:pt idx="122">
                  <c:v>25802</c:v>
                </c:pt>
                <c:pt idx="123">
                  <c:v>25975</c:v>
                </c:pt>
                <c:pt idx="124">
                  <c:v>26143</c:v>
                </c:pt>
                <c:pt idx="125">
                  <c:v>26328</c:v>
                </c:pt>
                <c:pt idx="126">
                  <c:v>26540</c:v>
                </c:pt>
                <c:pt idx="127">
                  <c:v>26736</c:v>
                </c:pt>
                <c:pt idx="128">
                  <c:v>26938</c:v>
                </c:pt>
                <c:pt idx="129">
                  <c:v>27095</c:v>
                </c:pt>
                <c:pt idx="130">
                  <c:v>27312</c:v>
                </c:pt>
                <c:pt idx="131">
                  <c:v>27529</c:v>
                </c:pt>
                <c:pt idx="132">
                  <c:v>27735</c:v>
                </c:pt>
                <c:pt idx="133">
                  <c:v>27938</c:v>
                </c:pt>
                <c:pt idx="134">
                  <c:v>28145</c:v>
                </c:pt>
                <c:pt idx="135">
                  <c:v>28339</c:v>
                </c:pt>
                <c:pt idx="136">
                  <c:v>28541</c:v>
                </c:pt>
                <c:pt idx="137">
                  <c:v>28740</c:v>
                </c:pt>
                <c:pt idx="138">
                  <c:v>28939</c:v>
                </c:pt>
                <c:pt idx="139">
                  <c:v>29105</c:v>
                </c:pt>
                <c:pt idx="140">
                  <c:v>29298</c:v>
                </c:pt>
                <c:pt idx="141">
                  <c:v>29522</c:v>
                </c:pt>
                <c:pt idx="142">
                  <c:v>29743</c:v>
                </c:pt>
                <c:pt idx="143">
                  <c:v>29949</c:v>
                </c:pt>
                <c:pt idx="144">
                  <c:v>30171</c:v>
                </c:pt>
                <c:pt idx="145">
                  <c:v>30328</c:v>
                </c:pt>
                <c:pt idx="146">
                  <c:v>30552</c:v>
                </c:pt>
                <c:pt idx="147">
                  <c:v>30719</c:v>
                </c:pt>
                <c:pt idx="148">
                  <c:v>30901</c:v>
                </c:pt>
                <c:pt idx="149">
                  <c:v>31038</c:v>
                </c:pt>
                <c:pt idx="150">
                  <c:v>31276</c:v>
                </c:pt>
                <c:pt idx="151">
                  <c:v>31494</c:v>
                </c:pt>
                <c:pt idx="152">
                  <c:v>31691</c:v>
                </c:pt>
                <c:pt idx="153">
                  <c:v>31828</c:v>
                </c:pt>
                <c:pt idx="154">
                  <c:v>32035</c:v>
                </c:pt>
                <c:pt idx="155">
                  <c:v>32253</c:v>
                </c:pt>
                <c:pt idx="156">
                  <c:v>32422</c:v>
                </c:pt>
                <c:pt idx="157">
                  <c:v>32602</c:v>
                </c:pt>
                <c:pt idx="158">
                  <c:v>32836</c:v>
                </c:pt>
                <c:pt idx="159">
                  <c:v>33078</c:v>
                </c:pt>
                <c:pt idx="160">
                  <c:v>33276</c:v>
                </c:pt>
                <c:pt idx="161">
                  <c:v>33456</c:v>
                </c:pt>
                <c:pt idx="162">
                  <c:v>33661</c:v>
                </c:pt>
                <c:pt idx="163">
                  <c:v>33839</c:v>
                </c:pt>
                <c:pt idx="164">
                  <c:v>34006</c:v>
                </c:pt>
                <c:pt idx="165">
                  <c:v>34222</c:v>
                </c:pt>
                <c:pt idx="166">
                  <c:v>34428</c:v>
                </c:pt>
                <c:pt idx="167">
                  <c:v>34619</c:v>
                </c:pt>
                <c:pt idx="168">
                  <c:v>34799</c:v>
                </c:pt>
                <c:pt idx="169">
                  <c:v>34965</c:v>
                </c:pt>
                <c:pt idx="170">
                  <c:v>35178</c:v>
                </c:pt>
                <c:pt idx="171">
                  <c:v>35386</c:v>
                </c:pt>
                <c:pt idx="172">
                  <c:v>35531</c:v>
                </c:pt>
                <c:pt idx="173">
                  <c:v>35661</c:v>
                </c:pt>
              </c:numCache>
            </c:numRef>
          </c:cat>
          <c:val>
            <c:numRef>
              <c:f>Sheet1!$E$2:$E$175</c:f>
              <c:numCache>
                <c:formatCode>General</c:formatCode>
                <c:ptCount val="174"/>
                <c:pt idx="0">
                  <c:v>4.126953125</c:v>
                </c:pt>
                <c:pt idx="1">
                  <c:v>43.1845703125</c:v>
                </c:pt>
                <c:pt idx="2">
                  <c:v>62.5703125</c:v>
                </c:pt>
                <c:pt idx="3">
                  <c:v>62.5703125</c:v>
                </c:pt>
                <c:pt idx="4">
                  <c:v>78.849609375</c:v>
                </c:pt>
                <c:pt idx="5">
                  <c:v>78.849609375</c:v>
                </c:pt>
                <c:pt idx="6">
                  <c:v>78.849609375</c:v>
                </c:pt>
                <c:pt idx="7">
                  <c:v>78.8701171875</c:v>
                </c:pt>
                <c:pt idx="8">
                  <c:v>78.869140625</c:v>
                </c:pt>
                <c:pt idx="9">
                  <c:v>78.869140625</c:v>
                </c:pt>
                <c:pt idx="10">
                  <c:v>78.994140625</c:v>
                </c:pt>
                <c:pt idx="11">
                  <c:v>79.048828125</c:v>
                </c:pt>
                <c:pt idx="12">
                  <c:v>79.0537109375</c:v>
                </c:pt>
                <c:pt idx="13">
                  <c:v>79.052734375</c:v>
                </c:pt>
                <c:pt idx="14">
                  <c:v>79.052734375</c:v>
                </c:pt>
                <c:pt idx="15">
                  <c:v>79.0595703125</c:v>
                </c:pt>
                <c:pt idx="16">
                  <c:v>79.05859375</c:v>
                </c:pt>
                <c:pt idx="17">
                  <c:v>79.0625</c:v>
                </c:pt>
                <c:pt idx="18">
                  <c:v>79.06640625</c:v>
                </c:pt>
                <c:pt idx="19">
                  <c:v>79.06640625</c:v>
                </c:pt>
                <c:pt idx="20">
                  <c:v>79.07421875</c:v>
                </c:pt>
                <c:pt idx="21">
                  <c:v>79.07421875</c:v>
                </c:pt>
                <c:pt idx="22">
                  <c:v>79.080078125</c:v>
                </c:pt>
                <c:pt idx="23">
                  <c:v>80.21484375</c:v>
                </c:pt>
                <c:pt idx="24">
                  <c:v>80.9970703125</c:v>
                </c:pt>
                <c:pt idx="25">
                  <c:v>115.9443359375</c:v>
                </c:pt>
                <c:pt idx="26">
                  <c:v>85.744140625</c:v>
                </c:pt>
                <c:pt idx="27">
                  <c:v>85.744140625</c:v>
                </c:pt>
                <c:pt idx="28">
                  <c:v>85.744140625</c:v>
                </c:pt>
                <c:pt idx="29">
                  <c:v>85.744140625</c:v>
                </c:pt>
                <c:pt idx="30">
                  <c:v>85.744140625</c:v>
                </c:pt>
                <c:pt idx="31">
                  <c:v>85.744140625</c:v>
                </c:pt>
                <c:pt idx="32">
                  <c:v>85.744140625</c:v>
                </c:pt>
                <c:pt idx="33">
                  <c:v>85.7890625</c:v>
                </c:pt>
                <c:pt idx="34">
                  <c:v>86.083984375</c:v>
                </c:pt>
                <c:pt idx="35">
                  <c:v>86.16796875</c:v>
                </c:pt>
                <c:pt idx="36">
                  <c:v>86.16796875</c:v>
                </c:pt>
                <c:pt idx="37">
                  <c:v>86.16796875</c:v>
                </c:pt>
                <c:pt idx="38">
                  <c:v>86.380859375</c:v>
                </c:pt>
                <c:pt idx="39">
                  <c:v>87.58203125</c:v>
                </c:pt>
                <c:pt idx="40">
                  <c:v>87.58203125</c:v>
                </c:pt>
                <c:pt idx="41">
                  <c:v>87.58203125</c:v>
                </c:pt>
                <c:pt idx="42">
                  <c:v>87.58203125</c:v>
                </c:pt>
                <c:pt idx="43">
                  <c:v>87.58203125</c:v>
                </c:pt>
                <c:pt idx="44">
                  <c:v>87.58203125</c:v>
                </c:pt>
                <c:pt idx="45">
                  <c:v>87.58203125</c:v>
                </c:pt>
                <c:pt idx="46">
                  <c:v>87.58203125</c:v>
                </c:pt>
                <c:pt idx="47">
                  <c:v>87.58203125</c:v>
                </c:pt>
                <c:pt idx="48">
                  <c:v>87.58203125</c:v>
                </c:pt>
                <c:pt idx="49">
                  <c:v>87.58203125</c:v>
                </c:pt>
                <c:pt idx="50">
                  <c:v>87.58203125</c:v>
                </c:pt>
                <c:pt idx="51">
                  <c:v>87.58203125</c:v>
                </c:pt>
                <c:pt idx="52">
                  <c:v>87.58203125</c:v>
                </c:pt>
                <c:pt idx="53">
                  <c:v>87.58203125</c:v>
                </c:pt>
                <c:pt idx="54">
                  <c:v>87.82421875</c:v>
                </c:pt>
                <c:pt idx="55">
                  <c:v>87.84375</c:v>
                </c:pt>
                <c:pt idx="56">
                  <c:v>87.76171875</c:v>
                </c:pt>
                <c:pt idx="57">
                  <c:v>87.763671875</c:v>
                </c:pt>
                <c:pt idx="58">
                  <c:v>87.78515625</c:v>
                </c:pt>
                <c:pt idx="59">
                  <c:v>87.78515625</c:v>
                </c:pt>
                <c:pt idx="60">
                  <c:v>87.78515625</c:v>
                </c:pt>
                <c:pt idx="61">
                  <c:v>87.78515625</c:v>
                </c:pt>
                <c:pt idx="62">
                  <c:v>87.78515625</c:v>
                </c:pt>
                <c:pt idx="63">
                  <c:v>87.78515625</c:v>
                </c:pt>
                <c:pt idx="64">
                  <c:v>87.78515625</c:v>
                </c:pt>
                <c:pt idx="65">
                  <c:v>87.78515625</c:v>
                </c:pt>
                <c:pt idx="66">
                  <c:v>87.78515625</c:v>
                </c:pt>
                <c:pt idx="67">
                  <c:v>87.78515625</c:v>
                </c:pt>
                <c:pt idx="68">
                  <c:v>87.78515625</c:v>
                </c:pt>
                <c:pt idx="69">
                  <c:v>120.59375</c:v>
                </c:pt>
                <c:pt idx="70">
                  <c:v>71.4970703125</c:v>
                </c:pt>
                <c:pt idx="71">
                  <c:v>71.4970703125</c:v>
                </c:pt>
                <c:pt idx="72">
                  <c:v>71.4970703125</c:v>
                </c:pt>
                <c:pt idx="73">
                  <c:v>71.4970703125</c:v>
                </c:pt>
                <c:pt idx="74">
                  <c:v>71.4970703125</c:v>
                </c:pt>
                <c:pt idx="75">
                  <c:v>71.4970703125</c:v>
                </c:pt>
                <c:pt idx="76">
                  <c:v>71.4970703125</c:v>
                </c:pt>
                <c:pt idx="77">
                  <c:v>87.7744140625</c:v>
                </c:pt>
                <c:pt idx="78">
                  <c:v>88.1552734375</c:v>
                </c:pt>
                <c:pt idx="79">
                  <c:v>88.3017578125</c:v>
                </c:pt>
                <c:pt idx="80">
                  <c:v>88.3017578125</c:v>
                </c:pt>
                <c:pt idx="81">
                  <c:v>88.3017578125</c:v>
                </c:pt>
                <c:pt idx="82">
                  <c:v>88.3017578125</c:v>
                </c:pt>
                <c:pt idx="83">
                  <c:v>71.7431640625</c:v>
                </c:pt>
                <c:pt idx="84">
                  <c:v>71.6591796875</c:v>
                </c:pt>
                <c:pt idx="85">
                  <c:v>71.6591796875</c:v>
                </c:pt>
                <c:pt idx="86">
                  <c:v>87.9814453125</c:v>
                </c:pt>
                <c:pt idx="87">
                  <c:v>87.9814453125</c:v>
                </c:pt>
                <c:pt idx="88">
                  <c:v>87.9814453125</c:v>
                </c:pt>
                <c:pt idx="89">
                  <c:v>87.9990234375</c:v>
                </c:pt>
                <c:pt idx="90">
                  <c:v>87.9990234375</c:v>
                </c:pt>
                <c:pt idx="91">
                  <c:v>88.0380859375</c:v>
                </c:pt>
                <c:pt idx="92">
                  <c:v>88.0888671875</c:v>
                </c:pt>
                <c:pt idx="93">
                  <c:v>88.0556640625</c:v>
                </c:pt>
                <c:pt idx="94">
                  <c:v>88.0595703125</c:v>
                </c:pt>
                <c:pt idx="95">
                  <c:v>88.0595703125</c:v>
                </c:pt>
                <c:pt idx="96">
                  <c:v>88.0693359375</c:v>
                </c:pt>
                <c:pt idx="97">
                  <c:v>88.0693359375</c:v>
                </c:pt>
                <c:pt idx="98">
                  <c:v>71.8876953125</c:v>
                </c:pt>
                <c:pt idx="99">
                  <c:v>87.89453125</c:v>
                </c:pt>
                <c:pt idx="100">
                  <c:v>87.89453125</c:v>
                </c:pt>
                <c:pt idx="101">
                  <c:v>87.89453125</c:v>
                </c:pt>
                <c:pt idx="102">
                  <c:v>87.89453125</c:v>
                </c:pt>
                <c:pt idx="103">
                  <c:v>87.89453125</c:v>
                </c:pt>
                <c:pt idx="104">
                  <c:v>87.89453125</c:v>
                </c:pt>
                <c:pt idx="105">
                  <c:v>87.89453125</c:v>
                </c:pt>
                <c:pt idx="106">
                  <c:v>87.89453125</c:v>
                </c:pt>
                <c:pt idx="107">
                  <c:v>87.9375</c:v>
                </c:pt>
                <c:pt idx="108">
                  <c:v>87.97265625</c:v>
                </c:pt>
                <c:pt idx="109">
                  <c:v>87.97265625</c:v>
                </c:pt>
                <c:pt idx="110">
                  <c:v>87.97265625</c:v>
                </c:pt>
                <c:pt idx="111">
                  <c:v>87.97265625</c:v>
                </c:pt>
                <c:pt idx="112">
                  <c:v>87.97265625</c:v>
                </c:pt>
                <c:pt idx="113">
                  <c:v>88.6796875</c:v>
                </c:pt>
                <c:pt idx="114">
                  <c:v>89.078125</c:v>
                </c:pt>
                <c:pt idx="115">
                  <c:v>89.078125</c:v>
                </c:pt>
                <c:pt idx="116">
                  <c:v>89.078125</c:v>
                </c:pt>
                <c:pt idx="117">
                  <c:v>89.078125</c:v>
                </c:pt>
                <c:pt idx="118">
                  <c:v>89.078125</c:v>
                </c:pt>
                <c:pt idx="119">
                  <c:v>89.078125</c:v>
                </c:pt>
                <c:pt idx="120">
                  <c:v>89.078125</c:v>
                </c:pt>
                <c:pt idx="121">
                  <c:v>89.078125</c:v>
                </c:pt>
                <c:pt idx="122">
                  <c:v>89.078125</c:v>
                </c:pt>
                <c:pt idx="123">
                  <c:v>89.078125</c:v>
                </c:pt>
                <c:pt idx="124">
                  <c:v>89.0546875</c:v>
                </c:pt>
                <c:pt idx="125">
                  <c:v>86.8671875</c:v>
                </c:pt>
                <c:pt idx="126">
                  <c:v>86.8671875</c:v>
                </c:pt>
                <c:pt idx="127">
                  <c:v>86.8671875</c:v>
                </c:pt>
                <c:pt idx="128">
                  <c:v>87.1484375</c:v>
                </c:pt>
                <c:pt idx="129">
                  <c:v>87.216796875</c:v>
                </c:pt>
                <c:pt idx="130">
                  <c:v>87.29296875</c:v>
                </c:pt>
                <c:pt idx="131">
                  <c:v>87.298828125</c:v>
                </c:pt>
                <c:pt idx="132">
                  <c:v>87.298828125</c:v>
                </c:pt>
                <c:pt idx="133">
                  <c:v>87.298828125</c:v>
                </c:pt>
                <c:pt idx="134">
                  <c:v>87.298828125</c:v>
                </c:pt>
                <c:pt idx="135">
                  <c:v>87.298828125</c:v>
                </c:pt>
                <c:pt idx="136">
                  <c:v>87.298828125</c:v>
                </c:pt>
                <c:pt idx="137">
                  <c:v>87.298828125</c:v>
                </c:pt>
                <c:pt idx="138">
                  <c:v>87.298828125</c:v>
                </c:pt>
                <c:pt idx="139">
                  <c:v>87.298828125</c:v>
                </c:pt>
                <c:pt idx="140">
                  <c:v>87.298828125</c:v>
                </c:pt>
                <c:pt idx="141">
                  <c:v>87.298828125</c:v>
                </c:pt>
                <c:pt idx="142">
                  <c:v>70.716796875</c:v>
                </c:pt>
                <c:pt idx="143">
                  <c:v>70.716796875</c:v>
                </c:pt>
                <c:pt idx="144">
                  <c:v>70.716796875</c:v>
                </c:pt>
                <c:pt idx="145">
                  <c:v>70.716796875</c:v>
                </c:pt>
                <c:pt idx="146">
                  <c:v>70.716796875</c:v>
                </c:pt>
                <c:pt idx="147">
                  <c:v>70.716796875</c:v>
                </c:pt>
                <c:pt idx="148">
                  <c:v>70.716796875</c:v>
                </c:pt>
                <c:pt idx="149">
                  <c:v>70.716796875</c:v>
                </c:pt>
                <c:pt idx="150">
                  <c:v>86.994140625</c:v>
                </c:pt>
                <c:pt idx="151">
                  <c:v>87.064453125</c:v>
                </c:pt>
                <c:pt idx="152">
                  <c:v>87.083984375</c:v>
                </c:pt>
                <c:pt idx="153">
                  <c:v>87.083984375</c:v>
                </c:pt>
                <c:pt idx="154">
                  <c:v>87.083984375</c:v>
                </c:pt>
                <c:pt idx="155">
                  <c:v>87.083984375</c:v>
                </c:pt>
                <c:pt idx="156">
                  <c:v>87.083984375</c:v>
                </c:pt>
                <c:pt idx="157">
                  <c:v>87.083984375</c:v>
                </c:pt>
                <c:pt idx="158">
                  <c:v>87.083984375</c:v>
                </c:pt>
                <c:pt idx="159">
                  <c:v>70.841796875</c:v>
                </c:pt>
                <c:pt idx="160">
                  <c:v>70.96875</c:v>
                </c:pt>
                <c:pt idx="161">
                  <c:v>70.96875</c:v>
                </c:pt>
                <c:pt idx="162">
                  <c:v>87.24609375</c:v>
                </c:pt>
                <c:pt idx="163">
                  <c:v>87.24609375</c:v>
                </c:pt>
                <c:pt idx="164">
                  <c:v>87.24609375</c:v>
                </c:pt>
                <c:pt idx="165">
                  <c:v>87.26171875</c:v>
                </c:pt>
                <c:pt idx="166">
                  <c:v>87.26171875</c:v>
                </c:pt>
                <c:pt idx="167">
                  <c:v>87.255859375</c:v>
                </c:pt>
                <c:pt idx="168">
                  <c:v>87.33984375</c:v>
                </c:pt>
                <c:pt idx="169">
                  <c:v>87.3984375</c:v>
                </c:pt>
                <c:pt idx="170">
                  <c:v>87.40234375</c:v>
                </c:pt>
                <c:pt idx="171">
                  <c:v>87.40234375</c:v>
                </c:pt>
                <c:pt idx="172">
                  <c:v>87.40234375</c:v>
                </c:pt>
                <c:pt idx="173">
                  <c:v>87.408203125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853904"/>
        <c:axId val="1267853360"/>
      </c:lineChart>
      <c:catAx>
        <c:axId val="12678539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26785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785336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2678539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="90" zoomScaleNormal="90" workbookViewId="0">
      <selection activeCell="X19" sqref="X19"/>
    </sheetView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5"/>
  <sheetViews>
    <sheetView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1323</f>
        <v>1323</v>
      </c>
      <c r="B2" s="1">
        <f>6</f>
        <v>6</v>
      </c>
      <c r="C2" s="1">
        <f>1323</f>
        <v>1323</v>
      </c>
      <c r="D2" s="1">
        <f>4226</f>
        <v>4226</v>
      </c>
      <c r="E2" s="1">
        <f>4.126953125</f>
        <v>4.126953125</v>
      </c>
      <c r="G2" s="1">
        <f>237</f>
        <v>237</v>
      </c>
    </row>
    <row r="3" spans="1:10" x14ac:dyDescent="0.25">
      <c r="A3" s="1">
        <f>1572</f>
        <v>1572</v>
      </c>
      <c r="B3" s="1">
        <f>14</f>
        <v>14</v>
      </c>
      <c r="C3" s="1">
        <f>1525</f>
        <v>1525</v>
      </c>
      <c r="D3" s="1">
        <f>44221</f>
        <v>44221</v>
      </c>
      <c r="E3" s="1">
        <f>43.1845703125</f>
        <v>43.1845703125</v>
      </c>
    </row>
    <row r="4" spans="1:10" x14ac:dyDescent="0.25">
      <c r="A4" s="1">
        <f>1779</f>
        <v>1779</v>
      </c>
      <c r="B4" s="1">
        <f>0</f>
        <v>0</v>
      </c>
      <c r="C4" s="1">
        <f>1703</f>
        <v>1703</v>
      </c>
      <c r="D4" s="1">
        <f>64072</f>
        <v>64072</v>
      </c>
      <c r="E4" s="1">
        <f>62.5703125</f>
        <v>62.5703125</v>
      </c>
      <c r="G4" s="1" t="s">
        <v>5</v>
      </c>
    </row>
    <row r="5" spans="1:10" x14ac:dyDescent="0.25">
      <c r="A5" s="1">
        <f>1972</f>
        <v>1972</v>
      </c>
      <c r="B5" s="1">
        <f>0</f>
        <v>0</v>
      </c>
      <c r="C5" s="1">
        <f>1898</f>
        <v>1898</v>
      </c>
      <c r="D5" s="1">
        <f>64072</f>
        <v>64072</v>
      </c>
      <c r="E5" s="1">
        <f>62.5703125</f>
        <v>62.5703125</v>
      </c>
      <c r="G5" s="1">
        <f>197</f>
        <v>197</v>
      </c>
    </row>
    <row r="6" spans="1:10" x14ac:dyDescent="0.25">
      <c r="A6" s="1">
        <f>2213</f>
        <v>2213</v>
      </c>
      <c r="B6" s="1">
        <f>0</f>
        <v>0</v>
      </c>
      <c r="C6" s="1">
        <f>2118</f>
        <v>2118</v>
      </c>
      <c r="D6" s="1">
        <f>80742</f>
        <v>80742</v>
      </c>
      <c r="E6" s="1">
        <f>78.849609375</f>
        <v>78.849609375</v>
      </c>
    </row>
    <row r="7" spans="1:10" x14ac:dyDescent="0.25">
      <c r="A7" s="1">
        <f>2417</f>
        <v>2417</v>
      </c>
      <c r="B7" s="1">
        <f>0</f>
        <v>0</v>
      </c>
      <c r="C7" s="1">
        <f>2318</f>
        <v>2318</v>
      </c>
      <c r="D7" s="1">
        <f>80742</f>
        <v>80742</v>
      </c>
      <c r="E7" s="1">
        <f>78.849609375</f>
        <v>78.849609375</v>
      </c>
    </row>
    <row r="8" spans="1:10" x14ac:dyDescent="0.25">
      <c r="A8" s="1">
        <f>2662</f>
        <v>2662</v>
      </c>
      <c r="B8" s="1">
        <f>0</f>
        <v>0</v>
      </c>
      <c r="C8" s="1">
        <f>2541</f>
        <v>2541</v>
      </c>
      <c r="D8" s="1">
        <f>80742</f>
        <v>80742</v>
      </c>
      <c r="E8" s="1">
        <f>78.849609375</f>
        <v>78.849609375</v>
      </c>
    </row>
    <row r="9" spans="1:10" x14ac:dyDescent="0.25">
      <c r="A9" s="1">
        <f>2904</f>
        <v>2904</v>
      </c>
      <c r="B9" s="1">
        <f>0</f>
        <v>0</v>
      </c>
      <c r="C9" s="1">
        <f>2732</f>
        <v>2732</v>
      </c>
      <c r="D9" s="1">
        <f>80763</f>
        <v>80763</v>
      </c>
      <c r="E9" s="1">
        <f>78.8701171875</f>
        <v>78.8701171875</v>
      </c>
    </row>
    <row r="10" spans="1:10" x14ac:dyDescent="0.25">
      <c r="A10" s="1">
        <f>3141</f>
        <v>3141</v>
      </c>
      <c r="B10" s="1">
        <f>7</f>
        <v>7</v>
      </c>
      <c r="C10" s="1">
        <f>2899</f>
        <v>2899</v>
      </c>
      <c r="D10" s="1">
        <f>80762</f>
        <v>80762</v>
      </c>
      <c r="E10" s="1">
        <f>78.869140625</f>
        <v>78.869140625</v>
      </c>
    </row>
    <row r="11" spans="1:10" x14ac:dyDescent="0.25">
      <c r="A11" s="1">
        <f>3361</f>
        <v>3361</v>
      </c>
      <c r="B11" s="1">
        <f>0</f>
        <v>0</v>
      </c>
      <c r="C11" s="1">
        <f>3063</f>
        <v>3063</v>
      </c>
      <c r="D11" s="1">
        <f>80762</f>
        <v>80762</v>
      </c>
      <c r="E11" s="1">
        <f>78.869140625</f>
        <v>78.869140625</v>
      </c>
    </row>
    <row r="12" spans="1:10" x14ac:dyDescent="0.25">
      <c r="A12" s="1">
        <f>3593</f>
        <v>3593</v>
      </c>
      <c r="B12" s="1">
        <f>3</f>
        <v>3</v>
      </c>
      <c r="C12" s="1">
        <f>3267</f>
        <v>3267</v>
      </c>
      <c r="D12" s="1">
        <f>80890</f>
        <v>80890</v>
      </c>
      <c r="E12" s="1">
        <f>78.994140625</f>
        <v>78.994140625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3849</f>
        <v>3849</v>
      </c>
      <c r="B13" s="1">
        <f t="shared" ref="B13:B20" si="0">0</f>
        <v>0</v>
      </c>
      <c r="C13" s="1">
        <f>3497</f>
        <v>3497</v>
      </c>
      <c r="D13" s="1">
        <f>80946</f>
        <v>80946</v>
      </c>
      <c r="E13" s="1">
        <f>79.048828125</f>
        <v>79.048828125</v>
      </c>
      <c r="H13" s="1">
        <f>AVERAGE(E6:E17)</f>
        <v>78.951578776041671</v>
      </c>
      <c r="I13" s="1">
        <f>MAX(E2:E523)</f>
        <v>120.59375</v>
      </c>
      <c r="J13" s="1">
        <v>87</v>
      </c>
    </row>
    <row r="14" spans="1:10" x14ac:dyDescent="0.25">
      <c r="A14" s="1">
        <f>4100</f>
        <v>4100</v>
      </c>
      <c r="B14" s="1">
        <f t="shared" si="0"/>
        <v>0</v>
      </c>
      <c r="C14" s="1">
        <f>3647</f>
        <v>3647</v>
      </c>
      <c r="D14" s="1">
        <f>80951</f>
        <v>80951</v>
      </c>
      <c r="E14" s="1">
        <f>79.0537109375</f>
        <v>79.0537109375</v>
      </c>
    </row>
    <row r="15" spans="1:10" x14ac:dyDescent="0.25">
      <c r="A15" s="1">
        <f>4402</f>
        <v>4402</v>
      </c>
      <c r="B15" s="1">
        <f t="shared" si="0"/>
        <v>0</v>
      </c>
      <c r="C15" s="1">
        <f>3807</f>
        <v>3807</v>
      </c>
      <c r="D15" s="1">
        <f>80950</f>
        <v>80950</v>
      </c>
      <c r="E15" s="1">
        <f>79.052734375</f>
        <v>79.052734375</v>
      </c>
    </row>
    <row r="16" spans="1:10" x14ac:dyDescent="0.25">
      <c r="A16" s="1">
        <f>4695</f>
        <v>4695</v>
      </c>
      <c r="B16" s="1">
        <f t="shared" si="0"/>
        <v>0</v>
      </c>
      <c r="C16" s="1">
        <f>3982</f>
        <v>3982</v>
      </c>
      <c r="D16" s="1">
        <f>80950</f>
        <v>80950</v>
      </c>
      <c r="E16" s="1">
        <f>79.052734375</f>
        <v>79.052734375</v>
      </c>
    </row>
    <row r="17" spans="1:5" x14ac:dyDescent="0.25">
      <c r="A17" s="1">
        <f>4936</f>
        <v>4936</v>
      </c>
      <c r="B17" s="1">
        <f t="shared" si="0"/>
        <v>0</v>
      </c>
      <c r="C17" s="1">
        <f>4154</f>
        <v>4154</v>
      </c>
      <c r="D17" s="1">
        <f>80957</f>
        <v>80957</v>
      </c>
      <c r="E17" s="1">
        <f>79.0595703125</f>
        <v>79.0595703125</v>
      </c>
    </row>
    <row r="18" spans="1:5" x14ac:dyDescent="0.25">
      <c r="A18" s="1">
        <f>5208</f>
        <v>5208</v>
      </c>
      <c r="B18" s="1">
        <f t="shared" si="0"/>
        <v>0</v>
      </c>
      <c r="C18" s="1">
        <f>4344</f>
        <v>4344</v>
      </c>
      <c r="D18" s="1">
        <f>80956</f>
        <v>80956</v>
      </c>
      <c r="E18" s="1">
        <f>79.05859375</f>
        <v>79.05859375</v>
      </c>
    </row>
    <row r="19" spans="1:5" x14ac:dyDescent="0.25">
      <c r="A19" s="1">
        <f>5442</f>
        <v>5442</v>
      </c>
      <c r="B19" s="1">
        <f t="shared" si="0"/>
        <v>0</v>
      </c>
      <c r="C19" s="1">
        <f>4622</f>
        <v>4622</v>
      </c>
      <c r="D19" s="1">
        <f>80960</f>
        <v>80960</v>
      </c>
      <c r="E19" s="1">
        <f>79.0625</f>
        <v>79.0625</v>
      </c>
    </row>
    <row r="20" spans="1:5" x14ac:dyDescent="0.25">
      <c r="A20" s="1">
        <f>5659</f>
        <v>5659</v>
      </c>
      <c r="B20" s="1">
        <f t="shared" si="0"/>
        <v>0</v>
      </c>
      <c r="C20" s="1">
        <f>4857</f>
        <v>4857</v>
      </c>
      <c r="D20" s="1">
        <f>80964</f>
        <v>80964</v>
      </c>
      <c r="E20" s="1">
        <f>79.06640625</f>
        <v>79.06640625</v>
      </c>
    </row>
    <row r="21" spans="1:5" x14ac:dyDescent="0.25">
      <c r="A21" s="1">
        <f>5967</f>
        <v>5967</v>
      </c>
      <c r="B21" s="1">
        <f>6</f>
        <v>6</v>
      </c>
      <c r="C21" s="1">
        <f>5103</f>
        <v>5103</v>
      </c>
      <c r="D21" s="1">
        <f>80964</f>
        <v>80964</v>
      </c>
      <c r="E21" s="1">
        <f>79.06640625</f>
        <v>79.06640625</v>
      </c>
    </row>
    <row r="22" spans="1:5" x14ac:dyDescent="0.25">
      <c r="A22" s="1">
        <f>6218</f>
        <v>6218</v>
      </c>
      <c r="B22" s="1">
        <f>3</f>
        <v>3</v>
      </c>
      <c r="C22" s="1">
        <f>5362</f>
        <v>5362</v>
      </c>
      <c r="D22" s="1">
        <f>80972</f>
        <v>80972</v>
      </c>
      <c r="E22" s="1">
        <f>79.07421875</f>
        <v>79.07421875</v>
      </c>
    </row>
    <row r="23" spans="1:5" x14ac:dyDescent="0.25">
      <c r="A23" s="1">
        <f>6488</f>
        <v>6488</v>
      </c>
      <c r="B23" s="1">
        <f>18</f>
        <v>18</v>
      </c>
      <c r="C23" s="1">
        <f>5591</f>
        <v>5591</v>
      </c>
      <c r="D23" s="1">
        <f>80972</f>
        <v>80972</v>
      </c>
      <c r="E23" s="1">
        <f>79.07421875</f>
        <v>79.07421875</v>
      </c>
    </row>
    <row r="24" spans="1:5" x14ac:dyDescent="0.25">
      <c r="A24" s="1">
        <f>6735</f>
        <v>6735</v>
      </c>
      <c r="B24" s="1">
        <f>0</f>
        <v>0</v>
      </c>
      <c r="C24" s="1">
        <f>5843</f>
        <v>5843</v>
      </c>
      <c r="D24" s="1">
        <f>80978</f>
        <v>80978</v>
      </c>
      <c r="E24" s="1">
        <f>79.080078125</f>
        <v>79.080078125</v>
      </c>
    </row>
    <row r="25" spans="1:5" x14ac:dyDescent="0.25">
      <c r="A25" s="1">
        <f>6931</f>
        <v>6931</v>
      </c>
      <c r="B25" s="1">
        <f>0</f>
        <v>0</v>
      </c>
      <c r="C25" s="1">
        <f>6056</f>
        <v>6056</v>
      </c>
      <c r="D25" s="1">
        <f>82140</f>
        <v>82140</v>
      </c>
      <c r="E25" s="1">
        <f>80.21484375</f>
        <v>80.21484375</v>
      </c>
    </row>
    <row r="26" spans="1:5" x14ac:dyDescent="0.25">
      <c r="A26" s="1">
        <f>7179</f>
        <v>7179</v>
      </c>
      <c r="B26" s="1">
        <f>0</f>
        <v>0</v>
      </c>
      <c r="C26" s="1">
        <f>6256</f>
        <v>6256</v>
      </c>
      <c r="D26" s="1">
        <f>82941</f>
        <v>82941</v>
      </c>
      <c r="E26" s="1">
        <f>80.9970703125</f>
        <v>80.9970703125</v>
      </c>
    </row>
    <row r="27" spans="1:5" x14ac:dyDescent="0.25">
      <c r="A27" s="1">
        <f>7393</f>
        <v>7393</v>
      </c>
      <c r="B27" s="1">
        <f>0</f>
        <v>0</v>
      </c>
      <c r="C27" s="1">
        <f>6471</f>
        <v>6471</v>
      </c>
      <c r="D27" s="1">
        <f>118727</f>
        <v>118727</v>
      </c>
      <c r="E27" s="1">
        <f>115.9443359375</f>
        <v>115.9443359375</v>
      </c>
    </row>
    <row r="28" spans="1:5" x14ac:dyDescent="0.25">
      <c r="A28" s="1">
        <f>7679</f>
        <v>7679</v>
      </c>
      <c r="B28" s="1">
        <f>0</f>
        <v>0</v>
      </c>
      <c r="C28" s="1">
        <f>6660</f>
        <v>6660</v>
      </c>
      <c r="D28" s="1">
        <f t="shared" ref="D28:D34" si="1">87802</f>
        <v>87802</v>
      </c>
      <c r="E28" s="1">
        <f t="shared" ref="E28:E34" si="2">85.744140625</f>
        <v>85.744140625</v>
      </c>
    </row>
    <row r="29" spans="1:5" x14ac:dyDescent="0.25">
      <c r="A29" s="1">
        <f>7921</f>
        <v>7921</v>
      </c>
      <c r="B29" s="1">
        <f>0</f>
        <v>0</v>
      </c>
      <c r="C29" s="1">
        <f>6832</f>
        <v>6832</v>
      </c>
      <c r="D29" s="1">
        <f t="shared" si="1"/>
        <v>87802</v>
      </c>
      <c r="E29" s="1">
        <f t="shared" si="2"/>
        <v>85.744140625</v>
      </c>
    </row>
    <row r="30" spans="1:5" x14ac:dyDescent="0.25">
      <c r="A30" s="1">
        <f>8175</f>
        <v>8175</v>
      </c>
      <c r="B30" s="1">
        <f>6</f>
        <v>6</v>
      </c>
      <c r="C30" s="1">
        <f>7051</f>
        <v>7051</v>
      </c>
      <c r="D30" s="1">
        <f t="shared" si="1"/>
        <v>87802</v>
      </c>
      <c r="E30" s="1">
        <f t="shared" si="2"/>
        <v>85.744140625</v>
      </c>
    </row>
    <row r="31" spans="1:5" x14ac:dyDescent="0.25">
      <c r="A31" s="1">
        <f>8440</f>
        <v>8440</v>
      </c>
      <c r="B31" s="1">
        <f>0</f>
        <v>0</v>
      </c>
      <c r="C31" s="1">
        <f>7253</f>
        <v>7253</v>
      </c>
      <c r="D31" s="1">
        <f t="shared" si="1"/>
        <v>87802</v>
      </c>
      <c r="E31" s="1">
        <f t="shared" si="2"/>
        <v>85.744140625</v>
      </c>
    </row>
    <row r="32" spans="1:5" x14ac:dyDescent="0.25">
      <c r="A32" s="1">
        <f>8702</f>
        <v>8702</v>
      </c>
      <c r="B32" s="1">
        <f>0</f>
        <v>0</v>
      </c>
      <c r="C32" s="1">
        <f>7469</f>
        <v>7469</v>
      </c>
      <c r="D32" s="1">
        <f t="shared" si="1"/>
        <v>87802</v>
      </c>
      <c r="E32" s="1">
        <f t="shared" si="2"/>
        <v>85.744140625</v>
      </c>
    </row>
    <row r="33" spans="1:5" x14ac:dyDescent="0.25">
      <c r="A33" s="1">
        <f>8944</f>
        <v>8944</v>
      </c>
      <c r="B33" s="1">
        <f>0</f>
        <v>0</v>
      </c>
      <c r="C33" s="1">
        <f>7621</f>
        <v>7621</v>
      </c>
      <c r="D33" s="1">
        <f t="shared" si="1"/>
        <v>87802</v>
      </c>
      <c r="E33" s="1">
        <f t="shared" si="2"/>
        <v>85.744140625</v>
      </c>
    </row>
    <row r="34" spans="1:5" x14ac:dyDescent="0.25">
      <c r="A34" s="1">
        <f>9231</f>
        <v>9231</v>
      </c>
      <c r="B34" s="1">
        <f>2</f>
        <v>2</v>
      </c>
      <c r="C34" s="1">
        <f>7827</f>
        <v>7827</v>
      </c>
      <c r="D34" s="1">
        <f t="shared" si="1"/>
        <v>87802</v>
      </c>
      <c r="E34" s="1">
        <f t="shared" si="2"/>
        <v>85.744140625</v>
      </c>
    </row>
    <row r="35" spans="1:5" x14ac:dyDescent="0.25">
      <c r="A35" s="1">
        <f>9497</f>
        <v>9497</v>
      </c>
      <c r="B35" s="1">
        <f t="shared" ref="B35:B45" si="3">0</f>
        <v>0</v>
      </c>
      <c r="C35" s="1">
        <f>8062</f>
        <v>8062</v>
      </c>
      <c r="D35" s="1">
        <f>87848</f>
        <v>87848</v>
      </c>
      <c r="E35" s="1">
        <f>85.7890625</f>
        <v>85.7890625</v>
      </c>
    </row>
    <row r="36" spans="1:5" x14ac:dyDescent="0.25">
      <c r="A36" s="1">
        <f>9736</f>
        <v>9736</v>
      </c>
      <c r="B36" s="1">
        <f t="shared" si="3"/>
        <v>0</v>
      </c>
      <c r="C36" s="1">
        <f>8248</f>
        <v>8248</v>
      </c>
      <c r="D36" s="1">
        <f>88150</f>
        <v>88150</v>
      </c>
      <c r="E36" s="1">
        <f>86.083984375</f>
        <v>86.083984375</v>
      </c>
    </row>
    <row r="37" spans="1:5" x14ac:dyDescent="0.25">
      <c r="A37" s="1">
        <f>9981</f>
        <v>9981</v>
      </c>
      <c r="B37" s="1">
        <f t="shared" si="3"/>
        <v>0</v>
      </c>
      <c r="C37" s="1">
        <f>8457</f>
        <v>8457</v>
      </c>
      <c r="D37" s="1">
        <f>88236</f>
        <v>88236</v>
      </c>
      <c r="E37" s="1">
        <f>86.16796875</f>
        <v>86.16796875</v>
      </c>
    </row>
    <row r="38" spans="1:5" x14ac:dyDescent="0.25">
      <c r="A38" s="1">
        <f>10275</f>
        <v>10275</v>
      </c>
      <c r="B38" s="1">
        <f t="shared" si="3"/>
        <v>0</v>
      </c>
      <c r="C38" s="1">
        <f>8640</f>
        <v>8640</v>
      </c>
      <c r="D38" s="1">
        <f>88236</f>
        <v>88236</v>
      </c>
      <c r="E38" s="1">
        <f>86.16796875</f>
        <v>86.16796875</v>
      </c>
    </row>
    <row r="39" spans="1:5" x14ac:dyDescent="0.25">
      <c r="A39" s="1">
        <f>10497</f>
        <v>10497</v>
      </c>
      <c r="B39" s="1">
        <f t="shared" si="3"/>
        <v>0</v>
      </c>
      <c r="C39" s="1">
        <f>8845</f>
        <v>8845</v>
      </c>
      <c r="D39" s="1">
        <f>88236</f>
        <v>88236</v>
      </c>
      <c r="E39" s="1">
        <f>86.16796875</f>
        <v>86.16796875</v>
      </c>
    </row>
    <row r="40" spans="1:5" x14ac:dyDescent="0.25">
      <c r="A40" s="1">
        <f>10756</f>
        <v>10756</v>
      </c>
      <c r="B40" s="1">
        <f t="shared" si="3"/>
        <v>0</v>
      </c>
      <c r="C40" s="1">
        <f>9060</f>
        <v>9060</v>
      </c>
      <c r="D40" s="1">
        <f>88454</f>
        <v>88454</v>
      </c>
      <c r="E40" s="1">
        <f>86.380859375</f>
        <v>86.380859375</v>
      </c>
    </row>
    <row r="41" spans="1:5" x14ac:dyDescent="0.25">
      <c r="A41" s="1">
        <f>11003</f>
        <v>11003</v>
      </c>
      <c r="B41" s="1">
        <f t="shared" si="3"/>
        <v>0</v>
      </c>
      <c r="C41" s="1">
        <f>9291</f>
        <v>9291</v>
      </c>
      <c r="D41" s="1">
        <f t="shared" ref="D41:D55" si="4">89684</f>
        <v>89684</v>
      </c>
      <c r="E41" s="1">
        <f t="shared" ref="E41:E55" si="5">87.58203125</f>
        <v>87.58203125</v>
      </c>
    </row>
    <row r="42" spans="1:5" x14ac:dyDescent="0.25">
      <c r="A42" s="1">
        <f>11212</f>
        <v>11212</v>
      </c>
      <c r="B42" s="1">
        <f t="shared" si="3"/>
        <v>0</v>
      </c>
      <c r="C42" s="1">
        <f>9467</f>
        <v>9467</v>
      </c>
      <c r="D42" s="1">
        <f t="shared" si="4"/>
        <v>89684</v>
      </c>
      <c r="E42" s="1">
        <f t="shared" si="5"/>
        <v>87.58203125</v>
      </c>
    </row>
    <row r="43" spans="1:5" x14ac:dyDescent="0.25">
      <c r="A43" s="1">
        <f>11408</f>
        <v>11408</v>
      </c>
      <c r="B43" s="1">
        <f t="shared" si="3"/>
        <v>0</v>
      </c>
      <c r="C43" s="1">
        <f>9664</f>
        <v>9664</v>
      </c>
      <c r="D43" s="1">
        <f t="shared" si="4"/>
        <v>89684</v>
      </c>
      <c r="E43" s="1">
        <f t="shared" si="5"/>
        <v>87.58203125</v>
      </c>
    </row>
    <row r="44" spans="1:5" x14ac:dyDescent="0.25">
      <c r="A44" s="1">
        <f>11620</f>
        <v>11620</v>
      </c>
      <c r="B44" s="1">
        <f t="shared" si="3"/>
        <v>0</v>
      </c>
      <c r="C44" s="1">
        <f>9866</f>
        <v>9866</v>
      </c>
      <c r="D44" s="1">
        <f t="shared" si="4"/>
        <v>89684</v>
      </c>
      <c r="E44" s="1">
        <f t="shared" si="5"/>
        <v>87.58203125</v>
      </c>
    </row>
    <row r="45" spans="1:5" x14ac:dyDescent="0.25">
      <c r="A45" s="1">
        <f>11810</f>
        <v>11810</v>
      </c>
      <c r="B45" s="1">
        <f t="shared" si="3"/>
        <v>0</v>
      </c>
      <c r="C45" s="1">
        <f>10067</f>
        <v>10067</v>
      </c>
      <c r="D45" s="1">
        <f t="shared" si="4"/>
        <v>89684</v>
      </c>
      <c r="E45" s="1">
        <f t="shared" si="5"/>
        <v>87.58203125</v>
      </c>
    </row>
    <row r="46" spans="1:5" x14ac:dyDescent="0.25">
      <c r="A46" s="1">
        <f>12027</f>
        <v>12027</v>
      </c>
      <c r="B46" s="1">
        <f>3</f>
        <v>3</v>
      </c>
      <c r="C46" s="1">
        <f>10213</f>
        <v>10213</v>
      </c>
      <c r="D46" s="1">
        <f t="shared" si="4"/>
        <v>89684</v>
      </c>
      <c r="E46" s="1">
        <f t="shared" si="5"/>
        <v>87.58203125</v>
      </c>
    </row>
    <row r="47" spans="1:5" x14ac:dyDescent="0.25">
      <c r="A47" s="1">
        <f>12239</f>
        <v>12239</v>
      </c>
      <c r="B47" s="1">
        <f>6</f>
        <v>6</v>
      </c>
      <c r="C47" s="1">
        <f>10431</f>
        <v>10431</v>
      </c>
      <c r="D47" s="1">
        <f t="shared" si="4"/>
        <v>89684</v>
      </c>
      <c r="E47" s="1">
        <f t="shared" si="5"/>
        <v>87.58203125</v>
      </c>
    </row>
    <row r="48" spans="1:5" x14ac:dyDescent="0.25">
      <c r="A48" s="1">
        <f>12455</f>
        <v>12455</v>
      </c>
      <c r="B48" s="1">
        <f>0</f>
        <v>0</v>
      </c>
      <c r="C48" s="1">
        <f>10600</f>
        <v>10600</v>
      </c>
      <c r="D48" s="1">
        <f t="shared" si="4"/>
        <v>89684</v>
      </c>
      <c r="E48" s="1">
        <f t="shared" si="5"/>
        <v>87.58203125</v>
      </c>
    </row>
    <row r="49" spans="1:5" x14ac:dyDescent="0.25">
      <c r="A49" s="1">
        <f>12707</f>
        <v>12707</v>
      </c>
      <c r="B49" s="1">
        <f>3</f>
        <v>3</v>
      </c>
      <c r="C49" s="1">
        <f>10746</f>
        <v>10746</v>
      </c>
      <c r="D49" s="1">
        <f t="shared" si="4"/>
        <v>89684</v>
      </c>
      <c r="E49" s="1">
        <f t="shared" si="5"/>
        <v>87.58203125</v>
      </c>
    </row>
    <row r="50" spans="1:5" x14ac:dyDescent="0.25">
      <c r="A50" s="1">
        <f>12979</f>
        <v>12979</v>
      </c>
      <c r="B50" s="1">
        <f t="shared" ref="B50:B59" si="6">0</f>
        <v>0</v>
      </c>
      <c r="C50" s="1">
        <f>10928</f>
        <v>10928</v>
      </c>
      <c r="D50" s="1">
        <f t="shared" si="4"/>
        <v>89684</v>
      </c>
      <c r="E50" s="1">
        <f t="shared" si="5"/>
        <v>87.58203125</v>
      </c>
    </row>
    <row r="51" spans="1:5" x14ac:dyDescent="0.25">
      <c r="A51" s="1">
        <f>13242</f>
        <v>13242</v>
      </c>
      <c r="B51" s="1">
        <f t="shared" si="6"/>
        <v>0</v>
      </c>
      <c r="C51" s="1">
        <f>11114</f>
        <v>11114</v>
      </c>
      <c r="D51" s="1">
        <f t="shared" si="4"/>
        <v>89684</v>
      </c>
      <c r="E51" s="1">
        <f t="shared" si="5"/>
        <v>87.58203125</v>
      </c>
    </row>
    <row r="52" spans="1:5" x14ac:dyDescent="0.25">
      <c r="A52" s="1">
        <f>13455</f>
        <v>13455</v>
      </c>
      <c r="B52" s="1">
        <f t="shared" si="6"/>
        <v>0</v>
      </c>
      <c r="C52" s="1">
        <f>11301</f>
        <v>11301</v>
      </c>
      <c r="D52" s="1">
        <f t="shared" si="4"/>
        <v>89684</v>
      </c>
      <c r="E52" s="1">
        <f t="shared" si="5"/>
        <v>87.58203125</v>
      </c>
    </row>
    <row r="53" spans="1:5" x14ac:dyDescent="0.25">
      <c r="A53" s="1">
        <f>13671</f>
        <v>13671</v>
      </c>
      <c r="B53" s="1">
        <f t="shared" si="6"/>
        <v>0</v>
      </c>
      <c r="C53" s="1">
        <f>11518</f>
        <v>11518</v>
      </c>
      <c r="D53" s="1">
        <f t="shared" si="4"/>
        <v>89684</v>
      </c>
      <c r="E53" s="1">
        <f t="shared" si="5"/>
        <v>87.58203125</v>
      </c>
    </row>
    <row r="54" spans="1:5" x14ac:dyDescent="0.25">
      <c r="A54" s="1">
        <f>13870</f>
        <v>13870</v>
      </c>
      <c r="B54" s="1">
        <f t="shared" si="6"/>
        <v>0</v>
      </c>
      <c r="C54" s="1">
        <f>11732</f>
        <v>11732</v>
      </c>
      <c r="D54" s="1">
        <f t="shared" si="4"/>
        <v>89684</v>
      </c>
      <c r="E54" s="1">
        <f t="shared" si="5"/>
        <v>87.58203125</v>
      </c>
    </row>
    <row r="55" spans="1:5" x14ac:dyDescent="0.25">
      <c r="A55" s="1">
        <f>14081</f>
        <v>14081</v>
      </c>
      <c r="B55" s="1">
        <f t="shared" si="6"/>
        <v>0</v>
      </c>
      <c r="C55" s="1">
        <f>11944</f>
        <v>11944</v>
      </c>
      <c r="D55" s="1">
        <f t="shared" si="4"/>
        <v>89684</v>
      </c>
      <c r="E55" s="1">
        <f t="shared" si="5"/>
        <v>87.58203125</v>
      </c>
    </row>
    <row r="56" spans="1:5" x14ac:dyDescent="0.25">
      <c r="A56" s="1">
        <f>14293</f>
        <v>14293</v>
      </c>
      <c r="B56" s="1">
        <f t="shared" si="6"/>
        <v>0</v>
      </c>
      <c r="C56" s="1">
        <f>12122</f>
        <v>12122</v>
      </c>
      <c r="D56" s="1">
        <f>89932</f>
        <v>89932</v>
      </c>
      <c r="E56" s="1">
        <f>87.82421875</f>
        <v>87.82421875</v>
      </c>
    </row>
    <row r="57" spans="1:5" x14ac:dyDescent="0.25">
      <c r="A57" s="1">
        <f>14527</f>
        <v>14527</v>
      </c>
      <c r="B57" s="1">
        <f t="shared" si="6"/>
        <v>0</v>
      </c>
      <c r="C57" s="1">
        <f>12324</f>
        <v>12324</v>
      </c>
      <c r="D57" s="1">
        <f>89952</f>
        <v>89952</v>
      </c>
      <c r="E57" s="1">
        <f>87.84375</f>
        <v>87.84375</v>
      </c>
    </row>
    <row r="58" spans="1:5" x14ac:dyDescent="0.25">
      <c r="A58" s="1">
        <f>14783</f>
        <v>14783</v>
      </c>
      <c r="B58" s="1">
        <f t="shared" si="6"/>
        <v>0</v>
      </c>
      <c r="C58" s="1">
        <f>12529</f>
        <v>12529</v>
      </c>
      <c r="D58" s="1">
        <f>89868</f>
        <v>89868</v>
      </c>
      <c r="E58" s="1">
        <f>87.76171875</f>
        <v>87.76171875</v>
      </c>
    </row>
    <row r="59" spans="1:5" x14ac:dyDescent="0.25">
      <c r="A59" s="1">
        <f>15034</f>
        <v>15034</v>
      </c>
      <c r="B59" s="1">
        <f t="shared" si="6"/>
        <v>0</v>
      </c>
      <c r="C59" s="1">
        <f>12699</f>
        <v>12699</v>
      </c>
      <c r="D59" s="1">
        <f>89870</f>
        <v>89870</v>
      </c>
      <c r="E59" s="1">
        <f>87.763671875</f>
        <v>87.763671875</v>
      </c>
    </row>
    <row r="60" spans="1:5" x14ac:dyDescent="0.25">
      <c r="A60" s="1">
        <f>15246</f>
        <v>15246</v>
      </c>
      <c r="B60" s="1">
        <f>3</f>
        <v>3</v>
      </c>
      <c r="C60" s="1">
        <f>12924</f>
        <v>12924</v>
      </c>
      <c r="D60" s="1">
        <f t="shared" ref="D60:D70" si="7">89892</f>
        <v>89892</v>
      </c>
      <c r="E60" s="1">
        <f t="shared" ref="E60:E70" si="8">87.78515625</f>
        <v>87.78515625</v>
      </c>
    </row>
    <row r="61" spans="1:5" x14ac:dyDescent="0.25">
      <c r="A61" s="1">
        <f>15460</f>
        <v>15460</v>
      </c>
      <c r="B61" s="1">
        <f>0</f>
        <v>0</v>
      </c>
      <c r="C61" s="1">
        <f>13168</f>
        <v>13168</v>
      </c>
      <c r="D61" s="1">
        <f t="shared" si="7"/>
        <v>89892</v>
      </c>
      <c r="E61" s="1">
        <f t="shared" si="8"/>
        <v>87.78515625</v>
      </c>
    </row>
    <row r="62" spans="1:5" x14ac:dyDescent="0.25">
      <c r="A62" s="1">
        <f>15696</f>
        <v>15696</v>
      </c>
      <c r="B62" s="1">
        <f>0</f>
        <v>0</v>
      </c>
      <c r="C62" s="1">
        <f>13356</f>
        <v>13356</v>
      </c>
      <c r="D62" s="1">
        <f t="shared" si="7"/>
        <v>89892</v>
      </c>
      <c r="E62" s="1">
        <f t="shared" si="8"/>
        <v>87.78515625</v>
      </c>
    </row>
    <row r="63" spans="1:5" x14ac:dyDescent="0.25">
      <c r="A63" s="1">
        <f>15892</f>
        <v>15892</v>
      </c>
      <c r="B63" s="1">
        <f>0</f>
        <v>0</v>
      </c>
      <c r="C63" s="1">
        <f>13568</f>
        <v>13568</v>
      </c>
      <c r="D63" s="1">
        <f t="shared" si="7"/>
        <v>89892</v>
      </c>
      <c r="E63" s="1">
        <f t="shared" si="8"/>
        <v>87.78515625</v>
      </c>
    </row>
    <row r="64" spans="1:5" x14ac:dyDescent="0.25">
      <c r="A64" s="1">
        <f>16152</f>
        <v>16152</v>
      </c>
      <c r="B64" s="1">
        <f>0</f>
        <v>0</v>
      </c>
      <c r="C64" s="1">
        <f>13791</f>
        <v>13791</v>
      </c>
      <c r="D64" s="1">
        <f t="shared" si="7"/>
        <v>89892</v>
      </c>
      <c r="E64" s="1">
        <f t="shared" si="8"/>
        <v>87.78515625</v>
      </c>
    </row>
    <row r="65" spans="1:5" x14ac:dyDescent="0.25">
      <c r="A65" s="1">
        <f>16388</f>
        <v>16388</v>
      </c>
      <c r="B65" s="1">
        <f>0</f>
        <v>0</v>
      </c>
      <c r="C65" s="1">
        <f>13995</f>
        <v>13995</v>
      </c>
      <c r="D65" s="1">
        <f t="shared" si="7"/>
        <v>89892</v>
      </c>
      <c r="E65" s="1">
        <f t="shared" si="8"/>
        <v>87.78515625</v>
      </c>
    </row>
    <row r="66" spans="1:5" x14ac:dyDescent="0.25">
      <c r="A66" s="1">
        <f>16643</f>
        <v>16643</v>
      </c>
      <c r="B66" s="1">
        <f>0</f>
        <v>0</v>
      </c>
      <c r="C66" s="1">
        <f>14183</f>
        <v>14183</v>
      </c>
      <c r="D66" s="1">
        <f t="shared" si="7"/>
        <v>89892</v>
      </c>
      <c r="E66" s="1">
        <f t="shared" si="8"/>
        <v>87.78515625</v>
      </c>
    </row>
    <row r="67" spans="1:5" x14ac:dyDescent="0.25">
      <c r="A67" s="1">
        <f>16856</f>
        <v>16856</v>
      </c>
      <c r="B67" s="1">
        <f>3</f>
        <v>3</v>
      </c>
      <c r="C67" s="1">
        <f>14369</f>
        <v>14369</v>
      </c>
      <c r="D67" s="1">
        <f t="shared" si="7"/>
        <v>89892</v>
      </c>
      <c r="E67" s="1">
        <f t="shared" si="8"/>
        <v>87.78515625</v>
      </c>
    </row>
    <row r="68" spans="1:5" x14ac:dyDescent="0.25">
      <c r="A68" s="1">
        <f>17076</f>
        <v>17076</v>
      </c>
      <c r="B68" s="1">
        <f t="shared" ref="B68:B79" si="9">0</f>
        <v>0</v>
      </c>
      <c r="C68" s="1">
        <f>14536</f>
        <v>14536</v>
      </c>
      <c r="D68" s="1">
        <f t="shared" si="7"/>
        <v>89892</v>
      </c>
      <c r="E68" s="1">
        <f t="shared" si="8"/>
        <v>87.78515625</v>
      </c>
    </row>
    <row r="69" spans="1:5" x14ac:dyDescent="0.25">
      <c r="A69" s="1">
        <f>17307</f>
        <v>17307</v>
      </c>
      <c r="B69" s="1">
        <f t="shared" si="9"/>
        <v>0</v>
      </c>
      <c r="C69" s="1">
        <f>14731</f>
        <v>14731</v>
      </c>
      <c r="D69" s="1">
        <f t="shared" si="7"/>
        <v>89892</v>
      </c>
      <c r="E69" s="1">
        <f t="shared" si="8"/>
        <v>87.78515625</v>
      </c>
    </row>
    <row r="70" spans="1:5" x14ac:dyDescent="0.25">
      <c r="A70" s="1">
        <f>17500</f>
        <v>17500</v>
      </c>
      <c r="B70" s="1">
        <f t="shared" si="9"/>
        <v>0</v>
      </c>
      <c r="C70" s="1">
        <f>14931</f>
        <v>14931</v>
      </c>
      <c r="D70" s="1">
        <f t="shared" si="7"/>
        <v>89892</v>
      </c>
      <c r="E70" s="1">
        <f t="shared" si="8"/>
        <v>87.78515625</v>
      </c>
    </row>
    <row r="71" spans="1:5" x14ac:dyDescent="0.25">
      <c r="A71" s="1">
        <f>17712</f>
        <v>17712</v>
      </c>
      <c r="B71" s="1">
        <f t="shared" si="9"/>
        <v>0</v>
      </c>
      <c r="C71" s="1">
        <f>15171</f>
        <v>15171</v>
      </c>
      <c r="D71" s="1">
        <f>123488</f>
        <v>123488</v>
      </c>
      <c r="E71" s="1">
        <f>120.59375</f>
        <v>120.59375</v>
      </c>
    </row>
    <row r="72" spans="1:5" x14ac:dyDescent="0.25">
      <c r="A72" s="1">
        <f>17939</f>
        <v>17939</v>
      </c>
      <c r="B72" s="1">
        <f t="shared" si="9"/>
        <v>0</v>
      </c>
      <c r="C72" s="1">
        <f>15401</f>
        <v>15401</v>
      </c>
      <c r="D72" s="1">
        <f t="shared" ref="D72:D78" si="10">73213</f>
        <v>73213</v>
      </c>
      <c r="E72" s="1">
        <f t="shared" ref="E72:E78" si="11">71.4970703125</f>
        <v>71.4970703125</v>
      </c>
    </row>
    <row r="73" spans="1:5" x14ac:dyDescent="0.25">
      <c r="A73" s="1">
        <f>18151</f>
        <v>18151</v>
      </c>
      <c r="B73" s="1">
        <f t="shared" si="9"/>
        <v>0</v>
      </c>
      <c r="C73" s="1">
        <f>15607</f>
        <v>15607</v>
      </c>
      <c r="D73" s="1">
        <f t="shared" si="10"/>
        <v>73213</v>
      </c>
      <c r="E73" s="1">
        <f t="shared" si="11"/>
        <v>71.4970703125</v>
      </c>
    </row>
    <row r="74" spans="1:5" x14ac:dyDescent="0.25">
      <c r="A74" s="1">
        <f>18395</f>
        <v>18395</v>
      </c>
      <c r="B74" s="1">
        <f t="shared" si="9"/>
        <v>0</v>
      </c>
      <c r="C74" s="1">
        <f>15801</f>
        <v>15801</v>
      </c>
      <c r="D74" s="1">
        <f t="shared" si="10"/>
        <v>73213</v>
      </c>
      <c r="E74" s="1">
        <f t="shared" si="11"/>
        <v>71.4970703125</v>
      </c>
    </row>
    <row r="75" spans="1:5" x14ac:dyDescent="0.25">
      <c r="A75" s="1">
        <f>18626</f>
        <v>18626</v>
      </c>
      <c r="B75" s="1">
        <f t="shared" si="9"/>
        <v>0</v>
      </c>
      <c r="C75" s="1">
        <f>16000</f>
        <v>16000</v>
      </c>
      <c r="D75" s="1">
        <f t="shared" si="10"/>
        <v>73213</v>
      </c>
      <c r="E75" s="1">
        <f t="shared" si="11"/>
        <v>71.4970703125</v>
      </c>
    </row>
    <row r="76" spans="1:5" x14ac:dyDescent="0.25">
      <c r="A76" s="1">
        <f>18883</f>
        <v>18883</v>
      </c>
      <c r="B76" s="1">
        <f t="shared" si="9"/>
        <v>0</v>
      </c>
      <c r="C76" s="1">
        <f>16196</f>
        <v>16196</v>
      </c>
      <c r="D76" s="1">
        <f t="shared" si="10"/>
        <v>73213</v>
      </c>
      <c r="E76" s="1">
        <f t="shared" si="11"/>
        <v>71.4970703125</v>
      </c>
    </row>
    <row r="77" spans="1:5" x14ac:dyDescent="0.25">
      <c r="A77" s="1">
        <f>19140</f>
        <v>19140</v>
      </c>
      <c r="B77" s="1">
        <f t="shared" si="9"/>
        <v>0</v>
      </c>
      <c r="C77" s="1">
        <f>16345</f>
        <v>16345</v>
      </c>
      <c r="D77" s="1">
        <f t="shared" si="10"/>
        <v>73213</v>
      </c>
      <c r="E77" s="1">
        <f t="shared" si="11"/>
        <v>71.4970703125</v>
      </c>
    </row>
    <row r="78" spans="1:5" x14ac:dyDescent="0.25">
      <c r="A78" s="1">
        <f>19341</f>
        <v>19341</v>
      </c>
      <c r="B78" s="1">
        <f t="shared" si="9"/>
        <v>0</v>
      </c>
      <c r="C78" s="1">
        <f>16571</f>
        <v>16571</v>
      </c>
      <c r="D78" s="1">
        <f t="shared" si="10"/>
        <v>73213</v>
      </c>
      <c r="E78" s="1">
        <f t="shared" si="11"/>
        <v>71.4970703125</v>
      </c>
    </row>
    <row r="79" spans="1:5" x14ac:dyDescent="0.25">
      <c r="A79" s="1">
        <f>19581</f>
        <v>19581</v>
      </c>
      <c r="B79" s="1">
        <f t="shared" si="9"/>
        <v>0</v>
      </c>
      <c r="C79" s="1">
        <f>16790</f>
        <v>16790</v>
      </c>
      <c r="D79" s="1">
        <f>89881</f>
        <v>89881</v>
      </c>
      <c r="E79" s="1">
        <f>87.7744140625</f>
        <v>87.7744140625</v>
      </c>
    </row>
    <row r="80" spans="1:5" x14ac:dyDescent="0.25">
      <c r="A80" s="1">
        <f>19844</f>
        <v>19844</v>
      </c>
      <c r="B80" s="1">
        <f>3</f>
        <v>3</v>
      </c>
      <c r="C80" s="1">
        <f>17005</f>
        <v>17005</v>
      </c>
      <c r="D80" s="1">
        <f>90271</f>
        <v>90271</v>
      </c>
      <c r="E80" s="1">
        <f>88.1552734375</f>
        <v>88.1552734375</v>
      </c>
    </row>
    <row r="81" spans="1:5" x14ac:dyDescent="0.25">
      <c r="A81" s="1">
        <f>20094</f>
        <v>20094</v>
      </c>
      <c r="B81" s="1">
        <f>0</f>
        <v>0</v>
      </c>
      <c r="C81" s="1">
        <f>17228</f>
        <v>17228</v>
      </c>
      <c r="D81" s="1">
        <f>90421</f>
        <v>90421</v>
      </c>
      <c r="E81" s="1">
        <f>88.3017578125</f>
        <v>88.3017578125</v>
      </c>
    </row>
    <row r="82" spans="1:5" x14ac:dyDescent="0.25">
      <c r="A82" s="1">
        <f>20337</f>
        <v>20337</v>
      </c>
      <c r="B82" s="1">
        <f>0</f>
        <v>0</v>
      </c>
      <c r="C82" s="1">
        <f>17418</f>
        <v>17418</v>
      </c>
      <c r="D82" s="1">
        <f>90421</f>
        <v>90421</v>
      </c>
      <c r="E82" s="1">
        <f>88.3017578125</f>
        <v>88.3017578125</v>
      </c>
    </row>
    <row r="83" spans="1:5" x14ac:dyDescent="0.25">
      <c r="A83" s="1">
        <f>20602</f>
        <v>20602</v>
      </c>
      <c r="B83" s="1">
        <f>0</f>
        <v>0</v>
      </c>
      <c r="C83" s="1">
        <f>17629</f>
        <v>17629</v>
      </c>
      <c r="D83" s="1">
        <f>90421</f>
        <v>90421</v>
      </c>
      <c r="E83" s="1">
        <f>88.3017578125</f>
        <v>88.3017578125</v>
      </c>
    </row>
    <row r="84" spans="1:5" x14ac:dyDescent="0.25">
      <c r="A84" s="1">
        <f>20843</f>
        <v>20843</v>
      </c>
      <c r="B84" s="1">
        <f>0</f>
        <v>0</v>
      </c>
      <c r="C84" s="1">
        <f>17868</f>
        <v>17868</v>
      </c>
      <c r="D84" s="1">
        <f>90421</f>
        <v>90421</v>
      </c>
      <c r="E84" s="1">
        <f>88.3017578125</f>
        <v>88.3017578125</v>
      </c>
    </row>
    <row r="85" spans="1:5" x14ac:dyDescent="0.25">
      <c r="A85" s="1">
        <f>21111</f>
        <v>21111</v>
      </c>
      <c r="B85" s="1">
        <f>10</f>
        <v>10</v>
      </c>
      <c r="C85" s="1">
        <f>18092</f>
        <v>18092</v>
      </c>
      <c r="D85" s="1">
        <f>73465</f>
        <v>73465</v>
      </c>
      <c r="E85" s="1">
        <f>71.7431640625</f>
        <v>71.7431640625</v>
      </c>
    </row>
    <row r="86" spans="1:5" x14ac:dyDescent="0.25">
      <c r="A86" s="1">
        <f>21341</f>
        <v>21341</v>
      </c>
      <c r="B86" s="1">
        <f>0</f>
        <v>0</v>
      </c>
      <c r="C86" s="1">
        <f>18295</f>
        <v>18295</v>
      </c>
      <c r="D86" s="1">
        <f>73379</f>
        <v>73379</v>
      </c>
      <c r="E86" s="1">
        <f>71.6591796875</f>
        <v>71.6591796875</v>
      </c>
    </row>
    <row r="87" spans="1:5" x14ac:dyDescent="0.25">
      <c r="A87" s="1">
        <f>21558</f>
        <v>21558</v>
      </c>
      <c r="B87" s="1">
        <f>0</f>
        <v>0</v>
      </c>
      <c r="C87" s="1">
        <f>18488</f>
        <v>18488</v>
      </c>
      <c r="D87" s="1">
        <f>73379</f>
        <v>73379</v>
      </c>
      <c r="E87" s="1">
        <f>71.6591796875</f>
        <v>71.6591796875</v>
      </c>
    </row>
    <row r="88" spans="1:5" x14ac:dyDescent="0.25">
      <c r="A88" s="1">
        <f>21788</f>
        <v>21788</v>
      </c>
      <c r="B88" s="1">
        <f>0</f>
        <v>0</v>
      </c>
      <c r="C88" s="1">
        <f>18687</f>
        <v>18687</v>
      </c>
      <c r="D88" s="1">
        <f>90093</f>
        <v>90093</v>
      </c>
      <c r="E88" s="1">
        <f>87.9814453125</f>
        <v>87.9814453125</v>
      </c>
    </row>
    <row r="89" spans="1:5" x14ac:dyDescent="0.25">
      <c r="A89" s="1">
        <f>22058</f>
        <v>22058</v>
      </c>
      <c r="B89" s="1">
        <f>0</f>
        <v>0</v>
      </c>
      <c r="C89" s="1">
        <f>18849</f>
        <v>18849</v>
      </c>
      <c r="D89" s="1">
        <f>90093</f>
        <v>90093</v>
      </c>
      <c r="E89" s="1">
        <f>87.9814453125</f>
        <v>87.9814453125</v>
      </c>
    </row>
    <row r="90" spans="1:5" x14ac:dyDescent="0.25">
      <c r="A90" s="1">
        <f>22296</f>
        <v>22296</v>
      </c>
      <c r="B90" s="1">
        <f>0</f>
        <v>0</v>
      </c>
      <c r="C90" s="1">
        <f>19043</f>
        <v>19043</v>
      </c>
      <c r="D90" s="1">
        <f>90093</f>
        <v>90093</v>
      </c>
      <c r="E90" s="1">
        <f>87.9814453125</f>
        <v>87.9814453125</v>
      </c>
    </row>
    <row r="91" spans="1:5" x14ac:dyDescent="0.25">
      <c r="A91" s="1">
        <f>22527</f>
        <v>22527</v>
      </c>
      <c r="B91" s="1">
        <f>0</f>
        <v>0</v>
      </c>
      <c r="C91" s="1">
        <f>19250</f>
        <v>19250</v>
      </c>
      <c r="D91" s="1">
        <f>90111</f>
        <v>90111</v>
      </c>
      <c r="E91" s="1">
        <f>87.9990234375</f>
        <v>87.9990234375</v>
      </c>
    </row>
    <row r="92" spans="1:5" x14ac:dyDescent="0.25">
      <c r="A92" s="1">
        <f>22777</f>
        <v>22777</v>
      </c>
      <c r="B92" s="1">
        <f>6</f>
        <v>6</v>
      </c>
      <c r="C92" s="1">
        <f>19467</f>
        <v>19467</v>
      </c>
      <c r="D92" s="1">
        <f>90111</f>
        <v>90111</v>
      </c>
      <c r="E92" s="1">
        <f>87.9990234375</f>
        <v>87.9990234375</v>
      </c>
    </row>
    <row r="93" spans="1:5" x14ac:dyDescent="0.25">
      <c r="A93" s="1">
        <f>23021</f>
        <v>23021</v>
      </c>
      <c r="B93" s="1">
        <f>0</f>
        <v>0</v>
      </c>
      <c r="C93" s="1">
        <f>19660</f>
        <v>19660</v>
      </c>
      <c r="D93" s="1">
        <f>90151</f>
        <v>90151</v>
      </c>
      <c r="E93" s="1">
        <f>88.0380859375</f>
        <v>88.0380859375</v>
      </c>
    </row>
    <row r="94" spans="1:5" x14ac:dyDescent="0.25">
      <c r="A94" s="1">
        <f>23261</f>
        <v>23261</v>
      </c>
      <c r="B94" s="1">
        <f>0</f>
        <v>0</v>
      </c>
      <c r="C94" s="1">
        <f>19840</f>
        <v>19840</v>
      </c>
      <c r="D94" s="1">
        <f>90203</f>
        <v>90203</v>
      </c>
      <c r="E94" s="1">
        <f>88.0888671875</f>
        <v>88.0888671875</v>
      </c>
    </row>
    <row r="95" spans="1:5" x14ac:dyDescent="0.25">
      <c r="A95" s="1">
        <f>23515</f>
        <v>23515</v>
      </c>
      <c r="B95" s="1">
        <f>0</f>
        <v>0</v>
      </c>
      <c r="C95" s="1">
        <f>20039</f>
        <v>20039</v>
      </c>
      <c r="D95" s="1">
        <f>90169</f>
        <v>90169</v>
      </c>
      <c r="E95" s="1">
        <f>88.0556640625</f>
        <v>88.0556640625</v>
      </c>
    </row>
    <row r="96" spans="1:5" x14ac:dyDescent="0.25">
      <c r="A96" s="1">
        <f>23752</f>
        <v>23752</v>
      </c>
      <c r="B96" s="1">
        <f>0</f>
        <v>0</v>
      </c>
      <c r="C96" s="1">
        <f>20236</f>
        <v>20236</v>
      </c>
      <c r="D96" s="1">
        <f>90173</f>
        <v>90173</v>
      </c>
      <c r="E96" s="1">
        <f>88.0595703125</f>
        <v>88.0595703125</v>
      </c>
    </row>
    <row r="97" spans="1:5" x14ac:dyDescent="0.25">
      <c r="A97" s="1">
        <f>24015</f>
        <v>24015</v>
      </c>
      <c r="B97" s="1">
        <f>11</f>
        <v>11</v>
      </c>
      <c r="C97" s="1">
        <f>20439</f>
        <v>20439</v>
      </c>
      <c r="D97" s="1">
        <f>90173</f>
        <v>90173</v>
      </c>
      <c r="E97" s="1">
        <f>88.0595703125</f>
        <v>88.0595703125</v>
      </c>
    </row>
    <row r="98" spans="1:5" x14ac:dyDescent="0.25">
      <c r="A98" s="1">
        <f>24229</f>
        <v>24229</v>
      </c>
      <c r="B98" s="1">
        <f t="shared" ref="B98:B108" si="12">0</f>
        <v>0</v>
      </c>
      <c r="C98" s="1">
        <f>20603</f>
        <v>20603</v>
      </c>
      <c r="D98" s="1">
        <f>90183</f>
        <v>90183</v>
      </c>
      <c r="E98" s="1">
        <f>88.0693359375</f>
        <v>88.0693359375</v>
      </c>
    </row>
    <row r="99" spans="1:5" x14ac:dyDescent="0.25">
      <c r="A99" s="1">
        <f>24479</f>
        <v>24479</v>
      </c>
      <c r="B99" s="1">
        <f t="shared" si="12"/>
        <v>0</v>
      </c>
      <c r="C99" s="1">
        <f>20794</f>
        <v>20794</v>
      </c>
      <c r="D99" s="1">
        <f>90183</f>
        <v>90183</v>
      </c>
      <c r="E99" s="1">
        <f>88.0693359375</f>
        <v>88.0693359375</v>
      </c>
    </row>
    <row r="100" spans="1:5" x14ac:dyDescent="0.25">
      <c r="A100" s="1">
        <f>24732</f>
        <v>24732</v>
      </c>
      <c r="B100" s="1">
        <f t="shared" si="12"/>
        <v>0</v>
      </c>
      <c r="C100" s="1">
        <f>21076</f>
        <v>21076</v>
      </c>
      <c r="D100" s="1">
        <f>73613</f>
        <v>73613</v>
      </c>
      <c r="E100" s="1">
        <f>71.8876953125</f>
        <v>71.8876953125</v>
      </c>
    </row>
    <row r="101" spans="1:5" x14ac:dyDescent="0.25">
      <c r="A101" s="1">
        <f>24962</f>
        <v>24962</v>
      </c>
      <c r="B101" s="1">
        <f t="shared" si="12"/>
        <v>0</v>
      </c>
      <c r="C101" s="1">
        <f>21266</f>
        <v>21266</v>
      </c>
      <c r="D101" s="1">
        <f t="shared" ref="D101:D108" si="13">90004</f>
        <v>90004</v>
      </c>
      <c r="E101" s="1">
        <f t="shared" ref="E101:E108" si="14">87.89453125</f>
        <v>87.89453125</v>
      </c>
    </row>
    <row r="102" spans="1:5" x14ac:dyDescent="0.25">
      <c r="A102" s="1">
        <f>25222</f>
        <v>25222</v>
      </c>
      <c r="B102" s="1">
        <f t="shared" si="12"/>
        <v>0</v>
      </c>
      <c r="C102" s="1">
        <f>21452</f>
        <v>21452</v>
      </c>
      <c r="D102" s="1">
        <f t="shared" si="13"/>
        <v>90004</v>
      </c>
      <c r="E102" s="1">
        <f t="shared" si="14"/>
        <v>87.89453125</v>
      </c>
    </row>
    <row r="103" spans="1:5" x14ac:dyDescent="0.25">
      <c r="A103" s="1">
        <f>25470</f>
        <v>25470</v>
      </c>
      <c r="B103" s="1">
        <f t="shared" si="12"/>
        <v>0</v>
      </c>
      <c r="C103" s="1">
        <f>21657</f>
        <v>21657</v>
      </c>
      <c r="D103" s="1">
        <f t="shared" si="13"/>
        <v>90004</v>
      </c>
      <c r="E103" s="1">
        <f t="shared" si="14"/>
        <v>87.89453125</v>
      </c>
    </row>
    <row r="104" spans="1:5" x14ac:dyDescent="0.25">
      <c r="A104" s="1">
        <f>25702</f>
        <v>25702</v>
      </c>
      <c r="B104" s="1">
        <f t="shared" si="12"/>
        <v>0</v>
      </c>
      <c r="C104" s="1">
        <f>21858</f>
        <v>21858</v>
      </c>
      <c r="D104" s="1">
        <f t="shared" si="13"/>
        <v>90004</v>
      </c>
      <c r="E104" s="1">
        <f t="shared" si="14"/>
        <v>87.89453125</v>
      </c>
    </row>
    <row r="105" spans="1:5" x14ac:dyDescent="0.25">
      <c r="A105" s="1">
        <f>25920</f>
        <v>25920</v>
      </c>
      <c r="B105" s="1">
        <f t="shared" si="12"/>
        <v>0</v>
      </c>
      <c r="C105" s="1">
        <f>22013</f>
        <v>22013</v>
      </c>
      <c r="D105" s="1">
        <f t="shared" si="13"/>
        <v>90004</v>
      </c>
      <c r="E105" s="1">
        <f t="shared" si="14"/>
        <v>87.89453125</v>
      </c>
    </row>
    <row r="106" spans="1:5" x14ac:dyDescent="0.25">
      <c r="A106" s="1">
        <f>26134</f>
        <v>26134</v>
      </c>
      <c r="B106" s="1">
        <f t="shared" si="12"/>
        <v>0</v>
      </c>
      <c r="C106" s="1">
        <f>22236</f>
        <v>22236</v>
      </c>
      <c r="D106" s="1">
        <f t="shared" si="13"/>
        <v>90004</v>
      </c>
      <c r="E106" s="1">
        <f t="shared" si="14"/>
        <v>87.89453125</v>
      </c>
    </row>
    <row r="107" spans="1:5" x14ac:dyDescent="0.25">
      <c r="A107" s="1">
        <f>26369</f>
        <v>26369</v>
      </c>
      <c r="B107" s="1">
        <f t="shared" si="12"/>
        <v>0</v>
      </c>
      <c r="C107" s="1">
        <f>22440</f>
        <v>22440</v>
      </c>
      <c r="D107" s="1">
        <f t="shared" si="13"/>
        <v>90004</v>
      </c>
      <c r="E107" s="1">
        <f t="shared" si="14"/>
        <v>87.89453125</v>
      </c>
    </row>
    <row r="108" spans="1:5" x14ac:dyDescent="0.25">
      <c r="A108" s="1">
        <f>26592</f>
        <v>26592</v>
      </c>
      <c r="B108" s="1">
        <f t="shared" si="12"/>
        <v>0</v>
      </c>
      <c r="C108" s="1">
        <f>22635</f>
        <v>22635</v>
      </c>
      <c r="D108" s="1">
        <f t="shared" si="13"/>
        <v>90004</v>
      </c>
      <c r="E108" s="1">
        <f t="shared" si="14"/>
        <v>87.89453125</v>
      </c>
    </row>
    <row r="109" spans="1:5" x14ac:dyDescent="0.25">
      <c r="A109" s="1">
        <f>26850</f>
        <v>26850</v>
      </c>
      <c r="B109" s="1">
        <f>6</f>
        <v>6</v>
      </c>
      <c r="C109" s="1">
        <f>22850</f>
        <v>22850</v>
      </c>
      <c r="D109" s="1">
        <f>90048</f>
        <v>90048</v>
      </c>
      <c r="E109" s="1">
        <f>87.9375</f>
        <v>87.9375</v>
      </c>
    </row>
    <row r="110" spans="1:5" x14ac:dyDescent="0.25">
      <c r="A110" s="1">
        <f>27085</f>
        <v>27085</v>
      </c>
      <c r="B110" s="1">
        <f>3</f>
        <v>3</v>
      </c>
      <c r="C110" s="1">
        <f>23029</f>
        <v>23029</v>
      </c>
      <c r="D110" s="1">
        <f>90084</f>
        <v>90084</v>
      </c>
      <c r="E110" s="1">
        <f>87.97265625</f>
        <v>87.97265625</v>
      </c>
    </row>
    <row r="111" spans="1:5" x14ac:dyDescent="0.25">
      <c r="A111" s="1">
        <f>27340</f>
        <v>27340</v>
      </c>
      <c r="B111" s="1">
        <f>3</f>
        <v>3</v>
      </c>
      <c r="C111" s="1">
        <f>23212</f>
        <v>23212</v>
      </c>
      <c r="D111" s="1">
        <f>90084</f>
        <v>90084</v>
      </c>
      <c r="E111" s="1">
        <f>87.97265625</f>
        <v>87.97265625</v>
      </c>
    </row>
    <row r="112" spans="1:5" x14ac:dyDescent="0.25">
      <c r="A112" s="1">
        <f>27607</f>
        <v>27607</v>
      </c>
      <c r="B112" s="1">
        <f t="shared" ref="B112:B120" si="15">0</f>
        <v>0</v>
      </c>
      <c r="C112" s="1">
        <f>23442</f>
        <v>23442</v>
      </c>
      <c r="D112" s="1">
        <f>90084</f>
        <v>90084</v>
      </c>
      <c r="E112" s="1">
        <f>87.97265625</f>
        <v>87.97265625</v>
      </c>
    </row>
    <row r="113" spans="1:5" x14ac:dyDescent="0.25">
      <c r="A113" s="1">
        <f>27823</f>
        <v>27823</v>
      </c>
      <c r="B113" s="1">
        <f t="shared" si="15"/>
        <v>0</v>
      </c>
      <c r="C113" s="1">
        <f>23666</f>
        <v>23666</v>
      </c>
      <c r="D113" s="1">
        <f>90084</f>
        <v>90084</v>
      </c>
      <c r="E113" s="1">
        <f>87.97265625</f>
        <v>87.97265625</v>
      </c>
    </row>
    <row r="114" spans="1:5" x14ac:dyDescent="0.25">
      <c r="A114" s="1">
        <f>28031</f>
        <v>28031</v>
      </c>
      <c r="B114" s="1">
        <f t="shared" si="15"/>
        <v>0</v>
      </c>
      <c r="C114" s="1">
        <f>23876</f>
        <v>23876</v>
      </c>
      <c r="D114" s="1">
        <f>90084</f>
        <v>90084</v>
      </c>
      <c r="E114" s="1">
        <f>87.97265625</f>
        <v>87.97265625</v>
      </c>
    </row>
    <row r="115" spans="1:5" x14ac:dyDescent="0.25">
      <c r="A115" s="1">
        <f>28227</f>
        <v>28227</v>
      </c>
      <c r="B115" s="1">
        <f t="shared" si="15"/>
        <v>0</v>
      </c>
      <c r="C115" s="1">
        <f>24077</f>
        <v>24077</v>
      </c>
      <c r="D115" s="1">
        <f>90808</f>
        <v>90808</v>
      </c>
      <c r="E115" s="1">
        <f>88.6796875</f>
        <v>88.6796875</v>
      </c>
    </row>
    <row r="116" spans="1:5" x14ac:dyDescent="0.25">
      <c r="A116" s="1">
        <f>28438</f>
        <v>28438</v>
      </c>
      <c r="B116" s="1">
        <f t="shared" si="15"/>
        <v>0</v>
      </c>
      <c r="C116" s="1">
        <f>24223</f>
        <v>24223</v>
      </c>
      <c r="D116" s="1">
        <f t="shared" ref="D116:D125" si="16">91216</f>
        <v>91216</v>
      </c>
      <c r="E116" s="1">
        <f t="shared" ref="E116:E125" si="17">89.078125</f>
        <v>89.078125</v>
      </c>
    </row>
    <row r="117" spans="1:5" x14ac:dyDescent="0.25">
      <c r="A117" s="1">
        <f>28649</f>
        <v>28649</v>
      </c>
      <c r="B117" s="1">
        <f t="shared" si="15"/>
        <v>0</v>
      </c>
      <c r="C117" s="1">
        <f>24416</f>
        <v>24416</v>
      </c>
      <c r="D117" s="1">
        <f t="shared" si="16"/>
        <v>91216</v>
      </c>
      <c r="E117" s="1">
        <f t="shared" si="17"/>
        <v>89.078125</v>
      </c>
    </row>
    <row r="118" spans="1:5" x14ac:dyDescent="0.25">
      <c r="A118" s="1">
        <f>28864</f>
        <v>28864</v>
      </c>
      <c r="B118" s="1">
        <f t="shared" si="15"/>
        <v>0</v>
      </c>
      <c r="C118" s="1">
        <f>24635</f>
        <v>24635</v>
      </c>
      <c r="D118" s="1">
        <f t="shared" si="16"/>
        <v>91216</v>
      </c>
      <c r="E118" s="1">
        <f t="shared" si="17"/>
        <v>89.078125</v>
      </c>
    </row>
    <row r="119" spans="1:5" x14ac:dyDescent="0.25">
      <c r="A119" s="1">
        <f>29123</f>
        <v>29123</v>
      </c>
      <c r="B119" s="1">
        <f t="shared" si="15"/>
        <v>0</v>
      </c>
      <c r="C119" s="1">
        <f>24841</f>
        <v>24841</v>
      </c>
      <c r="D119" s="1">
        <f t="shared" si="16"/>
        <v>91216</v>
      </c>
      <c r="E119" s="1">
        <f t="shared" si="17"/>
        <v>89.078125</v>
      </c>
    </row>
    <row r="120" spans="1:5" x14ac:dyDescent="0.25">
      <c r="A120" s="1">
        <f>29350</f>
        <v>29350</v>
      </c>
      <c r="B120" s="1">
        <f t="shared" si="15"/>
        <v>0</v>
      </c>
      <c r="C120" s="1">
        <f>25030</f>
        <v>25030</v>
      </c>
      <c r="D120" s="1">
        <f t="shared" si="16"/>
        <v>91216</v>
      </c>
      <c r="E120" s="1">
        <f t="shared" si="17"/>
        <v>89.078125</v>
      </c>
    </row>
    <row r="121" spans="1:5" x14ac:dyDescent="0.25">
      <c r="A121" s="1">
        <f>29602</f>
        <v>29602</v>
      </c>
      <c r="B121" s="1">
        <f>3</f>
        <v>3</v>
      </c>
      <c r="C121" s="1">
        <f>25207</f>
        <v>25207</v>
      </c>
      <c r="D121" s="1">
        <f t="shared" si="16"/>
        <v>91216</v>
      </c>
      <c r="E121" s="1">
        <f t="shared" si="17"/>
        <v>89.078125</v>
      </c>
    </row>
    <row r="122" spans="1:5" x14ac:dyDescent="0.25">
      <c r="A122" s="1">
        <f>29847</f>
        <v>29847</v>
      </c>
      <c r="B122" s="1">
        <f>0</f>
        <v>0</v>
      </c>
      <c r="C122" s="1">
        <f>25407</f>
        <v>25407</v>
      </c>
      <c r="D122" s="1">
        <f t="shared" si="16"/>
        <v>91216</v>
      </c>
      <c r="E122" s="1">
        <f t="shared" si="17"/>
        <v>89.078125</v>
      </c>
    </row>
    <row r="123" spans="1:5" x14ac:dyDescent="0.25">
      <c r="A123" s="1">
        <f>30110</f>
        <v>30110</v>
      </c>
      <c r="B123" s="1">
        <f>0</f>
        <v>0</v>
      </c>
      <c r="C123" s="1">
        <f>25622</f>
        <v>25622</v>
      </c>
      <c r="D123" s="1">
        <f t="shared" si="16"/>
        <v>91216</v>
      </c>
      <c r="E123" s="1">
        <f t="shared" si="17"/>
        <v>89.078125</v>
      </c>
    </row>
    <row r="124" spans="1:5" x14ac:dyDescent="0.25">
      <c r="A124" s="1">
        <f>30372</f>
        <v>30372</v>
      </c>
      <c r="B124" s="1">
        <f>0</f>
        <v>0</v>
      </c>
      <c r="C124" s="1">
        <f>25802</f>
        <v>25802</v>
      </c>
      <c r="D124" s="1">
        <f t="shared" si="16"/>
        <v>91216</v>
      </c>
      <c r="E124" s="1">
        <f t="shared" si="17"/>
        <v>89.078125</v>
      </c>
    </row>
    <row r="125" spans="1:5" x14ac:dyDescent="0.25">
      <c r="A125" s="1">
        <f>30622</f>
        <v>30622</v>
      </c>
      <c r="B125" s="1">
        <f>0</f>
        <v>0</v>
      </c>
      <c r="C125" s="1">
        <f>25975</f>
        <v>25975</v>
      </c>
      <c r="D125" s="1">
        <f t="shared" si="16"/>
        <v>91216</v>
      </c>
      <c r="E125" s="1">
        <f t="shared" si="17"/>
        <v>89.078125</v>
      </c>
    </row>
    <row r="126" spans="1:5" x14ac:dyDescent="0.25">
      <c r="A126" s="1">
        <f>30836</f>
        <v>30836</v>
      </c>
      <c r="B126" s="1">
        <f>0</f>
        <v>0</v>
      </c>
      <c r="C126" s="1">
        <f>26143</f>
        <v>26143</v>
      </c>
      <c r="D126" s="1">
        <f>91192</f>
        <v>91192</v>
      </c>
      <c r="E126" s="1">
        <f>89.0546875</f>
        <v>89.0546875</v>
      </c>
    </row>
    <row r="127" spans="1:5" x14ac:dyDescent="0.25">
      <c r="A127" s="1">
        <f>31084</f>
        <v>31084</v>
      </c>
      <c r="B127" s="1">
        <f>0</f>
        <v>0</v>
      </c>
      <c r="C127" s="1">
        <f>26328</f>
        <v>26328</v>
      </c>
      <c r="D127" s="1">
        <f>88952</f>
        <v>88952</v>
      </c>
      <c r="E127" s="1">
        <f>86.8671875</f>
        <v>86.8671875</v>
      </c>
    </row>
    <row r="128" spans="1:5" x14ac:dyDescent="0.25">
      <c r="A128" s="1">
        <f>31360</f>
        <v>31360</v>
      </c>
      <c r="B128" s="1">
        <f>5</f>
        <v>5</v>
      </c>
      <c r="C128" s="1">
        <f>26540</f>
        <v>26540</v>
      </c>
      <c r="D128" s="1">
        <f>88952</f>
        <v>88952</v>
      </c>
      <c r="E128" s="1">
        <f>86.8671875</f>
        <v>86.8671875</v>
      </c>
    </row>
    <row r="129" spans="1:5" x14ac:dyDescent="0.25">
      <c r="A129" s="1">
        <f>31617</f>
        <v>31617</v>
      </c>
      <c r="B129" s="1">
        <f t="shared" ref="B129:B140" si="18">0</f>
        <v>0</v>
      </c>
      <c r="C129" s="1">
        <f>26736</f>
        <v>26736</v>
      </c>
      <c r="D129" s="1">
        <f>88952</f>
        <v>88952</v>
      </c>
      <c r="E129" s="1">
        <f>86.8671875</f>
        <v>86.8671875</v>
      </c>
    </row>
    <row r="130" spans="1:5" x14ac:dyDescent="0.25">
      <c r="A130" s="1">
        <f>31886</f>
        <v>31886</v>
      </c>
      <c r="B130" s="1">
        <f t="shared" si="18"/>
        <v>0</v>
      </c>
      <c r="C130" s="1">
        <f>26938</f>
        <v>26938</v>
      </c>
      <c r="D130" s="1">
        <f>89240</f>
        <v>89240</v>
      </c>
      <c r="E130" s="1">
        <f>87.1484375</f>
        <v>87.1484375</v>
      </c>
    </row>
    <row r="131" spans="1:5" x14ac:dyDescent="0.25">
      <c r="A131" s="1">
        <f>32132</f>
        <v>32132</v>
      </c>
      <c r="B131" s="1">
        <f t="shared" si="18"/>
        <v>0</v>
      </c>
      <c r="C131" s="1">
        <f>27095</f>
        <v>27095</v>
      </c>
      <c r="D131" s="1">
        <f>89310</f>
        <v>89310</v>
      </c>
      <c r="E131" s="1">
        <f>87.216796875</f>
        <v>87.216796875</v>
      </c>
    </row>
    <row r="132" spans="1:5" x14ac:dyDescent="0.25">
      <c r="A132" s="1">
        <f>32402</f>
        <v>32402</v>
      </c>
      <c r="B132" s="1">
        <f t="shared" si="18"/>
        <v>0</v>
      </c>
      <c r="C132" s="1">
        <f>27312</f>
        <v>27312</v>
      </c>
      <c r="D132" s="1">
        <f>89388</f>
        <v>89388</v>
      </c>
      <c r="E132" s="1">
        <f>87.29296875</f>
        <v>87.29296875</v>
      </c>
    </row>
    <row r="133" spans="1:5" x14ac:dyDescent="0.25">
      <c r="A133" s="1">
        <f>32679</f>
        <v>32679</v>
      </c>
      <c r="B133" s="1">
        <f t="shared" si="18"/>
        <v>0</v>
      </c>
      <c r="C133" s="1">
        <f>27529</f>
        <v>27529</v>
      </c>
      <c r="D133" s="1">
        <f t="shared" ref="D133:D143" si="19">89394</f>
        <v>89394</v>
      </c>
      <c r="E133" s="1">
        <f t="shared" ref="E133:E143" si="20">87.298828125</f>
        <v>87.298828125</v>
      </c>
    </row>
    <row r="134" spans="1:5" x14ac:dyDescent="0.25">
      <c r="A134" s="1">
        <f>32915</f>
        <v>32915</v>
      </c>
      <c r="B134" s="1">
        <f t="shared" si="18"/>
        <v>0</v>
      </c>
      <c r="C134" s="1">
        <f>27735</f>
        <v>27735</v>
      </c>
      <c r="D134" s="1">
        <f t="shared" si="19"/>
        <v>89394</v>
      </c>
      <c r="E134" s="1">
        <f t="shared" si="20"/>
        <v>87.298828125</v>
      </c>
    </row>
    <row r="135" spans="1:5" x14ac:dyDescent="0.25">
      <c r="A135" s="1">
        <f>33165</f>
        <v>33165</v>
      </c>
      <c r="B135" s="1">
        <f t="shared" si="18"/>
        <v>0</v>
      </c>
      <c r="C135" s="1">
        <f>27938</f>
        <v>27938</v>
      </c>
      <c r="D135" s="1">
        <f t="shared" si="19"/>
        <v>89394</v>
      </c>
      <c r="E135" s="1">
        <f t="shared" si="20"/>
        <v>87.298828125</v>
      </c>
    </row>
    <row r="136" spans="1:5" x14ac:dyDescent="0.25">
      <c r="A136" s="1">
        <f>33357</f>
        <v>33357</v>
      </c>
      <c r="B136" s="1">
        <f t="shared" si="18"/>
        <v>0</v>
      </c>
      <c r="C136" s="1">
        <f>28145</f>
        <v>28145</v>
      </c>
      <c r="D136" s="1">
        <f t="shared" si="19"/>
        <v>89394</v>
      </c>
      <c r="E136" s="1">
        <f t="shared" si="20"/>
        <v>87.298828125</v>
      </c>
    </row>
    <row r="137" spans="1:5" x14ac:dyDescent="0.25">
      <c r="A137" s="1">
        <f>33571</f>
        <v>33571</v>
      </c>
      <c r="B137" s="1">
        <f t="shared" si="18"/>
        <v>0</v>
      </c>
      <c r="C137" s="1">
        <f>28339</f>
        <v>28339</v>
      </c>
      <c r="D137" s="1">
        <f t="shared" si="19"/>
        <v>89394</v>
      </c>
      <c r="E137" s="1">
        <f t="shared" si="20"/>
        <v>87.298828125</v>
      </c>
    </row>
    <row r="138" spans="1:5" x14ac:dyDescent="0.25">
      <c r="A138" s="1">
        <f>33768</f>
        <v>33768</v>
      </c>
      <c r="B138" s="1">
        <f t="shared" si="18"/>
        <v>0</v>
      </c>
      <c r="C138" s="1">
        <f>28541</f>
        <v>28541</v>
      </c>
      <c r="D138" s="1">
        <f t="shared" si="19"/>
        <v>89394</v>
      </c>
      <c r="E138" s="1">
        <f t="shared" si="20"/>
        <v>87.298828125</v>
      </c>
    </row>
    <row r="139" spans="1:5" x14ac:dyDescent="0.25">
      <c r="A139" s="1">
        <f>34004</f>
        <v>34004</v>
      </c>
      <c r="B139" s="1">
        <f t="shared" si="18"/>
        <v>0</v>
      </c>
      <c r="C139" s="1">
        <f>28740</f>
        <v>28740</v>
      </c>
      <c r="D139" s="1">
        <f t="shared" si="19"/>
        <v>89394</v>
      </c>
      <c r="E139" s="1">
        <f t="shared" si="20"/>
        <v>87.298828125</v>
      </c>
    </row>
    <row r="140" spans="1:5" x14ac:dyDescent="0.25">
      <c r="A140" s="1">
        <f>34276</f>
        <v>34276</v>
      </c>
      <c r="B140" s="1">
        <f t="shared" si="18"/>
        <v>0</v>
      </c>
      <c r="C140" s="1">
        <f>28939</f>
        <v>28939</v>
      </c>
      <c r="D140" s="1">
        <f t="shared" si="19"/>
        <v>89394</v>
      </c>
      <c r="E140" s="1">
        <f t="shared" si="20"/>
        <v>87.298828125</v>
      </c>
    </row>
    <row r="141" spans="1:5" x14ac:dyDescent="0.25">
      <c r="A141" s="1">
        <f>34502</f>
        <v>34502</v>
      </c>
      <c r="B141" s="1">
        <f>2</f>
        <v>2</v>
      </c>
      <c r="C141" s="1">
        <f>29105</f>
        <v>29105</v>
      </c>
      <c r="D141" s="1">
        <f t="shared" si="19"/>
        <v>89394</v>
      </c>
      <c r="E141" s="1">
        <f t="shared" si="20"/>
        <v>87.298828125</v>
      </c>
    </row>
    <row r="142" spans="1:5" x14ac:dyDescent="0.25">
      <c r="A142" s="1">
        <f>34745</f>
        <v>34745</v>
      </c>
      <c r="B142" s="1">
        <f>2</f>
        <v>2</v>
      </c>
      <c r="C142" s="1">
        <f>29298</f>
        <v>29298</v>
      </c>
      <c r="D142" s="1">
        <f t="shared" si="19"/>
        <v>89394</v>
      </c>
      <c r="E142" s="1">
        <f t="shared" si="20"/>
        <v>87.298828125</v>
      </c>
    </row>
    <row r="143" spans="1:5" x14ac:dyDescent="0.25">
      <c r="A143" s="1">
        <f>35010</f>
        <v>35010</v>
      </c>
      <c r="B143" s="1">
        <f>0</f>
        <v>0</v>
      </c>
      <c r="C143" s="1">
        <f>29522</f>
        <v>29522</v>
      </c>
      <c r="D143" s="1">
        <f t="shared" si="19"/>
        <v>89394</v>
      </c>
      <c r="E143" s="1">
        <f t="shared" si="20"/>
        <v>87.298828125</v>
      </c>
    </row>
    <row r="144" spans="1:5" x14ac:dyDescent="0.25">
      <c r="A144" s="1">
        <f>35273</f>
        <v>35273</v>
      </c>
      <c r="B144" s="1">
        <f>0</f>
        <v>0</v>
      </c>
      <c r="C144" s="1">
        <f>29743</f>
        <v>29743</v>
      </c>
      <c r="D144" s="1">
        <f t="shared" ref="D144:D151" si="21">72414</f>
        <v>72414</v>
      </c>
      <c r="E144" s="1">
        <f t="shared" ref="E144:E151" si="22">70.716796875</f>
        <v>70.716796875</v>
      </c>
    </row>
    <row r="145" spans="1:5" x14ac:dyDescent="0.25">
      <c r="A145" s="1">
        <f>35490</f>
        <v>35490</v>
      </c>
      <c r="B145" s="1">
        <f>0</f>
        <v>0</v>
      </c>
      <c r="C145" s="1">
        <f>29949</f>
        <v>29949</v>
      </c>
      <c r="D145" s="1">
        <f t="shared" si="21"/>
        <v>72414</v>
      </c>
      <c r="E145" s="1">
        <f t="shared" si="22"/>
        <v>70.716796875</v>
      </c>
    </row>
    <row r="146" spans="1:5" x14ac:dyDescent="0.25">
      <c r="C146" s="1">
        <f>30171</f>
        <v>30171</v>
      </c>
      <c r="D146" s="1">
        <f t="shared" si="21"/>
        <v>72414</v>
      </c>
      <c r="E146" s="1">
        <f t="shared" si="22"/>
        <v>70.716796875</v>
      </c>
    </row>
    <row r="147" spans="1:5" x14ac:dyDescent="0.25">
      <c r="C147" s="1">
        <f>30328</f>
        <v>30328</v>
      </c>
      <c r="D147" s="1">
        <f t="shared" si="21"/>
        <v>72414</v>
      </c>
      <c r="E147" s="1">
        <f t="shared" si="22"/>
        <v>70.716796875</v>
      </c>
    </row>
    <row r="148" spans="1:5" x14ac:dyDescent="0.25">
      <c r="C148" s="1">
        <f>30552</f>
        <v>30552</v>
      </c>
      <c r="D148" s="1">
        <f t="shared" si="21"/>
        <v>72414</v>
      </c>
      <c r="E148" s="1">
        <f t="shared" si="22"/>
        <v>70.716796875</v>
      </c>
    </row>
    <row r="149" spans="1:5" x14ac:dyDescent="0.25">
      <c r="C149" s="1">
        <f>30719</f>
        <v>30719</v>
      </c>
      <c r="D149" s="1">
        <f t="shared" si="21"/>
        <v>72414</v>
      </c>
      <c r="E149" s="1">
        <f t="shared" si="22"/>
        <v>70.716796875</v>
      </c>
    </row>
    <row r="150" spans="1:5" x14ac:dyDescent="0.25">
      <c r="C150" s="1">
        <f>30901</f>
        <v>30901</v>
      </c>
      <c r="D150" s="1">
        <f t="shared" si="21"/>
        <v>72414</v>
      </c>
      <c r="E150" s="1">
        <f t="shared" si="22"/>
        <v>70.716796875</v>
      </c>
    </row>
    <row r="151" spans="1:5" x14ac:dyDescent="0.25">
      <c r="C151" s="1">
        <f>31038</f>
        <v>31038</v>
      </c>
      <c r="D151" s="1">
        <f t="shared" si="21"/>
        <v>72414</v>
      </c>
      <c r="E151" s="1">
        <f t="shared" si="22"/>
        <v>70.716796875</v>
      </c>
    </row>
    <row r="152" spans="1:5" x14ac:dyDescent="0.25">
      <c r="C152" s="1">
        <f>31276</f>
        <v>31276</v>
      </c>
      <c r="D152" s="1">
        <f>89082</f>
        <v>89082</v>
      </c>
      <c r="E152" s="1">
        <f>86.994140625</f>
        <v>86.994140625</v>
      </c>
    </row>
    <row r="153" spans="1:5" x14ac:dyDescent="0.25">
      <c r="C153" s="1">
        <f>31494</f>
        <v>31494</v>
      </c>
      <c r="D153" s="1">
        <f>89154</f>
        <v>89154</v>
      </c>
      <c r="E153" s="1">
        <f>87.064453125</f>
        <v>87.064453125</v>
      </c>
    </row>
    <row r="154" spans="1:5" x14ac:dyDescent="0.25">
      <c r="C154" s="1">
        <f>31691</f>
        <v>31691</v>
      </c>
      <c r="D154" s="1">
        <f t="shared" ref="D154:D160" si="23">89174</f>
        <v>89174</v>
      </c>
      <c r="E154" s="1">
        <f t="shared" ref="E154:E160" si="24">87.083984375</f>
        <v>87.083984375</v>
      </c>
    </row>
    <row r="155" spans="1:5" x14ac:dyDescent="0.25">
      <c r="C155" s="1">
        <f>31828</f>
        <v>31828</v>
      </c>
      <c r="D155" s="1">
        <f t="shared" si="23"/>
        <v>89174</v>
      </c>
      <c r="E155" s="1">
        <f t="shared" si="24"/>
        <v>87.083984375</v>
      </c>
    </row>
    <row r="156" spans="1:5" x14ac:dyDescent="0.25">
      <c r="C156" s="1">
        <f>32035</f>
        <v>32035</v>
      </c>
      <c r="D156" s="1">
        <f t="shared" si="23"/>
        <v>89174</v>
      </c>
      <c r="E156" s="1">
        <f t="shared" si="24"/>
        <v>87.083984375</v>
      </c>
    </row>
    <row r="157" spans="1:5" x14ac:dyDescent="0.25">
      <c r="C157" s="1">
        <f>32253</f>
        <v>32253</v>
      </c>
      <c r="D157" s="1">
        <f t="shared" si="23"/>
        <v>89174</v>
      </c>
      <c r="E157" s="1">
        <f t="shared" si="24"/>
        <v>87.083984375</v>
      </c>
    </row>
    <row r="158" spans="1:5" x14ac:dyDescent="0.25">
      <c r="C158" s="1">
        <f>32422</f>
        <v>32422</v>
      </c>
      <c r="D158" s="1">
        <f t="shared" si="23"/>
        <v>89174</v>
      </c>
      <c r="E158" s="1">
        <f t="shared" si="24"/>
        <v>87.083984375</v>
      </c>
    </row>
    <row r="159" spans="1:5" x14ac:dyDescent="0.25">
      <c r="C159" s="1">
        <f>32602</f>
        <v>32602</v>
      </c>
      <c r="D159" s="1">
        <f t="shared" si="23"/>
        <v>89174</v>
      </c>
      <c r="E159" s="1">
        <f t="shared" si="24"/>
        <v>87.083984375</v>
      </c>
    </row>
    <row r="160" spans="1:5" x14ac:dyDescent="0.25">
      <c r="C160" s="1">
        <f>32836</f>
        <v>32836</v>
      </c>
      <c r="D160" s="1">
        <f t="shared" si="23"/>
        <v>89174</v>
      </c>
      <c r="E160" s="1">
        <f t="shared" si="24"/>
        <v>87.083984375</v>
      </c>
    </row>
    <row r="161" spans="3:5" x14ac:dyDescent="0.25">
      <c r="C161" s="1">
        <f>33078</f>
        <v>33078</v>
      </c>
      <c r="D161" s="1">
        <f>72542</f>
        <v>72542</v>
      </c>
      <c r="E161" s="1">
        <f>70.841796875</f>
        <v>70.841796875</v>
      </c>
    </row>
    <row r="162" spans="3:5" x14ac:dyDescent="0.25">
      <c r="C162" s="1">
        <f>33276</f>
        <v>33276</v>
      </c>
      <c r="D162" s="1">
        <f>72672</f>
        <v>72672</v>
      </c>
      <c r="E162" s="1">
        <f>70.96875</f>
        <v>70.96875</v>
      </c>
    </row>
    <row r="163" spans="3:5" x14ac:dyDescent="0.25">
      <c r="C163" s="1">
        <f>33456</f>
        <v>33456</v>
      </c>
      <c r="D163" s="1">
        <f>72672</f>
        <v>72672</v>
      </c>
      <c r="E163" s="1">
        <f>70.96875</f>
        <v>70.96875</v>
      </c>
    </row>
    <row r="164" spans="3:5" x14ac:dyDescent="0.25">
      <c r="C164" s="1">
        <f>33661</f>
        <v>33661</v>
      </c>
      <c r="D164" s="1">
        <f>89340</f>
        <v>89340</v>
      </c>
      <c r="E164" s="1">
        <f>87.24609375</f>
        <v>87.24609375</v>
      </c>
    </row>
    <row r="165" spans="3:5" x14ac:dyDescent="0.25">
      <c r="C165" s="1">
        <f>33839</f>
        <v>33839</v>
      </c>
      <c r="D165" s="1">
        <f>89340</f>
        <v>89340</v>
      </c>
      <c r="E165" s="1">
        <f>87.24609375</f>
        <v>87.24609375</v>
      </c>
    </row>
    <row r="166" spans="3:5" x14ac:dyDescent="0.25">
      <c r="C166" s="1">
        <f>34006</f>
        <v>34006</v>
      </c>
      <c r="D166" s="1">
        <f>89340</f>
        <v>89340</v>
      </c>
      <c r="E166" s="1">
        <f>87.24609375</f>
        <v>87.24609375</v>
      </c>
    </row>
    <row r="167" spans="3:5" x14ac:dyDescent="0.25">
      <c r="C167" s="1">
        <f>34222</f>
        <v>34222</v>
      </c>
      <c r="D167" s="1">
        <f>89356</f>
        <v>89356</v>
      </c>
      <c r="E167" s="1">
        <f>87.26171875</f>
        <v>87.26171875</v>
      </c>
    </row>
    <row r="168" spans="3:5" x14ac:dyDescent="0.25">
      <c r="C168" s="1">
        <f>34428</f>
        <v>34428</v>
      </c>
      <c r="D168" s="1">
        <f>89356</f>
        <v>89356</v>
      </c>
      <c r="E168" s="1">
        <f>87.26171875</f>
        <v>87.26171875</v>
      </c>
    </row>
    <row r="169" spans="3:5" x14ac:dyDescent="0.25">
      <c r="C169" s="1">
        <f>34619</f>
        <v>34619</v>
      </c>
      <c r="D169" s="1">
        <f>89350</f>
        <v>89350</v>
      </c>
      <c r="E169" s="1">
        <f>87.255859375</f>
        <v>87.255859375</v>
      </c>
    </row>
    <row r="170" spans="3:5" x14ac:dyDescent="0.25">
      <c r="C170" s="1">
        <f>34799</f>
        <v>34799</v>
      </c>
      <c r="D170" s="1">
        <f>89436</f>
        <v>89436</v>
      </c>
      <c r="E170" s="1">
        <f>87.33984375</f>
        <v>87.33984375</v>
      </c>
    </row>
    <row r="171" spans="3:5" x14ac:dyDescent="0.25">
      <c r="C171" s="1">
        <f>34965</f>
        <v>34965</v>
      </c>
      <c r="D171" s="1">
        <f>89496</f>
        <v>89496</v>
      </c>
      <c r="E171" s="1">
        <f>87.3984375</f>
        <v>87.3984375</v>
      </c>
    </row>
    <row r="172" spans="3:5" x14ac:dyDescent="0.25">
      <c r="C172" s="1">
        <f>35178</f>
        <v>35178</v>
      </c>
      <c r="D172" s="1">
        <f>89500</f>
        <v>89500</v>
      </c>
      <c r="E172" s="1">
        <f>87.40234375</f>
        <v>87.40234375</v>
      </c>
    </row>
    <row r="173" spans="3:5" x14ac:dyDescent="0.25">
      <c r="C173" s="1">
        <f>35386</f>
        <v>35386</v>
      </c>
      <c r="D173" s="1">
        <f>89500</f>
        <v>89500</v>
      </c>
      <c r="E173" s="1">
        <f>87.40234375</f>
        <v>87.40234375</v>
      </c>
    </row>
    <row r="174" spans="3:5" x14ac:dyDescent="0.25">
      <c r="C174" s="1">
        <f>35531</f>
        <v>35531</v>
      </c>
      <c r="D174" s="1">
        <f>89500</f>
        <v>89500</v>
      </c>
      <c r="E174" s="1">
        <f>87.40234375</f>
        <v>87.40234375</v>
      </c>
    </row>
    <row r="175" spans="3:5" x14ac:dyDescent="0.25">
      <c r="C175" s="1">
        <f>35661</f>
        <v>35661</v>
      </c>
      <c r="D175" s="1">
        <f>89506</f>
        <v>89506</v>
      </c>
      <c r="E175" s="1">
        <f>87.408203125</f>
        <v>87.408203125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2016-01-08T15:46:46Z</cp:lastPrinted>
  <dcterms:created xsi:type="dcterms:W3CDTF">2016-01-08T15:46:46Z</dcterms:created>
  <dcterms:modified xsi:type="dcterms:W3CDTF">2016-01-10T10:17:47Z</dcterms:modified>
</cp:coreProperties>
</file>