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<sst xmlns="http://schemas.openxmlformats.org/spreadsheetml/2006/main" count="5" uniqueCount="5">
  <si>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</si>
  <si>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</si>
  <si>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</si>
  <si>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</si>
  <si>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 TIME BETWEEN CPU TIMESTAMPS (ms) (321x)</t>
  </si>
  <si>
    <t>AVERAGE TIME BETWEEN MEM TIMESTAMPS (ms) (336x)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</si>
</sst>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Sheet1!$A$2:$A$322</c:f>
              <c:numCache/>
            </c:numRef>
          </c:cat>
          <c:val>
            <c:numRef>
              <c:f>Sheet1!$B$2:$B$322</c:f>
              <c:numCache/>
            </c:numRef>
          </c:val>
          <c:smooth val="0"/>
        </c:ser>
        <c:marker val="1"/>
        <c:axId val="2044337856"/>
        <c:axId val="435914790"/>
      </c:lineChart>
      <c:catAx>
        <c:axId val="204433785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435914790"/>
        <c:crosses val="autoZero"/>
        <c:auto val="1"/>
        <c:lblOffset val="100"/>
        <c:tickLblSkip val="1"/>
        <c:tickMarkSkip val="1"/>
        <c:noMultiLvlLbl val="0"/>
      </c:catAx>
      <c:valAx>
        <c:axId val="435914790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04433785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Sheet1!$C$2:$C$337</c:f>
              <c:numCache/>
            </c:numRef>
          </c:cat>
          <c:val>
            <c:numRef>
              <c:f>Sheet1!$E$2:$E$337</c:f>
              <c:numCache/>
            </c:numRef>
          </c:val>
          <c:smooth val="0"/>
        </c:ser>
        <c:marker val="1"/>
        <c:axId val="422409467"/>
        <c:axId val="1273958371"/>
      </c:lineChart>
      <c:catAx>
        <c:axId val="42240946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273958371"/>
        <c:crosses val="autoZero"/>
        <c:auto val="1"/>
        <c:lblOffset val="100"/>
        <c:tickLblSkip val="1"/>
        <c:tickMarkSkip val="1"/>
        <c:noMultiLvlLbl val="0"/>
      </c:catAx>
      <c:valAx>
        <c:axId val="127395837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422409467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338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1671</f>
        <v>1671</v>
      </c>
      <c r="B2" s="21">
        <f>0</f>
        <v>0</v>
      </c>
      <c r="C2" s="21">
        <f>1711</f>
        <v>1711</v>
      </c>
      <c r="D2" s="21">
        <f>4314</f>
        <v>4314</v>
      </c>
      <c r="E2" s="21">
        <f>4.212890625</f>
        <v>4.212890625</v>
      </c>
      <c r="G2" s="21">
        <f>273</f>
        <v>273</v>
      </c>
    </row>
    <row r="3">
      <c r="A3" s="21">
        <f>1954</f>
        <v>1954</v>
      </c>
      <c r="B3" s="21">
        <f>22</f>
        <v>22</v>
      </c>
      <c r="C3" s="21">
        <f>1918</f>
        <v>1918</v>
      </c>
      <c r="D3" s="21">
        <f>12898</f>
        <v>12898</v>
      </c>
      <c r="E3" s="21">
        <f>12.595703125</f>
        <v>12.595703125</v>
      </c>
    </row>
    <row r="4">
      <c r="A4" s="21">
        <f>2184</f>
        <v>2184</v>
      </c>
      <c r="B4" s="21">
        <f>21</f>
        <v>21</v>
      </c>
      <c r="C4" s="21">
        <f>2163</f>
        <v>2163</v>
      </c>
      <c r="D4" s="21">
        <f>93581</f>
        <v>93581</v>
      </c>
      <c r="E4" s="21">
        <f>91.3876953125</f>
        <v>91.3876953125</v>
      </c>
      <c r="G4" s="21" t="s">
        <v>5</v>
      </c>
    </row>
    <row r="5">
      <c r="A5" s="21">
        <f>2421</f>
        <v>2421</v>
      </c>
      <c r="B5" s="21">
        <f>25</f>
        <v>25</v>
      </c>
      <c r="C5" s="21">
        <f>2388</f>
        <v>2388</v>
      </c>
      <c r="D5" s="21">
        <f>102605</f>
        <v>102605</v>
      </c>
      <c r="E5" s="21">
        <f>100.2001953125</f>
        <v>100.2001953125</v>
      </c>
      <c r="G5" s="21">
        <f>261</f>
        <v>261</v>
      </c>
    </row>
    <row r="6">
      <c r="A6" s="21">
        <f>2690</f>
        <v>2690</v>
      </c>
      <c r="B6" s="21">
        <f>29</f>
        <v>29</v>
      </c>
      <c r="C6" s="21">
        <f>2652</f>
        <v>2652</v>
      </c>
      <c r="D6" s="21">
        <f>106133</f>
        <v>106133</v>
      </c>
      <c r="E6" s="21">
        <f>103.6455078125</f>
        <v>103.6455078125</v>
      </c>
    </row>
    <row r="7">
      <c r="A7" s="21">
        <f>2899</f>
        <v>2899</v>
      </c>
      <c r="B7" s="21">
        <f>21</f>
        <v>21</v>
      </c>
      <c r="C7" s="21">
        <f>2870</f>
        <v>2870</v>
      </c>
      <c r="D7" s="21">
        <f>108423</f>
        <v>108423</v>
      </c>
      <c r="E7" s="21">
        <f>105.8818359375</f>
        <v>105.8818359375</v>
      </c>
    </row>
    <row r="8">
      <c r="A8" s="21">
        <f>3149</f>
        <v>3149</v>
      </c>
      <c r="B8" s="21">
        <f>28</f>
        <v>28</v>
      </c>
      <c r="C8" s="21">
        <f>3099</f>
        <v>3099</v>
      </c>
      <c r="D8" s="21">
        <f>110419</f>
        <v>110419</v>
      </c>
      <c r="E8" s="21">
        <f>107.8310546875</f>
        <v>107.8310546875</v>
      </c>
    </row>
    <row r="9">
      <c r="A9" s="21">
        <f>3403</f>
        <v>3403</v>
      </c>
      <c r="B9" s="21">
        <f>33</f>
        <v>33</v>
      </c>
      <c r="C9" s="21">
        <f>3329</f>
        <v>3329</v>
      </c>
      <c r="D9" s="21">
        <f>112695</f>
        <v>112695</v>
      </c>
      <c r="E9" s="21">
        <f>110.0537109375</f>
        <v>110.0537109375</v>
      </c>
    </row>
    <row r="10">
      <c r="A10" s="21">
        <f>3670</f>
        <v>3670</v>
      </c>
      <c r="B10" s="21">
        <f>32</f>
        <v>32</v>
      </c>
      <c r="C10" s="21">
        <f>3518</f>
        <v>3518</v>
      </c>
      <c r="D10" s="21">
        <f>116098</f>
        <v>116098</v>
      </c>
      <c r="E10" s="21">
        <f>113.376953125</f>
        <v>113.376953125</v>
      </c>
    </row>
    <row r="11">
      <c r="A11" s="21">
        <f>3926</f>
        <v>3926</v>
      </c>
      <c r="B11" s="21">
        <f>22</f>
        <v>22</v>
      </c>
      <c r="C11" s="21">
        <f>3733</f>
        <v>3733</v>
      </c>
      <c r="D11" s="21">
        <f>117637</f>
        <v>117637</v>
      </c>
      <c r="E11" s="21">
        <f>114.8798828125</f>
        <v>114.8798828125</v>
      </c>
    </row>
    <row r="12">
      <c r="A12" s="21">
        <f>4171</f>
        <v>4171</v>
      </c>
      <c r="B12" s="21">
        <f>26</f>
        <v>26</v>
      </c>
      <c r="C12" s="21">
        <f>3912</f>
        <v>3912</v>
      </c>
      <c r="D12" s="21">
        <f>119012</f>
        <v>119012</v>
      </c>
      <c r="E12" s="21">
        <f>116.22265625</f>
        <v>116.22265625</v>
      </c>
    </row>
    <row r="13">
      <c r="A13" s="21">
        <f>4395</f>
        <v>4395</v>
      </c>
      <c r="B13" s="21">
        <f t="shared" ref="B13:B26" si="0">0</f>
        <v>0</v>
      </c>
      <c r="C13" s="21">
        <f>4175</f>
        <v>4175</v>
      </c>
      <c r="D13" s="21">
        <f>121255</f>
        <v>121255</v>
      </c>
      <c r="E13" s="21">
        <f>118.4130859375</f>
        <v>118.4130859375</v>
      </c>
    </row>
    <row r="14">
      <c r="A14" s="21">
        <f>4636</f>
        <v>4636</v>
      </c>
      <c r="B14" s="21">
        <f t="shared" si="0"/>
        <v>0</v>
      </c>
      <c r="C14" s="21">
        <f>4365</f>
        <v>4365</v>
      </c>
      <c r="D14" s="21">
        <f>156921</f>
        <v>156921</v>
      </c>
      <c r="E14" s="21">
        <f>153.2431640625</f>
        <v>153.2431640625</v>
      </c>
    </row>
    <row r="15">
      <c r="A15" s="21">
        <f>4905</f>
        <v>4905</v>
      </c>
      <c r="B15" s="21">
        <f t="shared" si="0"/>
        <v>0</v>
      </c>
      <c r="C15" s="21">
        <f>4591</f>
        <v>4591</v>
      </c>
      <c r="D15" s="21">
        <f>164256</f>
        <v>164256</v>
      </c>
      <c r="E15" s="21">
        <f>160.40625</f>
        <v>160.40625</v>
      </c>
    </row>
    <row r="16">
      <c r="A16" s="21">
        <f>5240</f>
        <v>5240</v>
      </c>
      <c r="B16" s="21">
        <f t="shared" si="0"/>
        <v>0</v>
      </c>
      <c r="C16" s="21">
        <f>4862</f>
        <v>4862</v>
      </c>
      <c r="D16" s="21">
        <f>164268</f>
        <v>164268</v>
      </c>
      <c r="E16" s="21">
        <f>160.41796875</f>
        <v>160.41796875</v>
      </c>
    </row>
    <row r="17">
      <c r="A17" s="21">
        <f>5501</f>
        <v>5501</v>
      </c>
      <c r="B17" s="21">
        <f t="shared" si="0"/>
        <v>0</v>
      </c>
      <c r="C17" s="21">
        <f>5152</f>
        <v>5152</v>
      </c>
      <c r="D17" s="21">
        <f>164268</f>
        <v>164268</v>
      </c>
      <c r="E17" s="21">
        <f>160.41796875</f>
        <v>160.41796875</v>
      </c>
    </row>
    <row r="18">
      <c r="A18" s="21">
        <f>5726</f>
        <v>5726</v>
      </c>
      <c r="B18" s="21">
        <f t="shared" si="0"/>
        <v>0</v>
      </c>
      <c r="C18" s="21">
        <f>5434</f>
        <v>5434</v>
      </c>
      <c r="D18" s="21">
        <f>164268</f>
        <v>164268</v>
      </c>
      <c r="E18" s="21">
        <f>160.41796875</f>
        <v>160.41796875</v>
      </c>
    </row>
    <row r="19">
      <c r="A19" s="21">
        <f>5968</f>
        <v>5968</v>
      </c>
      <c r="B19" s="21">
        <f t="shared" si="0"/>
        <v>0</v>
      </c>
      <c r="C19" s="21">
        <f>5692</f>
        <v>5692</v>
      </c>
      <c r="D19" s="21">
        <f>164268</f>
        <v>164268</v>
      </c>
      <c r="E19" s="21">
        <f>160.41796875</f>
        <v>160.41796875</v>
      </c>
    </row>
    <row r="20">
      <c r="A20" s="21">
        <f>6239</f>
        <v>6239</v>
      </c>
      <c r="B20" s="21">
        <f t="shared" si="0"/>
        <v>0</v>
      </c>
      <c r="C20" s="21">
        <f>6011</f>
        <v>6011</v>
      </c>
      <c r="D20" s="21">
        <f>164269</f>
        <v>164269</v>
      </c>
      <c r="E20" s="21">
        <f>160.4189453125</f>
        <v>160.4189453125</v>
      </c>
    </row>
    <row r="21">
      <c r="A21" s="21">
        <f>6512</f>
        <v>6512</v>
      </c>
      <c r="B21" s="21">
        <f t="shared" si="0"/>
        <v>0</v>
      </c>
      <c r="C21" s="21">
        <f>6238</f>
        <v>6238</v>
      </c>
      <c r="D21" s="21">
        <f>164264</f>
        <v>164264</v>
      </c>
      <c r="E21" s="21">
        <f>160.4140625</f>
        <v>160.4140625</v>
      </c>
    </row>
    <row r="22">
      <c r="A22" s="21">
        <f>6796</f>
        <v>6796</v>
      </c>
      <c r="B22" s="21">
        <f t="shared" si="0"/>
        <v>0</v>
      </c>
      <c r="C22" s="21">
        <f>6441</f>
        <v>6441</v>
      </c>
      <c r="D22" s="21">
        <f>164264</f>
        <v>164264</v>
      </c>
      <c r="E22" s="21">
        <f>160.4140625</f>
        <v>160.4140625</v>
      </c>
    </row>
    <row r="23">
      <c r="A23" s="21">
        <f>7166</f>
        <v>7166</v>
      </c>
      <c r="B23" s="21">
        <f t="shared" si="0"/>
        <v>0</v>
      </c>
      <c r="C23" s="21">
        <f>6719</f>
        <v>6719</v>
      </c>
      <c r="D23" s="21">
        <f>164264</f>
        <v>164264</v>
      </c>
      <c r="E23" s="21">
        <f>160.4140625</f>
        <v>160.4140625</v>
      </c>
    </row>
    <row r="24">
      <c r="A24" s="21">
        <f>7418</f>
        <v>7418</v>
      </c>
      <c r="B24" s="21">
        <f t="shared" si="0"/>
        <v>0</v>
      </c>
      <c r="C24" s="21">
        <f>7020</f>
        <v>7020</v>
      </c>
      <c r="D24" s="21">
        <f>164264</f>
        <v>164264</v>
      </c>
      <c r="E24" s="21">
        <f>160.4140625</f>
        <v>160.4140625</v>
      </c>
    </row>
    <row r="25">
      <c r="A25" s="21">
        <f>7726</f>
        <v>7726</v>
      </c>
      <c r="B25" s="21">
        <f t="shared" si="0"/>
        <v>0</v>
      </c>
      <c r="C25" s="21">
        <f>7281</f>
        <v>7281</v>
      </c>
      <c r="D25" s="21">
        <f>164284</f>
        <v>164284</v>
      </c>
      <c r="E25" s="21">
        <f>160.43359375</f>
        <v>160.43359375</v>
      </c>
    </row>
    <row r="26">
      <c r="A26" s="21">
        <f>8037</f>
        <v>8037</v>
      </c>
      <c r="B26" s="21">
        <f t="shared" si="0"/>
        <v>0</v>
      </c>
      <c r="C26" s="21">
        <f>7562</f>
        <v>7562</v>
      </c>
      <c r="D26" s="21">
        <f>164284</f>
        <v>164284</v>
      </c>
      <c r="E26" s="21">
        <f>160.43359375</f>
        <v>160.43359375</v>
      </c>
    </row>
    <row r="27">
      <c r="A27" s="21">
        <f>8366</f>
        <v>8366</v>
      </c>
      <c r="B27" s="21">
        <f>2</f>
        <v>2</v>
      </c>
      <c r="C27" s="21">
        <f>7843</f>
        <v>7843</v>
      </c>
      <c r="D27" s="21">
        <f>164285</f>
        <v>164285</v>
      </c>
      <c r="E27" s="21">
        <f>160.4345703125</f>
        <v>160.4345703125</v>
      </c>
    </row>
    <row r="28">
      <c r="A28" s="21">
        <f>8606</f>
        <v>8606</v>
      </c>
      <c r="B28" s="21">
        <f>21</f>
        <v>21</v>
      </c>
      <c r="C28" s="21">
        <f>8135</f>
        <v>8135</v>
      </c>
      <c r="D28" s="21">
        <f>164285</f>
        <v>164285</v>
      </c>
      <c r="E28" s="21">
        <f>160.4345703125</f>
        <v>160.4345703125</v>
      </c>
    </row>
    <row r="29">
      <c r="A29" s="21">
        <f>8861</f>
        <v>8861</v>
      </c>
      <c r="B29" s="21">
        <f>23</f>
        <v>23</v>
      </c>
      <c r="C29" s="21">
        <f>8391</f>
        <v>8391</v>
      </c>
      <c r="D29" s="21">
        <f>164288</f>
        <v>164288</v>
      </c>
      <c r="E29" s="21">
        <f>160.4375</f>
        <v>160.4375</v>
      </c>
    </row>
    <row r="30">
      <c r="A30" s="21">
        <f>9096</f>
        <v>9096</v>
      </c>
      <c r="B30" s="21">
        <f>19</f>
        <v>19</v>
      </c>
      <c r="C30" s="21">
        <f>8612</f>
        <v>8612</v>
      </c>
      <c r="D30" s="21">
        <f>164744</f>
        <v>164744</v>
      </c>
      <c r="E30" s="21">
        <f>160.8828125</f>
        <v>160.8828125</v>
      </c>
    </row>
    <row r="31">
      <c r="A31" s="21">
        <f>9336</f>
        <v>9336</v>
      </c>
      <c r="B31" s="21">
        <f>21</f>
        <v>21</v>
      </c>
      <c r="C31" s="21">
        <f>8791</f>
        <v>8791</v>
      </c>
      <c r="D31" s="21">
        <f>165732</f>
        <v>165732</v>
      </c>
      <c r="E31" s="21">
        <f>161.84765625</f>
        <v>161.84765625</v>
      </c>
    </row>
    <row r="32">
      <c r="A32" s="21">
        <f>9551</f>
        <v>9551</v>
      </c>
      <c r="B32" s="21">
        <f>19</f>
        <v>19</v>
      </c>
      <c r="C32" s="21">
        <f>9046</f>
        <v>9046</v>
      </c>
      <c r="D32" s="21">
        <f>166790</f>
        <v>166790</v>
      </c>
      <c r="E32" s="21">
        <f>162.880859375</f>
        <v>162.880859375</v>
      </c>
    </row>
    <row r="33">
      <c r="A33" s="21">
        <f>9785</f>
        <v>9785</v>
      </c>
      <c r="B33" s="21">
        <f>25</f>
        <v>25</v>
      </c>
      <c r="C33" s="21">
        <f>9294</f>
        <v>9294</v>
      </c>
      <c r="D33" s="21">
        <f>167742</f>
        <v>167742</v>
      </c>
      <c r="E33" s="21">
        <f>163.810546875</f>
        <v>163.810546875</v>
      </c>
    </row>
    <row r="34">
      <c r="A34" s="21">
        <f>9998</f>
        <v>9998</v>
      </c>
      <c r="B34" s="21">
        <f>25</f>
        <v>25</v>
      </c>
      <c r="C34" s="21">
        <f>9507</f>
        <v>9507</v>
      </c>
      <c r="D34" s="21">
        <f>169218</f>
        <v>169218</v>
      </c>
      <c r="E34" s="21">
        <f>165.251953125</f>
        <v>165.251953125</v>
      </c>
    </row>
    <row r="35">
      <c r="A35" s="21">
        <f>10227</f>
        <v>10227</v>
      </c>
      <c r="B35" s="21">
        <f>45</f>
        <v>45</v>
      </c>
      <c r="C35" s="21">
        <f>9761</f>
        <v>9761</v>
      </c>
      <c r="D35" s="21">
        <f>170822</f>
        <v>170822</v>
      </c>
      <c r="E35" s="21">
        <f>166.818359375</f>
        <v>166.818359375</v>
      </c>
    </row>
    <row r="36">
      <c r="A36" s="21">
        <f>10523</f>
        <v>10523</v>
      </c>
      <c r="B36" s="21">
        <f>17</f>
        <v>17</v>
      </c>
      <c r="C36" s="21">
        <f>9982</f>
        <v>9982</v>
      </c>
      <c r="D36" s="21">
        <f>172550</f>
        <v>172550</v>
      </c>
      <c r="E36" s="21">
        <f>168.505859375</f>
        <v>168.505859375</v>
      </c>
    </row>
    <row r="37">
      <c r="A37" s="21">
        <f>10767</f>
        <v>10767</v>
      </c>
      <c r="B37" s="21">
        <f>0</f>
        <v>0</v>
      </c>
      <c r="C37" s="21">
        <f>10288</f>
        <v>10288</v>
      </c>
      <c r="D37" s="21">
        <f>181784</f>
        <v>181784</v>
      </c>
      <c r="E37" s="21">
        <f>177.5234375</f>
        <v>177.5234375</v>
      </c>
    </row>
    <row r="38">
      <c r="A38" s="21">
        <f>11010</f>
        <v>11010</v>
      </c>
      <c r="B38" s="21">
        <f>2</f>
        <v>2</v>
      </c>
      <c r="C38" s="21">
        <f>10482</f>
        <v>10482</v>
      </c>
      <c r="D38" s="21">
        <f>183254</f>
        <v>183254</v>
      </c>
      <c r="E38" s="21">
        <f>178.958984375</f>
        <v>178.958984375</v>
      </c>
    </row>
    <row r="39">
      <c r="A39" s="21">
        <f>11263</f>
        <v>11263</v>
      </c>
      <c r="B39" s="21">
        <f>3</f>
        <v>3</v>
      </c>
      <c r="C39" s="21">
        <f>10725</f>
        <v>10725</v>
      </c>
      <c r="D39" s="21">
        <f>183568</f>
        <v>183568</v>
      </c>
      <c r="E39" s="21">
        <f>179.265625</f>
        <v>179.265625</v>
      </c>
    </row>
    <row r="40">
      <c r="A40" s="21">
        <f>11515</f>
        <v>11515</v>
      </c>
      <c r="B40" s="21">
        <f>3</f>
        <v>3</v>
      </c>
      <c r="C40" s="21">
        <f>10964</f>
        <v>10964</v>
      </c>
      <c r="D40" s="21">
        <f>183584</f>
        <v>183584</v>
      </c>
      <c r="E40" s="21">
        <f>179.28125</f>
        <v>179.28125</v>
      </c>
    </row>
    <row r="41">
      <c r="A41" s="21">
        <f>11763</f>
        <v>11763</v>
      </c>
      <c r="B41" s="21">
        <f>0</f>
        <v>0</v>
      </c>
      <c r="C41" s="21">
        <f>11225</f>
        <v>11225</v>
      </c>
      <c r="D41" s="21">
        <f>183584</f>
        <v>183584</v>
      </c>
      <c r="E41" s="21">
        <f>179.28125</f>
        <v>179.28125</v>
      </c>
    </row>
    <row r="42">
      <c r="A42" s="21">
        <f>12038</f>
        <v>12038</v>
      </c>
      <c r="B42" s="21">
        <f>3</f>
        <v>3</v>
      </c>
      <c r="C42" s="21">
        <f>11472</f>
        <v>11472</v>
      </c>
      <c r="D42" s="21">
        <f>183584</f>
        <v>183584</v>
      </c>
      <c r="E42" s="21">
        <f>179.28125</f>
        <v>179.28125</v>
      </c>
    </row>
    <row r="43">
      <c r="A43" s="21">
        <f>12367</f>
        <v>12367</v>
      </c>
      <c r="B43" s="21">
        <f>3</f>
        <v>3</v>
      </c>
      <c r="C43" s="21">
        <f>11768</f>
        <v>11768</v>
      </c>
      <c r="D43" s="21">
        <f>183584</f>
        <v>183584</v>
      </c>
      <c r="E43" s="21">
        <f>179.28125</f>
        <v>179.28125</v>
      </c>
    </row>
    <row r="44">
      <c r="A44" s="21">
        <f>12649</f>
        <v>12649</v>
      </c>
      <c r="B44" s="21">
        <f>5</f>
        <v>5</v>
      </c>
      <c r="C44" s="21">
        <f>12039</f>
        <v>12039</v>
      </c>
      <c r="D44" s="21">
        <f>183580</f>
        <v>183580</v>
      </c>
      <c r="E44" s="21">
        <f>179.27734375</f>
        <v>179.27734375</v>
      </c>
    </row>
    <row r="45">
      <c r="A45" s="21">
        <f>13024</f>
        <v>13024</v>
      </c>
      <c r="B45" s="21">
        <f>5</f>
        <v>5</v>
      </c>
      <c r="C45" s="21">
        <f>12280</f>
        <v>12280</v>
      </c>
      <c r="D45" s="21">
        <f>183592</f>
        <v>183592</v>
      </c>
      <c r="E45" s="21">
        <f>179.2890625</f>
        <v>179.2890625</v>
      </c>
    </row>
    <row r="46">
      <c r="A46" s="21">
        <f>13364</f>
        <v>13364</v>
      </c>
      <c r="B46" s="21">
        <f>6</f>
        <v>6</v>
      </c>
      <c r="C46" s="21">
        <f>12584</f>
        <v>12584</v>
      </c>
      <c r="D46" s="21">
        <f>183580</f>
        <v>183580</v>
      </c>
      <c r="E46" s="21">
        <f>179.27734375</f>
        <v>179.27734375</v>
      </c>
    </row>
    <row r="47">
      <c r="A47" s="21">
        <f>13729</f>
        <v>13729</v>
      </c>
      <c r="B47" s="21">
        <f>5</f>
        <v>5</v>
      </c>
      <c r="C47" s="21">
        <f>12884</f>
        <v>12884</v>
      </c>
      <c r="D47" s="21">
        <f>183556</f>
        <v>183556</v>
      </c>
      <c r="E47" s="21">
        <f>179.25390625</f>
        <v>179.25390625</v>
      </c>
    </row>
    <row r="48">
      <c r="A48" s="21">
        <f>14039</f>
        <v>14039</v>
      </c>
      <c r="B48" s="21">
        <f>5</f>
        <v>5</v>
      </c>
      <c r="C48" s="21">
        <f>13116</f>
        <v>13116</v>
      </c>
      <c r="D48" s="21">
        <f>183557</f>
        <v>183557</v>
      </c>
      <c r="E48" s="21">
        <f>179.2548828125</f>
        <v>179.2548828125</v>
      </c>
    </row>
    <row r="49">
      <c r="A49" s="21">
        <f>14384</f>
        <v>14384</v>
      </c>
      <c r="B49" s="21">
        <f>2</f>
        <v>2</v>
      </c>
      <c r="C49" s="21">
        <f>13388</f>
        <v>13388</v>
      </c>
      <c r="D49" s="21">
        <f>183557</f>
        <v>183557</v>
      </c>
      <c r="E49" s="21">
        <f>179.2548828125</f>
        <v>179.2548828125</v>
      </c>
    </row>
    <row r="50">
      <c r="A50" s="21">
        <f>14769</f>
        <v>14769</v>
      </c>
      <c r="B50" s="21">
        <f>4</f>
        <v>4</v>
      </c>
      <c r="C50" s="21">
        <f>13653</f>
        <v>13653</v>
      </c>
      <c r="D50" s="21">
        <f>183556</f>
        <v>183556</v>
      </c>
      <c r="E50" s="21">
        <f>179.25390625</f>
        <v>179.25390625</v>
      </c>
    </row>
    <row r="51">
      <c r="A51" s="21">
        <f>15061</f>
        <v>15061</v>
      </c>
      <c r="B51" s="21">
        <f>5</f>
        <v>5</v>
      </c>
      <c r="C51" s="21">
        <f>13934</f>
        <v>13934</v>
      </c>
      <c r="D51" s="21">
        <f>183560</f>
        <v>183560</v>
      </c>
      <c r="E51" s="21">
        <f>179.2578125</f>
        <v>179.2578125</v>
      </c>
    </row>
    <row r="52">
      <c r="A52" s="21">
        <f>15387</f>
        <v>15387</v>
      </c>
      <c r="B52" s="21">
        <f>7</f>
        <v>7</v>
      </c>
      <c r="C52" s="21">
        <f>14164</f>
        <v>14164</v>
      </c>
      <c r="D52" s="21">
        <f>183561</f>
        <v>183561</v>
      </c>
      <c r="E52" s="21">
        <f>179.2587890625</f>
        <v>179.2587890625</v>
      </c>
    </row>
    <row r="53">
      <c r="A53" s="21">
        <f>15616</f>
        <v>15616</v>
      </c>
      <c r="B53" s="21">
        <f>4</f>
        <v>4</v>
      </c>
      <c r="C53" s="21">
        <f>14471</f>
        <v>14471</v>
      </c>
      <c r="D53" s="21">
        <f>183561</f>
        <v>183561</v>
      </c>
      <c r="E53" s="21">
        <f>179.2587890625</f>
        <v>179.2587890625</v>
      </c>
    </row>
    <row r="54">
      <c r="A54" s="21">
        <f>15841</f>
        <v>15841</v>
      </c>
      <c r="B54" s="21">
        <f>21</f>
        <v>21</v>
      </c>
      <c r="C54" s="21">
        <f>14718</f>
        <v>14718</v>
      </c>
      <c r="D54" s="21">
        <f>183564</f>
        <v>183564</v>
      </c>
      <c r="E54" s="21">
        <f>179.26171875</f>
        <v>179.26171875</v>
      </c>
    </row>
    <row r="55">
      <c r="A55" s="21">
        <f>16130</f>
        <v>16130</v>
      </c>
      <c r="B55" s="21">
        <f>33</f>
        <v>33</v>
      </c>
      <c r="C55" s="21">
        <f>15009</f>
        <v>15009</v>
      </c>
      <c r="D55" s="21">
        <f>183552</f>
        <v>183552</v>
      </c>
      <c r="E55" s="21">
        <f>179.25</f>
        <v>179.25</v>
      </c>
    </row>
    <row r="56">
      <c r="A56" s="21">
        <f>16382</f>
        <v>16382</v>
      </c>
      <c r="B56" s="21">
        <f>0</f>
        <v>0</v>
      </c>
      <c r="C56" s="21">
        <f>15327</f>
        <v>15327</v>
      </c>
      <c r="D56" s="21">
        <f>183536</f>
        <v>183536</v>
      </c>
      <c r="E56" s="21">
        <f>179.234375</f>
        <v>179.234375</v>
      </c>
    </row>
    <row r="57">
      <c r="A57" s="21">
        <f>16639</f>
        <v>16639</v>
      </c>
      <c r="B57" s="21">
        <f>3</f>
        <v>3</v>
      </c>
      <c r="C57" s="21">
        <f>15572</f>
        <v>15572</v>
      </c>
      <c r="D57" s="21">
        <f>183492</f>
        <v>183492</v>
      </c>
      <c r="E57" s="21">
        <f>179.19140625</f>
        <v>179.19140625</v>
      </c>
    </row>
    <row r="58">
      <c r="A58" s="21">
        <f>16884</f>
        <v>16884</v>
      </c>
      <c r="B58" s="21">
        <f>0</f>
        <v>0</v>
      </c>
      <c r="C58" s="21">
        <f>15810</f>
        <v>15810</v>
      </c>
      <c r="D58" s="21">
        <f>183572</f>
        <v>183572</v>
      </c>
      <c r="E58" s="21">
        <f>179.26953125</f>
        <v>179.26953125</v>
      </c>
    </row>
    <row r="59">
      <c r="A59" s="21">
        <f>17128</f>
        <v>17128</v>
      </c>
      <c r="B59" s="21">
        <f>3</f>
        <v>3</v>
      </c>
      <c r="C59" s="21">
        <f>16068</f>
        <v>16068</v>
      </c>
      <c r="D59" s="21">
        <f>185002</f>
        <v>185002</v>
      </c>
      <c r="E59" s="21">
        <f>180.666015625</f>
        <v>180.666015625</v>
      </c>
    </row>
    <row r="60">
      <c r="A60" s="21">
        <f>17364</f>
        <v>17364</v>
      </c>
      <c r="B60" s="21">
        <f>2</f>
        <v>2</v>
      </c>
      <c r="C60" s="21">
        <f>16317</f>
        <v>16317</v>
      </c>
      <c r="D60" s="21">
        <f>185232</f>
        <v>185232</v>
      </c>
      <c r="E60" s="21">
        <f>180.890625</f>
        <v>180.890625</v>
      </c>
    </row>
    <row r="61">
      <c r="A61" s="21">
        <f>17600</f>
        <v>17600</v>
      </c>
      <c r="B61" s="21">
        <f>3</f>
        <v>3</v>
      </c>
      <c r="C61" s="21">
        <f>16583</f>
        <v>16583</v>
      </c>
      <c r="D61" s="21">
        <f>185254</f>
        <v>185254</v>
      </c>
      <c r="E61" s="21">
        <f>180.912109375</f>
        <v>180.912109375</v>
      </c>
    </row>
    <row r="62">
      <c r="A62" s="21">
        <f>17853</f>
        <v>17853</v>
      </c>
      <c r="B62" s="21">
        <f>0</f>
        <v>0</v>
      </c>
      <c r="C62" s="21">
        <f>16832</f>
        <v>16832</v>
      </c>
      <c r="D62" s="21">
        <f>185258</f>
        <v>185258</v>
      </c>
      <c r="E62" s="21">
        <f>180.916015625</f>
        <v>180.916015625</v>
      </c>
    </row>
    <row r="63">
      <c r="A63" s="21">
        <f>18109</f>
        <v>18109</v>
      </c>
      <c r="B63" s="21">
        <f>6</f>
        <v>6</v>
      </c>
      <c r="C63" s="21">
        <f>17092</f>
        <v>17092</v>
      </c>
      <c r="D63" s="21">
        <f>185258</f>
        <v>185258</v>
      </c>
      <c r="E63" s="21">
        <f>180.916015625</f>
        <v>180.916015625</v>
      </c>
    </row>
    <row r="64">
      <c r="A64" s="21">
        <f>18338</f>
        <v>18338</v>
      </c>
      <c r="B64" s="21">
        <f>0</f>
        <v>0</v>
      </c>
      <c r="C64" s="21">
        <f>17302</f>
        <v>17302</v>
      </c>
      <c r="D64" s="21">
        <f>185258</f>
        <v>185258</v>
      </c>
      <c r="E64" s="21">
        <f>180.916015625</f>
        <v>180.916015625</v>
      </c>
    </row>
    <row r="65">
      <c r="A65" s="21">
        <f>18586</f>
        <v>18586</v>
      </c>
      <c r="B65" s="21">
        <f>0</f>
        <v>0</v>
      </c>
      <c r="C65" s="21">
        <f>17585</f>
        <v>17585</v>
      </c>
      <c r="D65" s="21">
        <f>185262</f>
        <v>185262</v>
      </c>
      <c r="E65" s="21">
        <f>180.919921875</f>
        <v>180.919921875</v>
      </c>
    </row>
    <row r="66">
      <c r="A66" s="21">
        <f>18881</f>
        <v>18881</v>
      </c>
      <c r="B66" s="21">
        <f>2</f>
        <v>2</v>
      </c>
      <c r="C66" s="21">
        <f>17829</f>
        <v>17829</v>
      </c>
      <c r="D66" s="21">
        <f>185262</f>
        <v>185262</v>
      </c>
      <c r="E66" s="21">
        <f>180.919921875</f>
        <v>180.919921875</v>
      </c>
    </row>
    <row r="67">
      <c r="A67" s="21">
        <f>19242</f>
        <v>19242</v>
      </c>
      <c r="B67" s="21">
        <f>2</f>
        <v>2</v>
      </c>
      <c r="C67" s="21">
        <f>18068</f>
        <v>18068</v>
      </c>
      <c r="D67" s="21">
        <f>185222</f>
        <v>185222</v>
      </c>
      <c r="E67" s="21">
        <f>180.880859375</f>
        <v>180.880859375</v>
      </c>
    </row>
    <row r="68">
      <c r="A68" s="21">
        <f>19536</f>
        <v>19536</v>
      </c>
      <c r="B68" s="21">
        <f>6</f>
        <v>6</v>
      </c>
      <c r="C68" s="21">
        <f>18324</f>
        <v>18324</v>
      </c>
      <c r="D68" s="21">
        <f>185222</f>
        <v>185222</v>
      </c>
      <c r="E68" s="21">
        <f>180.880859375</f>
        <v>180.880859375</v>
      </c>
    </row>
    <row r="69">
      <c r="A69" s="21">
        <f>19857</f>
        <v>19857</v>
      </c>
      <c r="B69" s="21">
        <f>3</f>
        <v>3</v>
      </c>
      <c r="C69" s="21">
        <f>18570</f>
        <v>18570</v>
      </c>
      <c r="D69" s="21">
        <f>185222</f>
        <v>185222</v>
      </c>
      <c r="E69" s="21">
        <f>180.880859375</f>
        <v>180.880859375</v>
      </c>
    </row>
    <row r="70">
      <c r="A70" s="21">
        <f>20178</f>
        <v>20178</v>
      </c>
      <c r="B70" s="21">
        <f>6</f>
        <v>6</v>
      </c>
      <c r="C70" s="21">
        <f>18851</f>
        <v>18851</v>
      </c>
      <c r="D70" s="21">
        <f>185226</f>
        <v>185226</v>
      </c>
      <c r="E70" s="21">
        <f>180.884765625</f>
        <v>180.884765625</v>
      </c>
    </row>
    <row r="71">
      <c r="A71" s="21">
        <f>20492</f>
        <v>20492</v>
      </c>
      <c r="B71" s="21">
        <f>5</f>
        <v>5</v>
      </c>
      <c r="C71" s="21">
        <f>19120</f>
        <v>19120</v>
      </c>
      <c r="D71" s="21">
        <f>185230</f>
        <v>185230</v>
      </c>
      <c r="E71" s="21">
        <f>180.888671875</f>
        <v>180.888671875</v>
      </c>
    </row>
    <row r="72">
      <c r="A72" s="21">
        <f>20821</f>
        <v>20821</v>
      </c>
      <c r="B72" s="21">
        <f>6</f>
        <v>6</v>
      </c>
      <c r="C72" s="21">
        <f>19386</f>
        <v>19386</v>
      </c>
      <c r="D72" s="21">
        <f>185234</f>
        <v>185234</v>
      </c>
      <c r="E72" s="21">
        <f>180.892578125</f>
        <v>180.892578125</v>
      </c>
    </row>
    <row r="73">
      <c r="A73" s="21">
        <f>21110</f>
        <v>21110</v>
      </c>
      <c r="B73" s="21">
        <f>3</f>
        <v>3</v>
      </c>
      <c r="C73" s="21">
        <f>19684</f>
        <v>19684</v>
      </c>
      <c r="D73" s="21">
        <f>185230</f>
        <v>185230</v>
      </c>
      <c r="E73" s="21">
        <f>180.888671875</f>
        <v>180.888671875</v>
      </c>
    </row>
    <row r="74">
      <c r="A74" s="21">
        <f>21456</f>
        <v>21456</v>
      </c>
      <c r="B74" s="21">
        <f>9</f>
        <v>9</v>
      </c>
      <c r="C74" s="21">
        <f>20006</f>
        <v>20006</v>
      </c>
      <c r="D74" s="21">
        <f>185226</f>
        <v>185226</v>
      </c>
      <c r="E74" s="21">
        <f>180.884765625</f>
        <v>180.884765625</v>
      </c>
    </row>
    <row r="75">
      <c r="A75" s="21">
        <f>21735</f>
        <v>21735</v>
      </c>
      <c r="B75" s="21">
        <f>0</f>
        <v>0</v>
      </c>
      <c r="C75" s="21">
        <f>20328</f>
        <v>20328</v>
      </c>
      <c r="D75" s="21">
        <f>185194</f>
        <v>185194</v>
      </c>
      <c r="E75" s="21">
        <f>180.853515625</f>
        <v>180.853515625</v>
      </c>
    </row>
    <row r="76">
      <c r="A76" s="21">
        <f>22005</f>
        <v>22005</v>
      </c>
      <c r="B76" s="21">
        <f>2</f>
        <v>2</v>
      </c>
      <c r="C76" s="21">
        <f>20662</f>
        <v>20662</v>
      </c>
      <c r="D76" s="21">
        <f>185158</f>
        <v>185158</v>
      </c>
      <c r="E76" s="21">
        <f>180.818359375</f>
        <v>180.818359375</v>
      </c>
    </row>
    <row r="77">
      <c r="A77" s="21">
        <f>22278</f>
        <v>22278</v>
      </c>
      <c r="B77" s="21">
        <f>3</f>
        <v>3</v>
      </c>
      <c r="C77" s="21">
        <f>21002</f>
        <v>21002</v>
      </c>
      <c r="D77" s="21">
        <f>185142</f>
        <v>185142</v>
      </c>
      <c r="E77" s="21">
        <f>180.802734375</f>
        <v>180.802734375</v>
      </c>
    </row>
    <row r="78">
      <c r="A78" s="21">
        <f>22552</f>
        <v>22552</v>
      </c>
      <c r="B78" s="21">
        <f>0</f>
        <v>0</v>
      </c>
      <c r="C78" s="21">
        <f>21319</f>
        <v>21319</v>
      </c>
      <c r="D78" s="21">
        <f>185142</f>
        <v>185142</v>
      </c>
      <c r="E78" s="21">
        <f>180.802734375</f>
        <v>180.802734375</v>
      </c>
    </row>
    <row r="79">
      <c r="A79" s="21">
        <f>22784</f>
        <v>22784</v>
      </c>
      <c r="B79" s="21">
        <f>0</f>
        <v>0</v>
      </c>
      <c r="C79" s="21">
        <f>21560</f>
        <v>21560</v>
      </c>
      <c r="D79" s="21">
        <f>185181</f>
        <v>185181</v>
      </c>
      <c r="E79" s="21">
        <f>180.8408203125</f>
        <v>180.8408203125</v>
      </c>
    </row>
    <row r="80">
      <c r="A80" s="21">
        <f>23035</f>
        <v>23035</v>
      </c>
      <c r="B80" s="21">
        <f>0</f>
        <v>0</v>
      </c>
      <c r="C80" s="21">
        <f>21766</f>
        <v>21766</v>
      </c>
      <c r="D80" s="21">
        <f>185271</f>
        <v>185271</v>
      </c>
      <c r="E80" s="21">
        <f>180.9287109375</f>
        <v>180.9287109375</v>
      </c>
    </row>
    <row r="81">
      <c r="A81" s="21">
        <f>23270</f>
        <v>23270</v>
      </c>
      <c r="B81" s="21">
        <f>2</f>
        <v>2</v>
      </c>
      <c r="C81" s="21">
        <f>21988</f>
        <v>21988</v>
      </c>
      <c r="D81" s="21">
        <f>185270</f>
        <v>185270</v>
      </c>
      <c r="E81" s="21">
        <f>180.927734375</f>
        <v>180.927734375</v>
      </c>
    </row>
    <row r="82">
      <c r="A82" s="21">
        <f>23535</f>
        <v>23535</v>
      </c>
      <c r="B82" s="21">
        <f>3</f>
        <v>3</v>
      </c>
      <c r="C82" s="21">
        <f>22236</f>
        <v>22236</v>
      </c>
      <c r="D82" s="21">
        <f>185275</f>
        <v>185275</v>
      </c>
      <c r="E82" s="21">
        <f>180.9326171875</f>
        <v>180.9326171875</v>
      </c>
    </row>
    <row r="83">
      <c r="A83" s="21">
        <f>23792</f>
        <v>23792</v>
      </c>
      <c r="B83" s="21">
        <f>0</f>
        <v>0</v>
      </c>
      <c r="C83" s="21">
        <f>22470</f>
        <v>22470</v>
      </c>
      <c r="D83" s="21">
        <f>185275</f>
        <v>185275</v>
      </c>
      <c r="E83" s="21">
        <f>180.9326171875</f>
        <v>180.9326171875</v>
      </c>
    </row>
    <row r="84">
      <c r="A84" s="21">
        <f>24043</f>
        <v>24043</v>
      </c>
      <c r="B84" s="21">
        <f>4</f>
        <v>4</v>
      </c>
      <c r="C84" s="21">
        <f>22727</f>
        <v>22727</v>
      </c>
      <c r="D84" s="21">
        <f>185279</f>
        <v>185279</v>
      </c>
      <c r="E84" s="21">
        <f>180.9365234375</f>
        <v>180.9365234375</v>
      </c>
    </row>
    <row r="85">
      <c r="A85" s="21">
        <f>24293</f>
        <v>24293</v>
      </c>
      <c r="B85" s="21">
        <f>0</f>
        <v>0</v>
      </c>
      <c r="C85" s="21">
        <f>22955</f>
        <v>22955</v>
      </c>
      <c r="D85" s="21">
        <f>185283</f>
        <v>185283</v>
      </c>
      <c r="E85" s="21">
        <f>180.9404296875</f>
        <v>180.9404296875</v>
      </c>
    </row>
    <row r="86">
      <c r="A86" s="21">
        <f>24534</f>
        <v>24534</v>
      </c>
      <c r="B86" s="21">
        <f>3</f>
        <v>3</v>
      </c>
      <c r="C86" s="21">
        <f>23204</f>
        <v>23204</v>
      </c>
      <c r="D86" s="21">
        <f>185287</f>
        <v>185287</v>
      </c>
      <c r="E86" s="21">
        <f>180.9443359375</f>
        <v>180.9443359375</v>
      </c>
    </row>
    <row r="87">
      <c r="A87" s="21">
        <f>24815</f>
        <v>24815</v>
      </c>
      <c r="B87" s="21">
        <f>2</f>
        <v>2</v>
      </c>
      <c r="C87" s="21">
        <f>23467</f>
        <v>23467</v>
      </c>
      <c r="D87" s="21">
        <f>185287</f>
        <v>185287</v>
      </c>
      <c r="E87" s="21">
        <f>180.9443359375</f>
        <v>180.9443359375</v>
      </c>
    </row>
    <row r="88">
      <c r="A88" s="21">
        <f>25157</f>
        <v>25157</v>
      </c>
      <c r="B88" s="21">
        <f>2</f>
        <v>2</v>
      </c>
      <c r="C88" s="21">
        <f>23727</f>
        <v>23727</v>
      </c>
      <c r="D88" s="21">
        <f>185287</f>
        <v>185287</v>
      </c>
      <c r="E88" s="21">
        <f>180.9443359375</f>
        <v>180.9443359375</v>
      </c>
    </row>
    <row r="89">
      <c r="A89" s="21">
        <f>25463</f>
        <v>25463</v>
      </c>
      <c r="B89" s="21">
        <f>4</f>
        <v>4</v>
      </c>
      <c r="C89" s="21">
        <f>23981</f>
        <v>23981</v>
      </c>
      <c r="D89" s="21">
        <f>185287</f>
        <v>185287</v>
      </c>
      <c r="E89" s="21">
        <f>180.9443359375</f>
        <v>180.9443359375</v>
      </c>
    </row>
    <row r="90">
      <c r="A90" s="21">
        <f>25765</f>
        <v>25765</v>
      </c>
      <c r="B90" s="21">
        <f>5</f>
        <v>5</v>
      </c>
      <c r="C90" s="21">
        <f>24228</f>
        <v>24228</v>
      </c>
      <c r="D90" s="21">
        <f>185287</f>
        <v>185287</v>
      </c>
      <c r="E90" s="21">
        <f>180.9443359375</f>
        <v>180.9443359375</v>
      </c>
    </row>
    <row r="91">
      <c r="A91" s="21">
        <f>26109</f>
        <v>26109</v>
      </c>
      <c r="B91" s="21">
        <f>5</f>
        <v>5</v>
      </c>
      <c r="C91" s="21">
        <f>24528</f>
        <v>24528</v>
      </c>
      <c r="D91" s="21">
        <f>185279</f>
        <v>185279</v>
      </c>
      <c r="E91" s="21">
        <f>180.9365234375</f>
        <v>180.9365234375</v>
      </c>
    </row>
    <row r="92">
      <c r="A92" s="21">
        <f>26428</f>
        <v>26428</v>
      </c>
      <c r="B92" s="21">
        <f>5</f>
        <v>5</v>
      </c>
      <c r="C92" s="21">
        <f>24788</f>
        <v>24788</v>
      </c>
      <c r="D92" s="21">
        <f>185255</f>
        <v>185255</v>
      </c>
      <c r="E92" s="21">
        <f>180.9130859375</f>
        <v>180.9130859375</v>
      </c>
    </row>
    <row r="93">
      <c r="A93" s="21">
        <f>26746</f>
        <v>26746</v>
      </c>
      <c r="B93" s="21">
        <f>6</f>
        <v>6</v>
      </c>
      <c r="C93" s="21">
        <f>25057</f>
        <v>25057</v>
      </c>
      <c r="D93" s="21">
        <f>185259</f>
        <v>185259</v>
      </c>
      <c r="E93" s="21">
        <f>180.9169921875</f>
        <v>180.9169921875</v>
      </c>
    </row>
    <row r="94">
      <c r="A94" s="21">
        <f>27048</f>
        <v>27048</v>
      </c>
      <c r="B94" s="21">
        <f>5</f>
        <v>5</v>
      </c>
      <c r="C94" s="21">
        <f>25379</f>
        <v>25379</v>
      </c>
      <c r="D94" s="21">
        <f>185255</f>
        <v>185255</v>
      </c>
      <c r="E94" s="21">
        <f>180.9130859375</f>
        <v>180.9130859375</v>
      </c>
    </row>
    <row r="95">
      <c r="A95" s="21">
        <f>27382</f>
        <v>27382</v>
      </c>
      <c r="B95" s="21">
        <f>5</f>
        <v>5</v>
      </c>
      <c r="C95" s="21">
        <f>25678</f>
        <v>25678</v>
      </c>
      <c r="D95" s="21">
        <f>185255</f>
        <v>185255</v>
      </c>
      <c r="E95" s="21">
        <f>180.9130859375</f>
        <v>180.9130859375</v>
      </c>
    </row>
    <row r="96">
      <c r="A96" s="21">
        <f>27733</f>
        <v>27733</v>
      </c>
      <c r="B96" s="21">
        <f>2</f>
        <v>2</v>
      </c>
      <c r="C96" s="21">
        <f>26026</f>
        <v>26026</v>
      </c>
      <c r="D96" s="21">
        <f>185247</f>
        <v>185247</v>
      </c>
      <c r="E96" s="21">
        <f>180.9052734375</f>
        <v>180.9052734375</v>
      </c>
    </row>
    <row r="97">
      <c r="A97" s="21">
        <f>28030</f>
        <v>28030</v>
      </c>
      <c r="B97" s="21">
        <f>6</f>
        <v>6</v>
      </c>
      <c r="C97" s="21">
        <f>26308</f>
        <v>26308</v>
      </c>
      <c r="D97" s="21">
        <f>185251</f>
        <v>185251</v>
      </c>
      <c r="E97" s="21">
        <f>180.9091796875</f>
        <v>180.9091796875</v>
      </c>
    </row>
    <row r="98">
      <c r="A98" s="21">
        <f>28323</f>
        <v>28323</v>
      </c>
      <c r="B98" s="21">
        <f>5</f>
        <v>5</v>
      </c>
      <c r="C98" s="21">
        <f>26566</f>
        <v>26566</v>
      </c>
      <c r="D98" s="21">
        <f>185251</f>
        <v>185251</v>
      </c>
      <c r="E98" s="21">
        <f>180.9091796875</f>
        <v>180.9091796875</v>
      </c>
    </row>
    <row r="99">
      <c r="A99" s="21">
        <f>28577</f>
        <v>28577</v>
      </c>
      <c r="B99" s="21">
        <f>28</f>
        <v>28</v>
      </c>
      <c r="C99" s="21">
        <f>26843</f>
        <v>26843</v>
      </c>
      <c r="D99" s="21">
        <f>185252</f>
        <v>185252</v>
      </c>
      <c r="E99" s="21">
        <f>180.91015625</f>
        <v>180.91015625</v>
      </c>
    </row>
    <row r="100">
      <c r="A100" s="21">
        <f>28849</f>
        <v>28849</v>
      </c>
      <c r="B100" s="21">
        <f>22</f>
        <v>22</v>
      </c>
      <c r="C100" s="21">
        <f>27156</f>
        <v>27156</v>
      </c>
      <c r="D100" s="21">
        <f>185248</f>
        <v>185248</v>
      </c>
      <c r="E100" s="21">
        <f>180.90625</f>
        <v>180.90625</v>
      </c>
    </row>
    <row r="101">
      <c r="A101" s="21">
        <f>29084</f>
        <v>29084</v>
      </c>
      <c r="B101" s="21">
        <f>0</f>
        <v>0</v>
      </c>
      <c r="C101" s="21">
        <f>27450</f>
        <v>27450</v>
      </c>
      <c r="D101" s="21">
        <f>185248</f>
        <v>185248</v>
      </c>
      <c r="E101" s="21">
        <f>180.90625</f>
        <v>180.90625</v>
      </c>
    </row>
    <row r="102">
      <c r="A102" s="21">
        <f>29344</f>
        <v>29344</v>
      </c>
      <c r="B102" s="21">
        <f>3</f>
        <v>3</v>
      </c>
      <c r="C102" s="21">
        <f>27742</f>
        <v>27742</v>
      </c>
      <c r="D102" s="21">
        <f>185263</f>
        <v>185263</v>
      </c>
      <c r="E102" s="21">
        <f>180.9208984375</f>
        <v>180.9208984375</v>
      </c>
    </row>
    <row r="103">
      <c r="A103" s="21">
        <f>29566</f>
        <v>29566</v>
      </c>
      <c r="B103" s="21">
        <f>0</f>
        <v>0</v>
      </c>
      <c r="C103" s="21">
        <f>27986</f>
        <v>27986</v>
      </c>
      <c r="D103" s="21">
        <f>185267</f>
        <v>185267</v>
      </c>
      <c r="E103" s="21">
        <f>180.9248046875</f>
        <v>180.9248046875</v>
      </c>
    </row>
    <row r="104">
      <c r="A104" s="21">
        <f>29833</f>
        <v>29833</v>
      </c>
      <c r="B104" s="21">
        <f>2</f>
        <v>2</v>
      </c>
      <c r="C104" s="21">
        <f>28302</f>
        <v>28302</v>
      </c>
      <c r="D104" s="21">
        <f>185287</f>
        <v>185287</v>
      </c>
      <c r="E104" s="21">
        <f>180.9443359375</f>
        <v>180.9443359375</v>
      </c>
    </row>
    <row r="105">
      <c r="A105" s="21">
        <f>30075</f>
        <v>30075</v>
      </c>
      <c r="B105" s="21">
        <f>3</f>
        <v>3</v>
      </c>
      <c r="C105" s="21">
        <f>28528</f>
        <v>28528</v>
      </c>
      <c r="D105" s="21">
        <f>185355</f>
        <v>185355</v>
      </c>
      <c r="E105" s="21">
        <f>181.0107421875</f>
        <v>181.0107421875</v>
      </c>
    </row>
    <row r="106">
      <c r="A106" s="21">
        <f>30314</f>
        <v>30314</v>
      </c>
      <c r="B106" s="21">
        <f>0</f>
        <v>0</v>
      </c>
      <c r="C106" s="21">
        <f>28780</f>
        <v>28780</v>
      </c>
      <c r="D106" s="21">
        <f>186161</f>
        <v>186161</v>
      </c>
      <c r="E106" s="21">
        <f>181.7978515625</f>
        <v>181.7978515625</v>
      </c>
    </row>
    <row r="107">
      <c r="A107" s="21">
        <f>30570</f>
        <v>30570</v>
      </c>
      <c r="B107" s="21">
        <f>3</f>
        <v>3</v>
      </c>
      <c r="C107" s="21">
        <f>29017</f>
        <v>29017</v>
      </c>
      <c r="D107" s="21">
        <f>186455</f>
        <v>186455</v>
      </c>
      <c r="E107" s="21">
        <f>182.0849609375</f>
        <v>182.0849609375</v>
      </c>
    </row>
    <row r="108">
      <c r="A108" s="21">
        <f>30852</f>
        <v>30852</v>
      </c>
      <c r="B108" s="21">
        <f>13</f>
        <v>13</v>
      </c>
      <c r="C108" s="21">
        <f>29283</f>
        <v>29283</v>
      </c>
      <c r="D108" s="21">
        <f>186443</f>
        <v>186443</v>
      </c>
      <c r="E108" s="21">
        <f>182.0732421875</f>
        <v>182.0732421875</v>
      </c>
    </row>
    <row r="109">
      <c r="A109" s="21">
        <f>31077</f>
        <v>31077</v>
      </c>
      <c r="B109" s="21">
        <f>25</f>
        <v>25</v>
      </c>
      <c r="C109" s="21">
        <f>29517</f>
        <v>29517</v>
      </c>
      <c r="D109" s="21">
        <f>186447</f>
        <v>186447</v>
      </c>
      <c r="E109" s="21">
        <f>182.0771484375</f>
        <v>182.0771484375</v>
      </c>
    </row>
    <row r="110">
      <c r="A110" s="21">
        <f>31334</f>
        <v>31334</v>
      </c>
      <c r="B110" s="21">
        <f>0</f>
        <v>0</v>
      </c>
      <c r="C110" s="21">
        <f>29775</f>
        <v>29775</v>
      </c>
      <c r="D110" s="21">
        <f>186451</f>
        <v>186451</v>
      </c>
      <c r="E110" s="21">
        <f>182.0810546875</f>
        <v>182.0810546875</v>
      </c>
    </row>
    <row r="111">
      <c r="A111" s="21">
        <f>31634</f>
        <v>31634</v>
      </c>
      <c r="B111" s="21">
        <f>5</f>
        <v>5</v>
      </c>
      <c r="C111" s="21">
        <f>30036</f>
        <v>30036</v>
      </c>
      <c r="D111" s="21">
        <f>186451</f>
        <v>186451</v>
      </c>
      <c r="E111" s="21">
        <f>182.0810546875</f>
        <v>182.0810546875</v>
      </c>
    </row>
    <row r="112">
      <c r="A112" s="21">
        <f>31942</f>
        <v>31942</v>
      </c>
      <c r="B112" s="21">
        <f>5</f>
        <v>5</v>
      </c>
      <c r="C112" s="21">
        <f>30270</f>
        <v>30270</v>
      </c>
      <c r="D112" s="21">
        <f>186427</f>
        <v>186427</v>
      </c>
      <c r="E112" s="21">
        <f>182.0576171875</f>
        <v>182.0576171875</v>
      </c>
    </row>
    <row r="113">
      <c r="A113" s="21">
        <f>32295</f>
        <v>32295</v>
      </c>
      <c r="B113" s="21">
        <f>4</f>
        <v>4</v>
      </c>
      <c r="C113" s="21">
        <f>30535</f>
        <v>30535</v>
      </c>
      <c r="D113" s="21">
        <f>186427</f>
        <v>186427</v>
      </c>
      <c r="E113" s="21">
        <f>182.0576171875</f>
        <v>182.0576171875</v>
      </c>
    </row>
    <row r="114">
      <c r="A114" s="21">
        <f>32658</f>
        <v>32658</v>
      </c>
      <c r="B114" s="21">
        <f>5</f>
        <v>5</v>
      </c>
      <c r="C114" s="21">
        <f>30820</f>
        <v>30820</v>
      </c>
      <c r="D114" s="21">
        <f>186427</f>
        <v>186427</v>
      </c>
      <c r="E114" s="21">
        <f>182.0576171875</f>
        <v>182.0576171875</v>
      </c>
    </row>
    <row r="115">
      <c r="A115" s="21">
        <f>32962</f>
        <v>32962</v>
      </c>
      <c r="B115" s="21">
        <f>6</f>
        <v>6</v>
      </c>
      <c r="C115" s="21">
        <f>31064</f>
        <v>31064</v>
      </c>
      <c r="D115" s="21">
        <f>186560</f>
        <v>186560</v>
      </c>
      <c r="E115" s="21">
        <f>182.1875</f>
        <v>182.1875</v>
      </c>
    </row>
    <row r="116">
      <c r="A116" s="21">
        <f>33269</f>
        <v>33269</v>
      </c>
      <c r="B116" s="21">
        <f>2</f>
        <v>2</v>
      </c>
      <c r="C116" s="21">
        <f>31300</f>
        <v>31300</v>
      </c>
      <c r="D116" s="21">
        <f>177579</f>
        <v>177579</v>
      </c>
      <c r="E116" s="21">
        <f>173.4169921875</f>
        <v>173.4169921875</v>
      </c>
    </row>
    <row r="117">
      <c r="A117" s="21">
        <f>33628</f>
        <v>33628</v>
      </c>
      <c r="B117" s="21">
        <f>0</f>
        <v>0</v>
      </c>
      <c r="C117" s="21">
        <f>31617</f>
        <v>31617</v>
      </c>
      <c r="D117" s="21">
        <f>177587</f>
        <v>177587</v>
      </c>
      <c r="E117" s="21">
        <f>173.4248046875</f>
        <v>173.4248046875</v>
      </c>
    </row>
    <row r="118">
      <c r="A118" s="21">
        <f>33958</f>
        <v>33958</v>
      </c>
      <c r="B118" s="21">
        <f>6</f>
        <v>6</v>
      </c>
      <c r="C118" s="21">
        <f>31915</f>
        <v>31915</v>
      </c>
      <c r="D118" s="21">
        <f>177587</f>
        <v>177587</v>
      </c>
      <c r="E118" s="21">
        <f>173.4248046875</f>
        <v>173.4248046875</v>
      </c>
    </row>
    <row r="119">
      <c r="A119" s="21">
        <f>34238</f>
        <v>34238</v>
      </c>
      <c r="B119" s="21">
        <f>6</f>
        <v>6</v>
      </c>
      <c r="C119" s="21">
        <f>32177</f>
        <v>32177</v>
      </c>
      <c r="D119" s="21">
        <f>177587</f>
        <v>177587</v>
      </c>
      <c r="E119" s="21">
        <f>173.4248046875</f>
        <v>173.4248046875</v>
      </c>
    </row>
    <row r="120">
      <c r="A120" s="21">
        <f>34502</f>
        <v>34502</v>
      </c>
      <c r="B120" s="21">
        <f>2</f>
        <v>2</v>
      </c>
      <c r="C120" s="21">
        <f>32487</f>
        <v>32487</v>
      </c>
      <c r="D120" s="21">
        <f>177587</f>
        <v>177587</v>
      </c>
      <c r="E120" s="21">
        <f>173.4248046875</f>
        <v>173.4248046875</v>
      </c>
    </row>
    <row r="121">
      <c r="A121" s="21">
        <f>34815</f>
        <v>34815</v>
      </c>
      <c r="B121" s="21">
        <f>3</f>
        <v>3</v>
      </c>
      <c r="C121" s="21">
        <f>32764</f>
        <v>32764</v>
      </c>
      <c r="D121" s="21">
        <f>177588</f>
        <v>177588</v>
      </c>
      <c r="E121" s="21">
        <f>173.42578125</f>
        <v>173.42578125</v>
      </c>
    </row>
    <row r="122">
      <c r="A122" s="21">
        <f>35140</f>
        <v>35140</v>
      </c>
      <c r="B122" s="21">
        <f>6</f>
        <v>6</v>
      </c>
      <c r="C122" s="21">
        <f>33024</f>
        <v>33024</v>
      </c>
      <c r="D122" s="21">
        <f>177588</f>
        <v>177588</v>
      </c>
      <c r="E122" s="21">
        <f>173.42578125</f>
        <v>173.42578125</v>
      </c>
    </row>
    <row r="123">
      <c r="A123" s="21">
        <f>35393</f>
        <v>35393</v>
      </c>
      <c r="B123" s="21">
        <f>2</f>
        <v>2</v>
      </c>
      <c r="C123" s="21">
        <f>33307</f>
        <v>33307</v>
      </c>
      <c r="D123" s="21">
        <f>177584</f>
        <v>177584</v>
      </c>
      <c r="E123" s="21">
        <f>173.421875</f>
        <v>173.421875</v>
      </c>
    </row>
    <row r="124">
      <c r="A124" s="21">
        <f>35648</f>
        <v>35648</v>
      </c>
      <c r="B124" s="21">
        <f>0</f>
        <v>0</v>
      </c>
      <c r="C124" s="21">
        <f>33569</f>
        <v>33569</v>
      </c>
      <c r="D124" s="21">
        <f>177587</f>
        <v>177587</v>
      </c>
      <c r="E124" s="21">
        <f>173.4248046875</f>
        <v>173.4248046875</v>
      </c>
    </row>
    <row r="125">
      <c r="A125" s="21">
        <f>35922</f>
        <v>35922</v>
      </c>
      <c r="B125" s="21">
        <f>0</f>
        <v>0</v>
      </c>
      <c r="C125" s="21">
        <f>33882</f>
        <v>33882</v>
      </c>
      <c r="D125" s="21">
        <f>177587</f>
        <v>177587</v>
      </c>
      <c r="E125" s="21">
        <f>173.4248046875</f>
        <v>173.4248046875</v>
      </c>
    </row>
    <row r="126">
      <c r="A126" s="21">
        <f>36172</f>
        <v>36172</v>
      </c>
      <c r="B126" s="21">
        <f>2</f>
        <v>2</v>
      </c>
      <c r="C126" s="21">
        <f>34177</f>
        <v>34177</v>
      </c>
      <c r="D126" s="21">
        <f>177587</f>
        <v>177587</v>
      </c>
      <c r="E126" s="21">
        <f>173.4248046875</f>
        <v>173.4248046875</v>
      </c>
    </row>
    <row r="127">
      <c r="A127" s="21">
        <f>36416</f>
        <v>36416</v>
      </c>
      <c r="B127" s="21">
        <f>3</f>
        <v>3</v>
      </c>
      <c r="C127" s="21">
        <f>34522</f>
        <v>34522</v>
      </c>
      <c r="D127" s="21">
        <f>177588</f>
        <v>177588</v>
      </c>
      <c r="E127" s="21">
        <f>173.42578125</f>
        <v>173.42578125</v>
      </c>
    </row>
    <row r="128">
      <c r="A128" s="21">
        <f>36661</f>
        <v>36661</v>
      </c>
      <c r="B128" s="21">
        <f>0</f>
        <v>0</v>
      </c>
      <c r="C128" s="21">
        <f>34804</f>
        <v>34804</v>
      </c>
      <c r="D128" s="21">
        <f>177587</f>
        <v>177587</v>
      </c>
      <c r="E128" s="21">
        <f>173.4248046875</f>
        <v>173.4248046875</v>
      </c>
    </row>
    <row r="129">
      <c r="A129" s="21">
        <f>36909</f>
        <v>36909</v>
      </c>
      <c r="B129" s="21">
        <f>3</f>
        <v>3</v>
      </c>
      <c r="C129" s="21">
        <f>35095</f>
        <v>35095</v>
      </c>
      <c r="D129" s="21">
        <f>177591</f>
        <v>177591</v>
      </c>
      <c r="E129" s="21">
        <f>173.4287109375</f>
        <v>173.4287109375</v>
      </c>
    </row>
    <row r="130">
      <c r="A130" s="21">
        <f>37168</f>
        <v>37168</v>
      </c>
      <c r="B130" s="21">
        <f>0</f>
        <v>0</v>
      </c>
      <c r="C130" s="21">
        <f>35324</f>
        <v>35324</v>
      </c>
      <c r="D130" s="21">
        <f>177703</f>
        <v>177703</v>
      </c>
      <c r="E130" s="21">
        <f>173.5380859375</f>
        <v>173.5380859375</v>
      </c>
    </row>
    <row r="131">
      <c r="A131" s="21">
        <f>37392</f>
        <v>37392</v>
      </c>
      <c r="B131" s="21">
        <f>3</f>
        <v>3</v>
      </c>
      <c r="C131" s="21">
        <f>35578</f>
        <v>35578</v>
      </c>
      <c r="D131" s="21">
        <f>177743</f>
        <v>177743</v>
      </c>
      <c r="E131" s="21">
        <f>173.5771484375</f>
        <v>173.5771484375</v>
      </c>
    </row>
    <row r="132">
      <c r="A132" s="21">
        <f>37607</f>
        <v>37607</v>
      </c>
      <c r="B132" s="21">
        <f>4</f>
        <v>4</v>
      </c>
      <c r="C132" s="21">
        <f>35869</f>
        <v>35869</v>
      </c>
      <c r="D132" s="21">
        <f>177747</f>
        <v>177747</v>
      </c>
      <c r="E132" s="21">
        <f>173.5810546875</f>
        <v>173.5810546875</v>
      </c>
    </row>
    <row r="133">
      <c r="A133" s="21">
        <f>37867</f>
        <v>37867</v>
      </c>
      <c r="B133" s="21">
        <f>0</f>
        <v>0</v>
      </c>
      <c r="C133" s="21">
        <f>36142</f>
        <v>36142</v>
      </c>
      <c r="D133" s="21">
        <f>177747</f>
        <v>177747</v>
      </c>
      <c r="E133" s="21">
        <f>173.5810546875</f>
        <v>173.5810546875</v>
      </c>
    </row>
    <row r="134">
      <c r="A134" s="21">
        <f>38117</f>
        <v>38117</v>
      </c>
      <c r="B134" s="21">
        <f>3</f>
        <v>3</v>
      </c>
      <c r="C134" s="21">
        <f>36373</f>
        <v>36373</v>
      </c>
      <c r="D134" s="21">
        <f>177751</f>
        <v>177751</v>
      </c>
      <c r="E134" s="21">
        <f>173.5849609375</f>
        <v>173.5849609375</v>
      </c>
    </row>
    <row r="135">
      <c r="A135" s="21">
        <f>38394</f>
        <v>38394</v>
      </c>
      <c r="B135" s="21">
        <f>6</f>
        <v>6</v>
      </c>
      <c r="C135" s="21">
        <f>36608</f>
        <v>36608</v>
      </c>
      <c r="D135" s="21">
        <f>177755</f>
        <v>177755</v>
      </c>
      <c r="E135" s="21">
        <f>173.5888671875</f>
        <v>173.5888671875</v>
      </c>
    </row>
    <row r="136">
      <c r="A136" s="21">
        <f>38640</f>
        <v>38640</v>
      </c>
      <c r="B136" s="21">
        <f>3</f>
        <v>3</v>
      </c>
      <c r="C136" s="21">
        <f>36865</f>
        <v>36865</v>
      </c>
      <c r="D136" s="21">
        <f>177755</f>
        <v>177755</v>
      </c>
      <c r="E136" s="21">
        <f>173.5888671875</f>
        <v>173.5888671875</v>
      </c>
    </row>
    <row r="137">
      <c r="A137" s="21">
        <f>38868</f>
        <v>38868</v>
      </c>
      <c r="B137" s="21">
        <f>2</f>
        <v>2</v>
      </c>
      <c r="C137" s="21">
        <f>37109</f>
        <v>37109</v>
      </c>
      <c r="D137" s="21">
        <f>177755</f>
        <v>177755</v>
      </c>
      <c r="E137" s="21">
        <f>173.5888671875</f>
        <v>173.5888671875</v>
      </c>
    </row>
    <row r="138">
      <c r="A138" s="21">
        <f>39115</f>
        <v>39115</v>
      </c>
      <c r="B138" s="21">
        <f>0</f>
        <v>0</v>
      </c>
      <c r="C138" s="21">
        <f>37352</f>
        <v>37352</v>
      </c>
      <c r="D138" s="21">
        <f>177755</f>
        <v>177755</v>
      </c>
      <c r="E138" s="21">
        <f>173.5888671875</f>
        <v>173.5888671875</v>
      </c>
    </row>
    <row r="139">
      <c r="A139" s="21">
        <f>39356</f>
        <v>39356</v>
      </c>
      <c r="B139" s="21">
        <f>0</f>
        <v>0</v>
      </c>
      <c r="C139" s="21">
        <f>37608</f>
        <v>37608</v>
      </c>
      <c r="D139" s="21">
        <f>177743</f>
        <v>177743</v>
      </c>
      <c r="E139" s="21">
        <f>173.5771484375</f>
        <v>173.5771484375</v>
      </c>
    </row>
    <row r="140">
      <c r="A140" s="21">
        <f>39583</f>
        <v>39583</v>
      </c>
      <c r="B140" s="21">
        <f>0</f>
        <v>0</v>
      </c>
      <c r="C140" s="21">
        <f>37865</f>
        <v>37865</v>
      </c>
      <c r="D140" s="21">
        <f>177739</f>
        <v>177739</v>
      </c>
      <c r="E140" s="21">
        <f>173.5732421875</f>
        <v>173.5732421875</v>
      </c>
    </row>
    <row r="141">
      <c r="A141" s="21">
        <f>39866</f>
        <v>39866</v>
      </c>
      <c r="B141" s="21">
        <f>2</f>
        <v>2</v>
      </c>
      <c r="C141" s="21">
        <f>38067</f>
        <v>38067</v>
      </c>
      <c r="D141" s="21">
        <f>177723</f>
        <v>177723</v>
      </c>
      <c r="E141" s="21">
        <f>173.5576171875</f>
        <v>173.5576171875</v>
      </c>
    </row>
    <row r="142">
      <c r="A142" s="21">
        <f>40105</f>
        <v>40105</v>
      </c>
      <c r="B142" s="21">
        <f>3</f>
        <v>3</v>
      </c>
      <c r="C142" s="21">
        <f>38334</f>
        <v>38334</v>
      </c>
      <c r="D142" s="21">
        <f>177779</f>
        <v>177779</v>
      </c>
      <c r="E142" s="21">
        <f>173.6123046875</f>
        <v>173.6123046875</v>
      </c>
    </row>
    <row r="143">
      <c r="A143" s="21">
        <f>40336</f>
        <v>40336</v>
      </c>
      <c r="B143" s="21">
        <f>14</f>
        <v>14</v>
      </c>
      <c r="C143" s="21">
        <f>38596</f>
        <v>38596</v>
      </c>
      <c r="D143" s="21">
        <f>177809</f>
        <v>177809</v>
      </c>
      <c r="E143" s="21">
        <f>173.6416015625</f>
        <v>173.6416015625</v>
      </c>
    </row>
    <row r="144">
      <c r="A144" s="21">
        <f>40593</f>
        <v>40593</v>
      </c>
      <c r="B144" s="21">
        <f>3</f>
        <v>3</v>
      </c>
      <c r="C144" s="21">
        <f>38858</f>
        <v>38858</v>
      </c>
      <c r="D144" s="21">
        <f>177809</f>
        <v>177809</v>
      </c>
      <c r="E144" s="21">
        <f>173.6416015625</f>
        <v>173.6416015625</v>
      </c>
    </row>
    <row r="145">
      <c r="A145" s="21">
        <f>40825</f>
        <v>40825</v>
      </c>
      <c r="B145" s="21">
        <f>3</f>
        <v>3</v>
      </c>
      <c r="C145" s="21">
        <f>39088</f>
        <v>39088</v>
      </c>
      <c r="D145" s="21">
        <f>177809</f>
        <v>177809</v>
      </c>
      <c r="E145" s="21">
        <f>173.6416015625</f>
        <v>173.6416015625</v>
      </c>
    </row>
    <row r="146">
      <c r="A146" s="21">
        <f>41100</f>
        <v>41100</v>
      </c>
      <c r="B146" s="21">
        <f>2</f>
        <v>2</v>
      </c>
      <c r="C146" s="21">
        <f>39309</f>
        <v>39309</v>
      </c>
      <c r="D146" s="21">
        <f>177809</f>
        <v>177809</v>
      </c>
      <c r="E146" s="21">
        <f>173.6416015625</f>
        <v>173.6416015625</v>
      </c>
    </row>
    <row r="147">
      <c r="A147" s="21">
        <f>41363</f>
        <v>41363</v>
      </c>
      <c r="B147" s="21">
        <f>2</f>
        <v>2</v>
      </c>
      <c r="C147" s="21">
        <f>39550</f>
        <v>39550</v>
      </c>
      <c r="D147" s="21">
        <f>177809</f>
        <v>177809</v>
      </c>
      <c r="E147" s="21">
        <f>173.6416015625</f>
        <v>173.6416015625</v>
      </c>
    </row>
    <row r="148">
      <c r="A148" s="21">
        <f>41605</f>
        <v>41605</v>
      </c>
      <c r="B148" s="21">
        <f>0</f>
        <v>0</v>
      </c>
      <c r="C148" s="21">
        <f>39786</f>
        <v>39786</v>
      </c>
      <c r="D148" s="21">
        <f>177813</f>
        <v>177813</v>
      </c>
      <c r="E148" s="21">
        <f>173.6455078125</f>
        <v>173.6455078125</v>
      </c>
    </row>
    <row r="149">
      <c r="A149" s="21">
        <f>41873</f>
        <v>41873</v>
      </c>
      <c r="B149" s="21">
        <f>6</f>
        <v>6</v>
      </c>
      <c r="C149" s="21">
        <f>40040</f>
        <v>40040</v>
      </c>
      <c r="D149" s="21">
        <f>177805</f>
        <v>177805</v>
      </c>
      <c r="E149" s="21">
        <f>173.6376953125</f>
        <v>173.6376953125</v>
      </c>
    </row>
    <row r="150">
      <c r="A150" s="21">
        <f>42104</f>
        <v>42104</v>
      </c>
      <c r="B150" s="21">
        <f>16</f>
        <v>16</v>
      </c>
      <c r="C150" s="21">
        <f>40280</f>
        <v>40280</v>
      </c>
      <c r="D150" s="21">
        <f>177817</f>
        <v>177817</v>
      </c>
      <c r="E150" s="21">
        <f>173.6494140625</f>
        <v>173.6494140625</v>
      </c>
    </row>
    <row r="151">
      <c r="A151" s="21">
        <f>42353</f>
        <v>42353</v>
      </c>
      <c r="B151" s="21">
        <f>3</f>
        <v>3</v>
      </c>
      <c r="C151" s="21">
        <f>40526</f>
        <v>40526</v>
      </c>
      <c r="D151" s="21">
        <f>178061</f>
        <v>178061</v>
      </c>
      <c r="E151" s="21">
        <f>173.8876953125</f>
        <v>173.8876953125</v>
      </c>
    </row>
    <row r="152">
      <c r="A152" s="21">
        <f>42609</f>
        <v>42609</v>
      </c>
      <c r="B152" s="21">
        <f>0</f>
        <v>0</v>
      </c>
      <c r="C152" s="21">
        <f>40779</f>
        <v>40779</v>
      </c>
      <c r="D152" s="21">
        <f>178061</f>
        <v>178061</v>
      </c>
      <c r="E152" s="21">
        <f>173.8876953125</f>
        <v>173.8876953125</v>
      </c>
    </row>
    <row r="153">
      <c r="A153" s="21">
        <f>42828</f>
        <v>42828</v>
      </c>
      <c r="B153" s="21">
        <f>6</f>
        <v>6</v>
      </c>
      <c r="C153" s="21">
        <f>41040</f>
        <v>41040</v>
      </c>
      <c r="D153" s="21">
        <f>178061</f>
        <v>178061</v>
      </c>
      <c r="E153" s="21">
        <f>173.8876953125</f>
        <v>173.8876953125</v>
      </c>
    </row>
    <row r="154">
      <c r="A154" s="21">
        <f>43036</f>
        <v>43036</v>
      </c>
      <c r="B154" s="21">
        <f>2</f>
        <v>2</v>
      </c>
      <c r="C154" s="21">
        <f>41309</f>
        <v>41309</v>
      </c>
      <c r="D154" s="21">
        <f>178061</f>
        <v>178061</v>
      </c>
      <c r="E154" s="21">
        <f>173.8876953125</f>
        <v>173.8876953125</v>
      </c>
    </row>
    <row r="155">
      <c r="A155" s="21">
        <f>43271</f>
        <v>43271</v>
      </c>
      <c r="B155" s="21">
        <f>3</f>
        <v>3</v>
      </c>
      <c r="C155" s="21">
        <f>41553</f>
        <v>41553</v>
      </c>
      <c r="D155" s="21">
        <f>178081</f>
        <v>178081</v>
      </c>
      <c r="E155" s="21">
        <f>173.9072265625</f>
        <v>173.9072265625</v>
      </c>
    </row>
    <row r="156">
      <c r="A156" s="21">
        <f>43526</f>
        <v>43526</v>
      </c>
      <c r="B156" s="21">
        <f>5</f>
        <v>5</v>
      </c>
      <c r="C156" s="21">
        <f>41799</f>
        <v>41799</v>
      </c>
      <c r="D156" s="21">
        <f>178109</f>
        <v>178109</v>
      </c>
      <c r="E156" s="21">
        <f>173.9345703125</f>
        <v>173.9345703125</v>
      </c>
    </row>
    <row r="157">
      <c r="A157" s="21">
        <f>43769</f>
        <v>43769</v>
      </c>
      <c r="B157" s="21">
        <f>7</f>
        <v>7</v>
      </c>
      <c r="C157" s="21">
        <f>42033</f>
        <v>42033</v>
      </c>
      <c r="D157" s="21">
        <f>178237</f>
        <v>178237</v>
      </c>
      <c r="E157" s="21">
        <f>174.0595703125</f>
        <v>174.0595703125</v>
      </c>
    </row>
    <row r="158">
      <c r="A158" s="21">
        <f>43984</f>
        <v>43984</v>
      </c>
      <c r="B158" s="21">
        <f>3</f>
        <v>3</v>
      </c>
      <c r="C158" s="21">
        <f>42287</f>
        <v>42287</v>
      </c>
      <c r="D158" s="21">
        <f>176987</f>
        <v>176987</v>
      </c>
      <c r="E158" s="21">
        <f>172.8388671875</f>
        <v>172.8388671875</v>
      </c>
    </row>
    <row r="159">
      <c r="A159" s="21">
        <f>44225</f>
        <v>44225</v>
      </c>
      <c r="B159" s="21">
        <f>0</f>
        <v>0</v>
      </c>
      <c r="C159" s="21">
        <f>42527</f>
        <v>42527</v>
      </c>
      <c r="D159" s="21">
        <f>176991</f>
        <v>176991</v>
      </c>
      <c r="E159" s="21">
        <f>172.8427734375</f>
        <v>172.8427734375</v>
      </c>
    </row>
    <row r="160">
      <c r="A160" s="21">
        <f>44482</f>
        <v>44482</v>
      </c>
      <c r="B160" s="21">
        <f>0</f>
        <v>0</v>
      </c>
      <c r="C160" s="21">
        <f>42755</f>
        <v>42755</v>
      </c>
      <c r="D160" s="21">
        <f>177043</f>
        <v>177043</v>
      </c>
      <c r="E160" s="21">
        <f>172.8935546875</f>
        <v>172.8935546875</v>
      </c>
    </row>
    <row r="161">
      <c r="A161" s="21">
        <f>44735</f>
        <v>44735</v>
      </c>
      <c r="B161" s="21">
        <f>3</f>
        <v>3</v>
      </c>
      <c r="C161" s="21">
        <f>42978</f>
        <v>42978</v>
      </c>
      <c r="D161" s="21">
        <f>177143</f>
        <v>177143</v>
      </c>
      <c r="E161" s="21">
        <f>172.9912109375</f>
        <v>172.9912109375</v>
      </c>
    </row>
    <row r="162">
      <c r="A162" s="21">
        <f>44985</f>
        <v>44985</v>
      </c>
      <c r="B162" s="21">
        <f>3</f>
        <v>3</v>
      </c>
      <c r="C162" s="21">
        <f>43212</f>
        <v>43212</v>
      </c>
      <c r="D162" s="21">
        <f>177137</f>
        <v>177137</v>
      </c>
      <c r="E162" s="21">
        <f>172.9853515625</f>
        <v>172.9853515625</v>
      </c>
    </row>
    <row r="163">
      <c r="A163" s="21">
        <f>45235</f>
        <v>45235</v>
      </c>
      <c r="B163" s="21">
        <f>0</f>
        <v>0</v>
      </c>
      <c r="C163" s="21">
        <f>43468</f>
        <v>43468</v>
      </c>
      <c r="D163" s="21">
        <f>177173</f>
        <v>177173</v>
      </c>
      <c r="E163" s="21">
        <f>173.0205078125</f>
        <v>173.0205078125</v>
      </c>
    </row>
    <row r="164">
      <c r="A164" s="21">
        <f>45491</f>
        <v>45491</v>
      </c>
      <c r="B164" s="21">
        <f>3</f>
        <v>3</v>
      </c>
      <c r="C164" s="21">
        <f>43724</f>
        <v>43724</v>
      </c>
      <c r="D164" s="21">
        <f>177251</f>
        <v>177251</v>
      </c>
      <c r="E164" s="21">
        <f>173.0966796875</f>
        <v>173.0966796875</v>
      </c>
    </row>
    <row r="165">
      <c r="A165" s="21">
        <f>45757</f>
        <v>45757</v>
      </c>
      <c r="B165" s="21">
        <f>0</f>
        <v>0</v>
      </c>
      <c r="C165" s="21">
        <f>43930</f>
        <v>43930</v>
      </c>
      <c r="D165" s="21">
        <f>177301</f>
        <v>177301</v>
      </c>
      <c r="E165" s="21">
        <f>173.1455078125</f>
        <v>173.1455078125</v>
      </c>
    </row>
    <row r="166">
      <c r="A166" s="21">
        <f>45995</f>
        <v>45995</v>
      </c>
      <c r="B166" s="21">
        <f>3</f>
        <v>3</v>
      </c>
      <c r="C166" s="21">
        <f>44171</f>
        <v>44171</v>
      </c>
      <c r="D166" s="21">
        <f>177305</f>
        <v>177305</v>
      </c>
      <c r="E166" s="21">
        <f>173.1494140625</f>
        <v>173.1494140625</v>
      </c>
    </row>
    <row r="167">
      <c r="A167" s="21">
        <f>46273</f>
        <v>46273</v>
      </c>
      <c r="B167" s="21">
        <f>3</f>
        <v>3</v>
      </c>
      <c r="C167" s="21">
        <f>44439</f>
        <v>44439</v>
      </c>
      <c r="D167" s="21">
        <f>177309</f>
        <v>177309</v>
      </c>
      <c r="E167" s="21">
        <f>173.1533203125</f>
        <v>173.1533203125</v>
      </c>
    </row>
    <row r="168">
      <c r="A168" s="21">
        <f>46510</f>
        <v>46510</v>
      </c>
      <c r="B168" s="21">
        <f>3</f>
        <v>3</v>
      </c>
      <c r="C168" s="21">
        <f>44683</f>
        <v>44683</v>
      </c>
      <c r="D168" s="21">
        <f>177261</f>
        <v>177261</v>
      </c>
      <c r="E168" s="21">
        <f>173.1064453125</f>
        <v>173.1064453125</v>
      </c>
    </row>
    <row r="169">
      <c r="A169" s="21">
        <f>46757</f>
        <v>46757</v>
      </c>
      <c r="B169" s="21">
        <f>28</f>
        <v>28</v>
      </c>
      <c r="C169" s="21">
        <f>44934</f>
        <v>44934</v>
      </c>
      <c r="D169" s="21">
        <f>177257</f>
        <v>177257</v>
      </c>
      <c r="E169" s="21">
        <f>173.1025390625</f>
        <v>173.1025390625</v>
      </c>
    </row>
    <row r="170">
      <c r="A170" s="21">
        <f>47035</f>
        <v>47035</v>
      </c>
      <c r="B170" s="21">
        <f>12</f>
        <v>12</v>
      </c>
      <c r="C170" s="21">
        <f>45193</f>
        <v>45193</v>
      </c>
      <c r="D170" s="21">
        <f>177261</f>
        <v>177261</v>
      </c>
      <c r="E170" s="21">
        <f>173.1064453125</f>
        <v>173.1064453125</v>
      </c>
    </row>
    <row r="171">
      <c r="A171" s="21">
        <f>47284</f>
        <v>47284</v>
      </c>
      <c r="B171" s="21">
        <f>0</f>
        <v>0</v>
      </c>
      <c r="C171" s="21">
        <f>45461</f>
        <v>45461</v>
      </c>
      <c r="D171" s="21">
        <f>177225</f>
        <v>177225</v>
      </c>
      <c r="E171" s="21">
        <f>173.0712890625</f>
        <v>173.0712890625</v>
      </c>
    </row>
    <row r="172">
      <c r="A172" s="21">
        <f>47522</f>
        <v>47522</v>
      </c>
      <c r="B172" s="21">
        <f>0</f>
        <v>0</v>
      </c>
      <c r="C172" s="21">
        <f>45717</f>
        <v>45717</v>
      </c>
      <c r="D172" s="21">
        <f>177229</f>
        <v>177229</v>
      </c>
      <c r="E172" s="21">
        <f>173.0751953125</f>
        <v>173.0751953125</v>
      </c>
    </row>
    <row r="173">
      <c r="A173" s="21">
        <f>47769</f>
        <v>47769</v>
      </c>
      <c r="B173" s="21">
        <f>2</f>
        <v>2</v>
      </c>
      <c r="C173" s="21">
        <f>45962</f>
        <v>45962</v>
      </c>
      <c r="D173" s="21">
        <f>177229</f>
        <v>177229</v>
      </c>
      <c r="E173" s="21">
        <f>173.0751953125</f>
        <v>173.0751953125</v>
      </c>
    </row>
    <row r="174">
      <c r="A174" s="21">
        <f>48016</f>
        <v>48016</v>
      </c>
      <c r="B174" s="21">
        <f>0</f>
        <v>0</v>
      </c>
      <c r="C174" s="21">
        <f>46217</f>
        <v>46217</v>
      </c>
      <c r="D174" s="21">
        <f>177237</f>
        <v>177237</v>
      </c>
      <c r="E174" s="21">
        <f>173.0830078125</f>
        <v>173.0830078125</v>
      </c>
    </row>
    <row r="175">
      <c r="A175" s="21">
        <f>48250</f>
        <v>48250</v>
      </c>
      <c r="B175" s="21">
        <f>3</f>
        <v>3</v>
      </c>
      <c r="C175" s="21">
        <f>46480</f>
        <v>46480</v>
      </c>
      <c r="D175" s="21">
        <f>177277</f>
        <v>177277</v>
      </c>
      <c r="E175" s="21">
        <f>173.1220703125</f>
        <v>173.1220703125</v>
      </c>
    </row>
    <row r="176">
      <c r="A176" s="21">
        <f>48521</f>
        <v>48521</v>
      </c>
      <c r="B176" s="21">
        <f>3</f>
        <v>3</v>
      </c>
      <c r="C176" s="21">
        <f>46718</f>
        <v>46718</v>
      </c>
      <c r="D176" s="21">
        <f>177583</f>
        <v>177583</v>
      </c>
      <c r="E176" s="21">
        <f>173.4208984375</f>
        <v>173.4208984375</v>
      </c>
    </row>
    <row r="177">
      <c r="A177" s="21">
        <f>48781</f>
        <v>48781</v>
      </c>
      <c r="B177" s="21">
        <f>3</f>
        <v>3</v>
      </c>
      <c r="C177" s="21">
        <f>46958</f>
        <v>46958</v>
      </c>
      <c r="D177" s="21">
        <f>177891</f>
        <v>177891</v>
      </c>
      <c r="E177" s="21">
        <f>173.7216796875</f>
        <v>173.7216796875</v>
      </c>
    </row>
    <row r="178">
      <c r="A178" s="21">
        <f>49045</f>
        <v>49045</v>
      </c>
      <c r="B178" s="21">
        <f>0</f>
        <v>0</v>
      </c>
      <c r="C178" s="21">
        <f>47213</f>
        <v>47213</v>
      </c>
      <c r="D178" s="21">
        <f>178157</f>
        <v>178157</v>
      </c>
      <c r="E178" s="21">
        <f>173.9814453125</f>
        <v>173.9814453125</v>
      </c>
    </row>
    <row r="179">
      <c r="A179" s="21">
        <f>49294</f>
        <v>49294</v>
      </c>
      <c r="B179" s="21">
        <f>3</f>
        <v>3</v>
      </c>
      <c r="C179" s="21">
        <f>47466</f>
        <v>47466</v>
      </c>
      <c r="D179" s="21">
        <f>178157</f>
        <v>178157</v>
      </c>
      <c r="E179" s="21">
        <f>173.9814453125</f>
        <v>173.9814453125</v>
      </c>
    </row>
    <row r="180">
      <c r="A180" s="21">
        <f>49540</f>
        <v>49540</v>
      </c>
      <c r="B180" s="21">
        <f>0</f>
        <v>0</v>
      </c>
      <c r="C180" s="21">
        <f>47706</f>
        <v>47706</v>
      </c>
      <c r="D180" s="21">
        <f>178153</f>
        <v>178153</v>
      </c>
      <c r="E180" s="21">
        <f>173.9775390625</f>
        <v>173.9775390625</v>
      </c>
    </row>
    <row r="181">
      <c r="A181" s="21">
        <f>49851</f>
        <v>49851</v>
      </c>
      <c r="B181" s="21">
        <f>2</f>
        <v>2</v>
      </c>
      <c r="C181" s="21">
        <f>47974</f>
        <v>47974</v>
      </c>
      <c r="D181" s="21">
        <f>178153</f>
        <v>178153</v>
      </c>
      <c r="E181" s="21">
        <f>173.9775390625</f>
        <v>173.9775390625</v>
      </c>
    </row>
    <row r="182">
      <c r="A182" s="21">
        <f>50186</f>
        <v>50186</v>
      </c>
      <c r="B182" s="21">
        <f>2</f>
        <v>2</v>
      </c>
      <c r="C182" s="21">
        <f>48236</f>
        <v>48236</v>
      </c>
      <c r="D182" s="21">
        <f>178153</f>
        <v>178153</v>
      </c>
      <c r="E182" s="21">
        <f>173.9775390625</f>
        <v>173.9775390625</v>
      </c>
    </row>
    <row r="183">
      <c r="A183" s="21">
        <f>50499</f>
        <v>50499</v>
      </c>
      <c r="B183" s="21">
        <f>2</f>
        <v>2</v>
      </c>
      <c r="C183" s="21">
        <f>48494</f>
        <v>48494</v>
      </c>
      <c r="D183" s="21">
        <f>178161</f>
        <v>178161</v>
      </c>
      <c r="E183" s="21">
        <f>173.9853515625</f>
        <v>173.9853515625</v>
      </c>
    </row>
    <row r="184">
      <c r="A184" s="21">
        <f>50853</f>
        <v>50853</v>
      </c>
      <c r="B184" s="21">
        <f>2</f>
        <v>2</v>
      </c>
      <c r="C184" s="21">
        <f>48742</f>
        <v>48742</v>
      </c>
      <c r="D184" s="21">
        <f>178165</f>
        <v>178165</v>
      </c>
      <c r="E184" s="21">
        <f>173.9892578125</f>
        <v>173.9892578125</v>
      </c>
    </row>
    <row r="185">
      <c r="A185" s="21">
        <f>51233</f>
        <v>51233</v>
      </c>
      <c r="B185" s="21">
        <f>6</f>
        <v>6</v>
      </c>
      <c r="C185" s="21">
        <f>49007</f>
        <v>49007</v>
      </c>
      <c r="D185" s="21">
        <f>178169</f>
        <v>178169</v>
      </c>
      <c r="E185" s="21">
        <f>173.9931640625</f>
        <v>173.9931640625</v>
      </c>
    </row>
    <row r="186">
      <c r="A186" s="21">
        <f>51523</f>
        <v>51523</v>
      </c>
      <c r="B186" s="21">
        <f>5</f>
        <v>5</v>
      </c>
      <c r="C186" s="21">
        <f>49251</f>
        <v>49251</v>
      </c>
      <c r="D186" s="21">
        <f>178169</f>
        <v>178169</v>
      </c>
      <c r="E186" s="21">
        <f>173.9931640625</f>
        <v>173.9931640625</v>
      </c>
    </row>
    <row r="187">
      <c r="A187" s="21">
        <f>51815</f>
        <v>51815</v>
      </c>
      <c r="B187" s="21">
        <f>6</f>
        <v>6</v>
      </c>
      <c r="C187" s="21">
        <f>49496</f>
        <v>49496</v>
      </c>
      <c r="D187" s="21">
        <f>178133</f>
        <v>178133</v>
      </c>
      <c r="E187" s="21">
        <f>173.9580078125</f>
        <v>173.9580078125</v>
      </c>
    </row>
    <row r="188">
      <c r="A188" s="21">
        <f>52136</f>
        <v>52136</v>
      </c>
      <c r="B188" s="21">
        <f>2</f>
        <v>2</v>
      </c>
      <c r="C188" s="21">
        <f>49846</f>
        <v>49846</v>
      </c>
      <c r="D188" s="21">
        <f>178117</f>
        <v>178117</v>
      </c>
      <c r="E188" s="21">
        <f>173.9423828125</f>
        <v>173.9423828125</v>
      </c>
    </row>
    <row r="189">
      <c r="A189" s="21">
        <f>52549</f>
        <v>52549</v>
      </c>
      <c r="B189" s="21">
        <f>3</f>
        <v>3</v>
      </c>
      <c r="C189" s="21">
        <f>50141</f>
        <v>50141</v>
      </c>
      <c r="D189" s="21">
        <f>178121</f>
        <v>178121</v>
      </c>
      <c r="E189" s="21">
        <f>173.9462890625</f>
        <v>173.9462890625</v>
      </c>
    </row>
    <row r="190">
      <c r="A190" s="21">
        <f>52860</f>
        <v>52860</v>
      </c>
      <c r="B190" s="21">
        <f>12</f>
        <v>12</v>
      </c>
      <c r="C190" s="21">
        <f>50383</f>
        <v>50383</v>
      </c>
      <c r="D190" s="21">
        <f>178129</f>
        <v>178129</v>
      </c>
      <c r="E190" s="21">
        <f>173.9541015625</f>
        <v>173.9541015625</v>
      </c>
    </row>
    <row r="191">
      <c r="A191" s="21">
        <f>53213</f>
        <v>53213</v>
      </c>
      <c r="B191" s="21">
        <f>8</f>
        <v>8</v>
      </c>
      <c r="C191" s="21">
        <f>50705</f>
        <v>50705</v>
      </c>
      <c r="D191" s="21">
        <f>178129</f>
        <v>178129</v>
      </c>
      <c r="E191" s="21">
        <f>173.9541015625</f>
        <v>173.9541015625</v>
      </c>
    </row>
    <row r="192">
      <c r="A192" s="21">
        <f>53544</f>
        <v>53544</v>
      </c>
      <c r="B192" s="21">
        <f>2</f>
        <v>2</v>
      </c>
      <c r="C192" s="21">
        <f>51023</f>
        <v>51023</v>
      </c>
      <c r="D192" s="21">
        <f>178133</f>
        <v>178133</v>
      </c>
      <c r="E192" s="21">
        <f>173.9580078125</f>
        <v>173.9580078125</v>
      </c>
    </row>
    <row r="193">
      <c r="A193" s="21">
        <f>53841</f>
        <v>53841</v>
      </c>
      <c r="B193" s="21">
        <f>5</f>
        <v>5</v>
      </c>
      <c r="C193" s="21">
        <f>51288</f>
        <v>51288</v>
      </c>
      <c r="D193" s="21">
        <f>178134</f>
        <v>178134</v>
      </c>
      <c r="E193" s="21">
        <f>173.958984375</f>
        <v>173.958984375</v>
      </c>
    </row>
    <row r="194">
      <c r="A194" s="21">
        <f>54118</f>
        <v>54118</v>
      </c>
      <c r="B194" s="21">
        <f>18</f>
        <v>18</v>
      </c>
      <c r="C194" s="21">
        <f>51494</f>
        <v>51494</v>
      </c>
      <c r="D194" s="21">
        <f>178137</f>
        <v>178137</v>
      </c>
      <c r="E194" s="21">
        <f>173.9619140625</f>
        <v>173.9619140625</v>
      </c>
    </row>
    <row r="195">
      <c r="A195" s="21">
        <f>54373</f>
        <v>54373</v>
      </c>
      <c r="B195" s="21">
        <f>18</f>
        <v>18</v>
      </c>
      <c r="C195" s="21">
        <f>51785</f>
        <v>51785</v>
      </c>
      <c r="D195" s="21">
        <f>178137</f>
        <v>178137</v>
      </c>
      <c r="E195" s="21">
        <f>173.9619140625</f>
        <v>173.9619140625</v>
      </c>
    </row>
    <row r="196">
      <c r="A196" s="21">
        <f>54684</f>
        <v>54684</v>
      </c>
      <c r="B196" s="21">
        <f>15</f>
        <v>15</v>
      </c>
      <c r="C196" s="21">
        <f>52037</f>
        <v>52037</v>
      </c>
      <c r="D196" s="21">
        <f>178129</f>
        <v>178129</v>
      </c>
      <c r="E196" s="21">
        <f>173.9541015625</f>
        <v>173.9541015625</v>
      </c>
    </row>
    <row r="197">
      <c r="A197" s="21">
        <f>54949</f>
        <v>54949</v>
      </c>
      <c r="B197" s="21">
        <f>2</f>
        <v>2</v>
      </c>
      <c r="C197" s="21">
        <f>52320</f>
        <v>52320</v>
      </c>
      <c r="D197" s="21">
        <f>178093</f>
        <v>178093</v>
      </c>
      <c r="E197" s="21">
        <f>173.9189453125</f>
        <v>173.9189453125</v>
      </c>
    </row>
    <row r="198">
      <c r="A198" s="21">
        <f>55193</f>
        <v>55193</v>
      </c>
      <c r="B198" s="21">
        <f>0</f>
        <v>0</v>
      </c>
      <c r="C198" s="21">
        <f>52633</f>
        <v>52633</v>
      </c>
      <c r="D198" s="21">
        <f>178082</f>
        <v>178082</v>
      </c>
      <c r="E198" s="21">
        <f>173.908203125</f>
        <v>173.908203125</v>
      </c>
    </row>
    <row r="199">
      <c r="A199" s="21">
        <f>55436</f>
        <v>55436</v>
      </c>
      <c r="B199" s="21">
        <f>3</f>
        <v>3</v>
      </c>
      <c r="C199" s="21">
        <f>52902</f>
        <v>52902</v>
      </c>
      <c r="D199" s="21">
        <f>178082</f>
        <v>178082</v>
      </c>
      <c r="E199" s="21">
        <f>173.908203125</f>
        <v>173.908203125</v>
      </c>
    </row>
    <row r="200">
      <c r="A200" s="21">
        <f>55637</f>
        <v>55637</v>
      </c>
      <c r="B200" s="21">
        <f>3</f>
        <v>3</v>
      </c>
      <c r="C200" s="21">
        <f>53168</f>
        <v>53168</v>
      </c>
      <c r="D200" s="21">
        <f>178081</f>
        <v>178081</v>
      </c>
      <c r="E200" s="21">
        <f>173.9072265625</f>
        <v>173.9072265625</v>
      </c>
    </row>
    <row r="201">
      <c r="A201" s="21">
        <f>55867</f>
        <v>55867</v>
      </c>
      <c r="B201" s="21">
        <f>3</f>
        <v>3</v>
      </c>
      <c r="C201" s="21">
        <f>53477</f>
        <v>53477</v>
      </c>
      <c r="D201" s="21">
        <f>178053</f>
        <v>178053</v>
      </c>
      <c r="E201" s="21">
        <f>173.8798828125</f>
        <v>173.8798828125</v>
      </c>
    </row>
    <row r="202">
      <c r="A202" s="21">
        <f>56154</f>
        <v>56154</v>
      </c>
      <c r="B202" s="21">
        <f>0</f>
        <v>0</v>
      </c>
      <c r="C202" s="21">
        <f>53715</f>
        <v>53715</v>
      </c>
      <c r="D202" s="21">
        <f>178053</f>
        <v>178053</v>
      </c>
      <c r="E202" s="21">
        <f>173.8798828125</f>
        <v>173.8798828125</v>
      </c>
    </row>
    <row r="203">
      <c r="A203" s="21">
        <f>56374</f>
        <v>56374</v>
      </c>
      <c r="B203" s="21">
        <f>3</f>
        <v>3</v>
      </c>
      <c r="C203" s="21">
        <f>53915</f>
        <v>53915</v>
      </c>
      <c r="D203" s="21">
        <f>178120</f>
        <v>178120</v>
      </c>
      <c r="E203" s="21">
        <f>173.9453125</f>
        <v>173.9453125</v>
      </c>
    </row>
    <row r="204">
      <c r="A204" s="21">
        <f>56613</f>
        <v>56613</v>
      </c>
      <c r="B204" s="21">
        <f>3</f>
        <v>3</v>
      </c>
      <c r="C204" s="21">
        <f>54138</f>
        <v>54138</v>
      </c>
      <c r="D204" s="21">
        <f>178512</f>
        <v>178512</v>
      </c>
      <c r="E204" s="21">
        <f>174.328125</f>
        <v>174.328125</v>
      </c>
    </row>
    <row r="205">
      <c r="A205" s="21">
        <f>56858</f>
        <v>56858</v>
      </c>
      <c r="B205" s="21">
        <f>2</f>
        <v>2</v>
      </c>
      <c r="C205" s="21">
        <f>54382</f>
        <v>54382</v>
      </c>
      <c r="D205" s="21">
        <f>179003</f>
        <v>179003</v>
      </c>
      <c r="E205" s="21">
        <f>174.8076171875</f>
        <v>174.8076171875</v>
      </c>
    </row>
    <row r="206">
      <c r="A206" s="21">
        <f>57127</f>
        <v>57127</v>
      </c>
      <c r="B206" s="21">
        <f>5</f>
        <v>5</v>
      </c>
      <c r="C206" s="21">
        <f>54608</f>
        <v>54608</v>
      </c>
      <c r="D206" s="21">
        <f>179319</f>
        <v>179319</v>
      </c>
      <c r="E206" s="21">
        <f>175.1162109375</f>
        <v>175.1162109375</v>
      </c>
    </row>
    <row r="207">
      <c r="A207" s="21">
        <f>57398</f>
        <v>57398</v>
      </c>
      <c r="B207" s="21">
        <f>8</f>
        <v>8</v>
      </c>
      <c r="C207" s="21">
        <f>54865</f>
        <v>54865</v>
      </c>
      <c r="D207" s="21">
        <f>179409</f>
        <v>179409</v>
      </c>
      <c r="E207" s="21">
        <f>175.2041015625</f>
        <v>175.2041015625</v>
      </c>
    </row>
    <row r="208">
      <c r="A208" s="21">
        <f>57664</f>
        <v>57664</v>
      </c>
      <c r="B208" s="21">
        <f>5</f>
        <v>5</v>
      </c>
      <c r="C208" s="21">
        <f>55086</f>
        <v>55086</v>
      </c>
      <c r="D208" s="21">
        <f>179409</f>
        <v>179409</v>
      </c>
      <c r="E208" s="21">
        <f>175.2041015625</f>
        <v>175.2041015625</v>
      </c>
    </row>
    <row r="209">
      <c r="A209" s="21">
        <f>57956</f>
        <v>57956</v>
      </c>
      <c r="B209" s="21">
        <f>2</f>
        <v>2</v>
      </c>
      <c r="C209" s="21">
        <f>55338</f>
        <v>55338</v>
      </c>
      <c r="D209" s="21">
        <f>179409</f>
        <v>179409</v>
      </c>
      <c r="E209" s="21">
        <f>175.2041015625</f>
        <v>175.2041015625</v>
      </c>
    </row>
    <row r="210">
      <c r="A210" s="21">
        <f>58236</f>
        <v>58236</v>
      </c>
      <c r="B210" s="21">
        <f>5</f>
        <v>5</v>
      </c>
      <c r="C210" s="21">
        <f>55586</f>
        <v>55586</v>
      </c>
      <c r="D210" s="21">
        <f>179377</f>
        <v>179377</v>
      </c>
      <c r="E210" s="21">
        <f>175.1728515625</f>
        <v>175.1728515625</v>
      </c>
    </row>
    <row r="211">
      <c r="A211" s="21">
        <f>58518</f>
        <v>58518</v>
      </c>
      <c r="B211" s="21">
        <f>6</f>
        <v>6</v>
      </c>
      <c r="C211" s="21">
        <f>55813</f>
        <v>55813</v>
      </c>
      <c r="D211" s="21">
        <f>179381</f>
        <v>179381</v>
      </c>
      <c r="E211" s="21">
        <f>175.1767578125</f>
        <v>175.1767578125</v>
      </c>
    </row>
    <row r="212">
      <c r="A212" s="21">
        <f>58832</f>
        <v>58832</v>
      </c>
      <c r="B212" s="21">
        <f>6</f>
        <v>6</v>
      </c>
      <c r="C212" s="21">
        <f>56066</f>
        <v>56066</v>
      </c>
      <c r="D212" s="21">
        <f>179381</f>
        <v>179381</v>
      </c>
      <c r="E212" s="21">
        <f>175.1767578125</f>
        <v>175.1767578125</v>
      </c>
    </row>
    <row r="213">
      <c r="A213" s="21">
        <f>59122</f>
        <v>59122</v>
      </c>
      <c r="B213" s="21">
        <f>6</f>
        <v>6</v>
      </c>
      <c r="C213" s="21">
        <f>56314</f>
        <v>56314</v>
      </c>
      <c r="D213" s="21">
        <f>179385</f>
        <v>179385</v>
      </c>
      <c r="E213" s="21">
        <f>175.1806640625</f>
        <v>175.1806640625</v>
      </c>
    </row>
    <row r="214">
      <c r="A214" s="21">
        <f>59405</f>
        <v>59405</v>
      </c>
      <c r="B214" s="21">
        <f>5</f>
        <v>5</v>
      </c>
      <c r="C214" s="21">
        <f>56536</f>
        <v>56536</v>
      </c>
      <c r="D214" s="21">
        <f>179385</f>
        <v>179385</v>
      </c>
      <c r="E214" s="21">
        <f>175.1806640625</f>
        <v>175.1806640625</v>
      </c>
    </row>
    <row r="215">
      <c r="A215" s="21">
        <f>59698</f>
        <v>59698</v>
      </c>
      <c r="B215" s="21">
        <f>6</f>
        <v>6</v>
      </c>
      <c r="C215" s="21">
        <f>56795</f>
        <v>56795</v>
      </c>
      <c r="D215" s="21">
        <f>179385</f>
        <v>179385</v>
      </c>
      <c r="E215" s="21">
        <f>175.1806640625</f>
        <v>175.1806640625</v>
      </c>
    </row>
    <row r="216">
      <c r="A216" s="21">
        <f>59990</f>
        <v>59990</v>
      </c>
      <c r="B216" s="21">
        <f>2</f>
        <v>2</v>
      </c>
      <c r="C216" s="21">
        <f>57058</f>
        <v>57058</v>
      </c>
      <c r="D216" s="21">
        <f>179389</f>
        <v>179389</v>
      </c>
      <c r="E216" s="21">
        <f>175.1845703125</f>
        <v>175.1845703125</v>
      </c>
    </row>
    <row r="217">
      <c r="A217" s="21">
        <f>60301</f>
        <v>60301</v>
      </c>
      <c r="B217" s="21">
        <f>2</f>
        <v>2</v>
      </c>
      <c r="C217" s="21">
        <f>57315</f>
        <v>57315</v>
      </c>
      <c r="D217" s="21">
        <f>179381</f>
        <v>179381</v>
      </c>
      <c r="E217" s="21">
        <f>175.1767578125</f>
        <v>175.1767578125</v>
      </c>
    </row>
    <row r="218">
      <c r="A218" s="21">
        <f>60580</f>
        <v>60580</v>
      </c>
      <c r="B218" s="21">
        <f>2</f>
        <v>2</v>
      </c>
      <c r="C218" s="21">
        <f>57583</f>
        <v>57583</v>
      </c>
      <c r="D218" s="21">
        <f>179365</f>
        <v>179365</v>
      </c>
      <c r="E218" s="21">
        <f>175.1611328125</f>
        <v>175.1611328125</v>
      </c>
    </row>
    <row r="219">
      <c r="A219" s="21">
        <f>60871</f>
        <v>60871</v>
      </c>
      <c r="B219" s="21">
        <f>19</f>
        <v>19</v>
      </c>
      <c r="C219" s="21">
        <f>57909</f>
        <v>57909</v>
      </c>
      <c r="D219" s="21">
        <f>179341</f>
        <v>179341</v>
      </c>
      <c r="E219" s="21">
        <f>175.1376953125</f>
        <v>175.1376953125</v>
      </c>
    </row>
    <row r="220">
      <c r="A220" s="21">
        <f>61155</f>
        <v>61155</v>
      </c>
      <c r="B220" s="21">
        <f>17</f>
        <v>17</v>
      </c>
      <c r="C220" s="21">
        <f>58266</f>
        <v>58266</v>
      </c>
      <c r="D220" s="21">
        <f>179317</f>
        <v>179317</v>
      </c>
      <c r="E220" s="21">
        <f>175.1142578125</f>
        <v>175.1142578125</v>
      </c>
    </row>
    <row r="221">
      <c r="A221" s="21">
        <f>61384</f>
        <v>61384</v>
      </c>
      <c r="B221" s="21">
        <f>0</f>
        <v>0</v>
      </c>
      <c r="C221" s="21">
        <f>58477</f>
        <v>58477</v>
      </c>
      <c r="D221" s="21">
        <f>179285</f>
        <v>179285</v>
      </c>
      <c r="E221" s="21">
        <f>175.0830078125</f>
        <v>175.0830078125</v>
      </c>
    </row>
    <row r="222">
      <c r="A222" s="21">
        <f>61631</f>
        <v>61631</v>
      </c>
      <c r="B222" s="21">
        <f>3</f>
        <v>3</v>
      </c>
      <c r="C222" s="21">
        <f>58766</f>
        <v>58766</v>
      </c>
      <c r="D222" s="21">
        <f>179289</f>
        <v>179289</v>
      </c>
      <c r="E222" s="21">
        <f>175.0869140625</f>
        <v>175.0869140625</v>
      </c>
    </row>
    <row r="223">
      <c r="A223" s="21">
        <f>61880</f>
        <v>61880</v>
      </c>
      <c r="B223" s="21">
        <f>3</f>
        <v>3</v>
      </c>
      <c r="C223" s="21">
        <f>59078</f>
        <v>59078</v>
      </c>
      <c r="D223" s="21">
        <f>179293</f>
        <v>179293</v>
      </c>
      <c r="E223" s="21">
        <f>175.0908203125</f>
        <v>175.0908203125</v>
      </c>
    </row>
    <row r="224">
      <c r="A224" s="21">
        <f>62165</f>
        <v>62165</v>
      </c>
      <c r="B224" s="21">
        <f>0</f>
        <v>0</v>
      </c>
      <c r="C224" s="21">
        <f>59350</f>
        <v>59350</v>
      </c>
      <c r="D224" s="21">
        <f>179317</f>
        <v>179317</v>
      </c>
      <c r="E224" s="21">
        <f>175.1142578125</f>
        <v>175.1142578125</v>
      </c>
    </row>
    <row r="225">
      <c r="A225" s="21">
        <f>62431</f>
        <v>62431</v>
      </c>
      <c r="B225" s="21">
        <f>3</f>
        <v>3</v>
      </c>
      <c r="C225" s="21">
        <f>59658</f>
        <v>59658</v>
      </c>
      <c r="D225" s="21">
        <f>179317</f>
        <v>179317</v>
      </c>
      <c r="E225" s="21">
        <f>175.1142578125</f>
        <v>175.1142578125</v>
      </c>
    </row>
    <row r="226">
      <c r="A226" s="21">
        <f>62731</f>
        <v>62731</v>
      </c>
      <c r="B226" s="21">
        <f>2</f>
        <v>2</v>
      </c>
      <c r="C226" s="21">
        <f>59947</f>
        <v>59947</v>
      </c>
      <c r="D226" s="21">
        <f>179321</f>
        <v>179321</v>
      </c>
      <c r="E226" s="21">
        <f>175.1181640625</f>
        <v>175.1181640625</v>
      </c>
    </row>
    <row r="227">
      <c r="A227" s="21">
        <f>62972</f>
        <v>62972</v>
      </c>
      <c r="B227" s="21">
        <f>0</f>
        <v>0</v>
      </c>
      <c r="C227" s="21">
        <f>60309</f>
        <v>60309</v>
      </c>
      <c r="D227" s="21">
        <f>179321</f>
        <v>179321</v>
      </c>
      <c r="E227" s="21">
        <f>175.1181640625</f>
        <v>175.1181640625</v>
      </c>
    </row>
    <row r="228">
      <c r="A228" s="21">
        <f>63215</f>
        <v>63215</v>
      </c>
      <c r="B228" s="21">
        <f>3</f>
        <v>3</v>
      </c>
      <c r="C228" s="21">
        <f>60588</f>
        <v>60588</v>
      </c>
      <c r="D228" s="21">
        <f>179325</f>
        <v>179325</v>
      </c>
      <c r="E228" s="21">
        <f>175.1220703125</f>
        <v>175.1220703125</v>
      </c>
    </row>
    <row r="229">
      <c r="A229" s="21">
        <f>63456</f>
        <v>63456</v>
      </c>
      <c r="B229" s="21">
        <f>3</f>
        <v>3</v>
      </c>
      <c r="C229" s="21">
        <f>60811</f>
        <v>60811</v>
      </c>
      <c r="D229" s="21">
        <f>179417</f>
        <v>179417</v>
      </c>
      <c r="E229" s="21">
        <f>175.2119140625</f>
        <v>175.2119140625</v>
      </c>
    </row>
    <row r="230">
      <c r="A230" s="21">
        <f>63763</f>
        <v>63763</v>
      </c>
      <c r="B230" s="21">
        <f>0</f>
        <v>0</v>
      </c>
      <c r="C230" s="21">
        <f>61052</f>
        <v>61052</v>
      </c>
      <c r="D230" s="21">
        <f>182071</f>
        <v>182071</v>
      </c>
      <c r="E230" s="21">
        <f>177.8037109375</f>
        <v>177.8037109375</v>
      </c>
    </row>
    <row r="231">
      <c r="A231" s="21">
        <f>64064</f>
        <v>64064</v>
      </c>
      <c r="B231" s="21">
        <f>6</f>
        <v>6</v>
      </c>
      <c r="C231" s="21">
        <f>61311</f>
        <v>61311</v>
      </c>
      <c r="D231" s="21">
        <f>182307</f>
        <v>182307</v>
      </c>
      <c r="E231" s="21">
        <f>178.0341796875</f>
        <v>178.0341796875</v>
      </c>
    </row>
    <row r="232">
      <c r="A232" s="21">
        <f>64361</f>
        <v>64361</v>
      </c>
      <c r="B232" s="21">
        <f>3</f>
        <v>3</v>
      </c>
      <c r="C232" s="21">
        <f>61536</f>
        <v>61536</v>
      </c>
      <c r="D232" s="21">
        <f>182323</f>
        <v>182323</v>
      </c>
      <c r="E232" s="21">
        <f>178.0498046875</f>
        <v>178.0498046875</v>
      </c>
    </row>
    <row r="233">
      <c r="A233" s="21">
        <f>64638</f>
        <v>64638</v>
      </c>
      <c r="B233" s="21">
        <f>7</f>
        <v>7</v>
      </c>
      <c r="C233" s="21">
        <f>61792</f>
        <v>61792</v>
      </c>
      <c r="D233" s="21">
        <f>182323</f>
        <v>182323</v>
      </c>
      <c r="E233" s="21">
        <f>178.0498046875</f>
        <v>178.0498046875</v>
      </c>
    </row>
    <row r="234">
      <c r="A234" s="21">
        <f>64957</f>
        <v>64957</v>
      </c>
      <c r="B234" s="21">
        <f>2</f>
        <v>2</v>
      </c>
      <c r="C234" s="21">
        <f>62018</f>
        <v>62018</v>
      </c>
      <c r="D234" s="21">
        <f>182319</f>
        <v>182319</v>
      </c>
      <c r="E234" s="21">
        <f>178.0458984375</f>
        <v>178.0458984375</v>
      </c>
    </row>
    <row r="235">
      <c r="A235" s="21">
        <f>65294</f>
        <v>65294</v>
      </c>
      <c r="B235" s="21">
        <f>5</f>
        <v>5</v>
      </c>
      <c r="C235" s="21">
        <f>62269</f>
        <v>62269</v>
      </c>
      <c r="D235" s="21">
        <f>182320</f>
        <v>182320</v>
      </c>
      <c r="E235" s="21">
        <f>178.046875</f>
        <v>178.046875</v>
      </c>
    </row>
    <row r="236">
      <c r="A236" s="21">
        <f>65614</f>
        <v>65614</v>
      </c>
      <c r="B236" s="21">
        <f>2</f>
        <v>2</v>
      </c>
      <c r="C236" s="21">
        <f>62499</f>
        <v>62499</v>
      </c>
      <c r="D236" s="21">
        <f>182316</f>
        <v>182316</v>
      </c>
      <c r="E236" s="21">
        <f>178.04296875</f>
        <v>178.04296875</v>
      </c>
    </row>
    <row r="237">
      <c r="A237" s="21">
        <f>65898</f>
        <v>65898</v>
      </c>
      <c r="B237" s="21">
        <f>3</f>
        <v>3</v>
      </c>
      <c r="C237" s="21">
        <f>62721</f>
        <v>62721</v>
      </c>
      <c r="D237" s="21">
        <f>182319</f>
        <v>182319</v>
      </c>
      <c r="E237" s="21">
        <f>178.0458984375</f>
        <v>178.0458984375</v>
      </c>
    </row>
    <row r="238">
      <c r="A238" s="21">
        <f>66211</f>
        <v>66211</v>
      </c>
      <c r="B238" s="21">
        <f>3</f>
        <v>3</v>
      </c>
      <c r="C238" s="21">
        <f>62981</f>
        <v>62981</v>
      </c>
      <c r="D238" s="21">
        <f>182255</f>
        <v>182255</v>
      </c>
      <c r="E238" s="21">
        <f>177.9833984375</f>
        <v>177.9833984375</v>
      </c>
    </row>
    <row r="239">
      <c r="A239" s="21">
        <f>66479</f>
        <v>66479</v>
      </c>
      <c r="B239" s="21">
        <f>5</f>
        <v>5</v>
      </c>
      <c r="C239" s="21">
        <f>63232</f>
        <v>63232</v>
      </c>
      <c r="D239" s="21">
        <f>182260</f>
        <v>182260</v>
      </c>
      <c r="E239" s="21">
        <f>177.98828125</f>
        <v>177.98828125</v>
      </c>
    </row>
    <row r="240">
      <c r="A240" s="21">
        <f>66766</f>
        <v>66766</v>
      </c>
      <c r="B240" s="21">
        <f>5</f>
        <v>5</v>
      </c>
      <c r="C240" s="21">
        <f>63458</f>
        <v>63458</v>
      </c>
      <c r="D240" s="21">
        <f>182263</f>
        <v>182263</v>
      </c>
      <c r="E240" s="21">
        <f>177.9912109375</f>
        <v>177.9912109375</v>
      </c>
    </row>
    <row r="241">
      <c r="A241" s="21">
        <f>67099</f>
        <v>67099</v>
      </c>
      <c r="B241" s="21">
        <f>5</f>
        <v>5</v>
      </c>
      <c r="C241" s="21">
        <f>63682</f>
        <v>63682</v>
      </c>
      <c r="D241" s="21">
        <f>182263</f>
        <v>182263</v>
      </c>
      <c r="E241" s="21">
        <f>177.9912109375</f>
        <v>177.9912109375</v>
      </c>
    </row>
    <row r="242">
      <c r="A242" s="21">
        <f>67375</f>
        <v>67375</v>
      </c>
      <c r="B242" s="21">
        <f>9</f>
        <v>9</v>
      </c>
      <c r="C242" s="21">
        <f>63966</f>
        <v>63966</v>
      </c>
      <c r="D242" s="21">
        <f>182267</f>
        <v>182267</v>
      </c>
      <c r="E242" s="21">
        <f>177.9951171875</f>
        <v>177.9951171875</v>
      </c>
    </row>
    <row r="243">
      <c r="A243" s="21">
        <f>67668</f>
        <v>67668</v>
      </c>
      <c r="B243" s="21">
        <f>0</f>
        <v>0</v>
      </c>
      <c r="C243" s="21">
        <f>64285</f>
        <v>64285</v>
      </c>
      <c r="D243" s="21">
        <f>182267</f>
        <v>182267</v>
      </c>
      <c r="E243" s="21">
        <f>177.9951171875</f>
        <v>177.9951171875</v>
      </c>
    </row>
    <row r="244">
      <c r="A244" s="21">
        <f>67949</f>
        <v>67949</v>
      </c>
      <c r="B244" s="21">
        <f>3</f>
        <v>3</v>
      </c>
      <c r="C244" s="21">
        <f>64603</f>
        <v>64603</v>
      </c>
      <c r="D244" s="21">
        <f>182271</f>
        <v>182271</v>
      </c>
      <c r="E244" s="21">
        <f>177.9990234375</f>
        <v>177.9990234375</v>
      </c>
    </row>
    <row r="245">
      <c r="A245" s="21">
        <f>68193</f>
        <v>68193</v>
      </c>
      <c r="B245" s="21">
        <f>0</f>
        <v>0</v>
      </c>
      <c r="C245" s="21">
        <f>64901</f>
        <v>64901</v>
      </c>
      <c r="D245" s="21">
        <f>182271</f>
        <v>182271</v>
      </c>
      <c r="E245" s="21">
        <f>177.9990234375</f>
        <v>177.9990234375</v>
      </c>
    </row>
    <row r="246">
      <c r="A246" s="21">
        <f>68433</f>
        <v>68433</v>
      </c>
      <c r="B246" s="21">
        <f>3</f>
        <v>3</v>
      </c>
      <c r="C246" s="21">
        <f>65205</f>
        <v>65205</v>
      </c>
      <c r="D246" s="21">
        <f>182259</f>
        <v>182259</v>
      </c>
      <c r="E246" s="21">
        <f>177.9873046875</f>
        <v>177.9873046875</v>
      </c>
    </row>
    <row r="247">
      <c r="A247" s="21">
        <f>68680</f>
        <v>68680</v>
      </c>
      <c r="B247" s="21">
        <f>0</f>
        <v>0</v>
      </c>
      <c r="C247" s="21">
        <f>65497</f>
        <v>65497</v>
      </c>
      <c r="D247" s="21">
        <f>182239</f>
        <v>182239</v>
      </c>
      <c r="E247" s="21">
        <f>177.9677734375</f>
        <v>177.9677734375</v>
      </c>
    </row>
    <row r="248">
      <c r="A248" s="21">
        <f>68953</f>
        <v>68953</v>
      </c>
      <c r="B248" s="21">
        <f>3</f>
        <v>3</v>
      </c>
      <c r="C248" s="21">
        <f>65802</f>
        <v>65802</v>
      </c>
      <c r="D248" s="21">
        <f>182247</f>
        <v>182247</v>
      </c>
      <c r="E248" s="21">
        <f>177.9755859375</f>
        <v>177.9755859375</v>
      </c>
    </row>
    <row r="249">
      <c r="A249" s="21">
        <f>69194</f>
        <v>69194</v>
      </c>
      <c r="B249" s="21">
        <f>10</f>
        <v>10</v>
      </c>
      <c r="C249" s="21">
        <f>66108</f>
        <v>66108</v>
      </c>
      <c r="D249" s="21">
        <f>182247</f>
        <v>182247</v>
      </c>
      <c r="E249" s="21">
        <f>177.9755859375</f>
        <v>177.9755859375</v>
      </c>
    </row>
    <row r="250">
      <c r="A250" s="21">
        <f>69411</f>
        <v>69411</v>
      </c>
      <c r="B250" s="21">
        <f>3</f>
        <v>3</v>
      </c>
      <c r="C250" s="21">
        <f>66409</f>
        <v>66409</v>
      </c>
      <c r="D250" s="21">
        <f>182251</f>
        <v>182251</v>
      </c>
      <c r="E250" s="21">
        <f>177.9794921875</f>
        <v>177.9794921875</v>
      </c>
    </row>
    <row r="251">
      <c r="A251" s="21">
        <f>69645</f>
        <v>69645</v>
      </c>
      <c r="B251" s="21">
        <f>3</f>
        <v>3</v>
      </c>
      <c r="C251" s="21">
        <f>66732</f>
        <v>66732</v>
      </c>
      <c r="D251" s="21">
        <f>182251</f>
        <v>182251</v>
      </c>
      <c r="E251" s="21">
        <f>177.9794921875</f>
        <v>177.9794921875</v>
      </c>
    </row>
    <row r="252">
      <c r="A252" s="21">
        <f>69873</f>
        <v>69873</v>
      </c>
      <c r="B252" s="21">
        <f>0</f>
        <v>0</v>
      </c>
      <c r="C252" s="21">
        <f>67010</f>
        <v>67010</v>
      </c>
      <c r="D252" s="21">
        <f>182255</f>
        <v>182255</v>
      </c>
      <c r="E252" s="21">
        <f>177.9833984375</f>
        <v>177.9833984375</v>
      </c>
    </row>
    <row r="253">
      <c r="A253" s="21">
        <f>70118</f>
        <v>70118</v>
      </c>
      <c r="B253" s="21">
        <f>3</f>
        <v>3</v>
      </c>
      <c r="C253" s="21">
        <f>67298</f>
        <v>67298</v>
      </c>
      <c r="D253" s="21">
        <f>182255</f>
        <v>182255</v>
      </c>
      <c r="E253" s="21">
        <f>177.9833984375</f>
        <v>177.9833984375</v>
      </c>
    </row>
    <row r="254">
      <c r="A254" s="21">
        <f>70394</f>
        <v>70394</v>
      </c>
      <c r="B254" s="21">
        <f>0</f>
        <v>0</v>
      </c>
      <c r="C254" s="21">
        <f>67585</f>
        <v>67585</v>
      </c>
      <c r="D254" s="21">
        <f>182781</f>
        <v>182781</v>
      </c>
      <c r="E254" s="21">
        <f>178.4970703125</f>
        <v>178.4970703125</v>
      </c>
    </row>
    <row r="255">
      <c r="A255" s="21">
        <f>70661</f>
        <v>70661</v>
      </c>
      <c r="B255" s="21">
        <f>0</f>
        <v>0</v>
      </c>
      <c r="C255" s="21">
        <f>67869</f>
        <v>67869</v>
      </c>
      <c r="D255" s="21">
        <f>182479</f>
        <v>182479</v>
      </c>
      <c r="E255" s="21">
        <f>178.2021484375</f>
        <v>178.2021484375</v>
      </c>
    </row>
    <row r="256">
      <c r="A256" s="21">
        <f>70916</f>
        <v>70916</v>
      </c>
      <c r="B256" s="21">
        <f>0</f>
        <v>0</v>
      </c>
      <c r="C256" s="21">
        <f>68127</f>
        <v>68127</v>
      </c>
      <c r="D256" s="21">
        <f>182479</f>
        <v>182479</v>
      </c>
      <c r="E256" s="21">
        <f>178.2021484375</f>
        <v>178.2021484375</v>
      </c>
    </row>
    <row r="257">
      <c r="A257" s="21">
        <f>71158</f>
        <v>71158</v>
      </c>
      <c r="B257" s="21">
        <f>2</f>
        <v>2</v>
      </c>
      <c r="C257" s="21">
        <f>68387</f>
        <v>68387</v>
      </c>
      <c r="D257" s="21">
        <f>182483</f>
        <v>182483</v>
      </c>
      <c r="E257" s="21">
        <f>178.2060546875</f>
        <v>178.2060546875</v>
      </c>
    </row>
    <row r="258">
      <c r="A258" s="21">
        <f>71417</f>
        <v>71417</v>
      </c>
      <c r="B258" s="21">
        <f>3</f>
        <v>3</v>
      </c>
      <c r="C258" s="21">
        <f>68611</f>
        <v>68611</v>
      </c>
      <c r="D258" s="21">
        <f>182483</f>
        <v>182483</v>
      </c>
      <c r="E258" s="21">
        <f>178.2060546875</f>
        <v>178.2060546875</v>
      </c>
    </row>
    <row r="259">
      <c r="A259" s="21">
        <f>71650</f>
        <v>71650</v>
      </c>
      <c r="B259" s="21">
        <f>3</f>
        <v>3</v>
      </c>
      <c r="C259" s="21">
        <f>68892</f>
        <v>68892</v>
      </c>
      <c r="D259" s="21">
        <f>182483</f>
        <v>182483</v>
      </c>
      <c r="E259" s="21">
        <f>178.2060546875</f>
        <v>178.2060546875</v>
      </c>
    </row>
    <row r="260">
      <c r="A260" s="21">
        <f>71899</f>
        <v>71899</v>
      </c>
      <c r="B260" s="21">
        <f>3</f>
        <v>3</v>
      </c>
      <c r="C260" s="21">
        <f>69153</f>
        <v>69153</v>
      </c>
      <c r="D260" s="21">
        <f>182515</f>
        <v>182515</v>
      </c>
      <c r="E260" s="21">
        <f>178.2373046875</f>
        <v>178.2373046875</v>
      </c>
    </row>
    <row r="261">
      <c r="A261" s="21">
        <f>72142</f>
        <v>72142</v>
      </c>
      <c r="B261" s="21">
        <f>3</f>
        <v>3</v>
      </c>
      <c r="C261" s="21">
        <f>69379</f>
        <v>69379</v>
      </c>
      <c r="D261" s="21">
        <f>182559</f>
        <v>182559</v>
      </c>
      <c r="E261" s="21">
        <f>178.2802734375</f>
        <v>178.2802734375</v>
      </c>
    </row>
    <row r="262">
      <c r="A262" s="21">
        <f>72414</f>
        <v>72414</v>
      </c>
      <c r="B262" s="21">
        <f>3</f>
        <v>3</v>
      </c>
      <c r="C262" s="21">
        <f>69608</f>
        <v>69608</v>
      </c>
      <c r="D262" s="21">
        <f>182567</f>
        <v>182567</v>
      </c>
      <c r="E262" s="21">
        <f>178.2880859375</f>
        <v>178.2880859375</v>
      </c>
    </row>
    <row r="263">
      <c r="A263" s="21">
        <f>72657</f>
        <v>72657</v>
      </c>
      <c r="B263" s="21">
        <f>0</f>
        <v>0</v>
      </c>
      <c r="C263" s="21">
        <f>69849</f>
        <v>69849</v>
      </c>
      <c r="D263" s="21">
        <f>182571</f>
        <v>182571</v>
      </c>
      <c r="E263" s="21">
        <f>178.2919921875</f>
        <v>178.2919921875</v>
      </c>
    </row>
    <row r="264">
      <c r="A264" s="21">
        <f>72908</f>
        <v>72908</v>
      </c>
      <c r="B264" s="21">
        <f>0</f>
        <v>0</v>
      </c>
      <c r="C264" s="21">
        <f>70104</f>
        <v>70104</v>
      </c>
      <c r="D264" s="21">
        <f>182583</f>
        <v>182583</v>
      </c>
      <c r="E264" s="21">
        <f>178.3037109375</f>
        <v>178.3037109375</v>
      </c>
    </row>
    <row r="265">
      <c r="A265" s="21">
        <f>73144</f>
        <v>73144</v>
      </c>
      <c r="B265" s="21">
        <f>3</f>
        <v>3</v>
      </c>
      <c r="C265" s="21">
        <f>70351</f>
        <v>70351</v>
      </c>
      <c r="D265" s="21">
        <f>182611</f>
        <v>182611</v>
      </c>
      <c r="E265" s="21">
        <f>178.3310546875</f>
        <v>178.3310546875</v>
      </c>
    </row>
    <row r="266">
      <c r="A266" s="21">
        <f>73390</f>
        <v>73390</v>
      </c>
      <c r="B266" s="21">
        <f>0</f>
        <v>0</v>
      </c>
      <c r="C266" s="21">
        <f>70608</f>
        <v>70608</v>
      </c>
      <c r="D266" s="21">
        <f>182831</f>
        <v>182831</v>
      </c>
      <c r="E266" s="21">
        <f>178.5458984375</f>
        <v>178.5458984375</v>
      </c>
    </row>
    <row r="267">
      <c r="A267" s="21">
        <f>73720</f>
        <v>73720</v>
      </c>
      <c r="B267" s="21">
        <f>3</f>
        <v>3</v>
      </c>
      <c r="C267" s="21">
        <f>70856</f>
        <v>70856</v>
      </c>
      <c r="D267" s="21">
        <f>182929</f>
        <v>182929</v>
      </c>
      <c r="E267" s="21">
        <f>178.6416015625</f>
        <v>178.6416015625</v>
      </c>
    </row>
    <row r="268">
      <c r="A268" s="21">
        <f>74033</f>
        <v>74033</v>
      </c>
      <c r="B268" s="21">
        <f>5</f>
        <v>5</v>
      </c>
      <c r="C268" s="21">
        <f>71130</f>
        <v>71130</v>
      </c>
      <c r="D268" s="21">
        <f>182921</f>
        <v>182921</v>
      </c>
      <c r="E268" s="21">
        <f>178.6337890625</f>
        <v>178.6337890625</v>
      </c>
    </row>
    <row r="269">
      <c r="A269" s="21">
        <f>74332</f>
        <v>74332</v>
      </c>
      <c r="B269" s="21">
        <f>6</f>
        <v>6</v>
      </c>
      <c r="C269" s="21">
        <f>71374</f>
        <v>71374</v>
      </c>
      <c r="D269" s="21">
        <f>182921</f>
        <v>182921</v>
      </c>
      <c r="E269" s="21">
        <f>178.6337890625</f>
        <v>178.6337890625</v>
      </c>
    </row>
    <row r="270">
      <c r="A270" s="21">
        <f>74681</f>
        <v>74681</v>
      </c>
      <c r="B270" s="21">
        <f>6</f>
        <v>6</v>
      </c>
      <c r="C270" s="21">
        <f>71616</f>
        <v>71616</v>
      </c>
      <c r="D270" s="21">
        <f>182921</f>
        <v>182921</v>
      </c>
      <c r="E270" s="21">
        <f>178.6337890625</f>
        <v>178.6337890625</v>
      </c>
    </row>
    <row r="271">
      <c r="A271" s="21">
        <f>74952</f>
        <v>74952</v>
      </c>
      <c r="B271" s="21">
        <f>6</f>
        <v>6</v>
      </c>
      <c r="C271" s="21">
        <f>71872</f>
        <v>71872</v>
      </c>
      <c r="D271" s="21">
        <f>182929</f>
        <v>182929</v>
      </c>
      <c r="E271" s="21">
        <f>178.6416015625</f>
        <v>178.6416015625</v>
      </c>
    </row>
    <row r="272">
      <c r="A272" s="21">
        <f>75283</f>
        <v>75283</v>
      </c>
      <c r="B272" s="21">
        <f>5</f>
        <v>5</v>
      </c>
      <c r="C272" s="21">
        <f>72100</f>
        <v>72100</v>
      </c>
      <c r="D272" s="21">
        <f>182933</f>
        <v>182933</v>
      </c>
      <c r="E272" s="21">
        <f>178.6455078125</f>
        <v>178.6455078125</v>
      </c>
    </row>
    <row r="273">
      <c r="A273" s="21">
        <f>75604</f>
        <v>75604</v>
      </c>
      <c r="B273" s="21">
        <f>3</f>
        <v>3</v>
      </c>
      <c r="C273" s="21">
        <f>72351</f>
        <v>72351</v>
      </c>
      <c r="D273" s="21">
        <f>182937</f>
        <v>182937</v>
      </c>
      <c r="E273" s="21">
        <f>178.6494140625</f>
        <v>178.6494140625</v>
      </c>
    </row>
    <row r="274">
      <c r="A274" s="21">
        <f>75956</f>
        <v>75956</v>
      </c>
      <c r="B274" s="21">
        <f>6</f>
        <v>6</v>
      </c>
      <c r="C274" s="21">
        <f>72597</f>
        <v>72597</v>
      </c>
      <c r="D274" s="21">
        <f>182937</f>
        <v>182937</v>
      </c>
      <c r="E274" s="21">
        <f>178.6494140625</f>
        <v>178.6494140625</v>
      </c>
    </row>
    <row r="275">
      <c r="A275" s="21">
        <f>76262</f>
        <v>76262</v>
      </c>
      <c r="B275" s="21">
        <f>6</f>
        <v>6</v>
      </c>
      <c r="C275" s="21">
        <f>72861</f>
        <v>72861</v>
      </c>
      <c r="D275" s="21">
        <f>182941</f>
        <v>182941</v>
      </c>
      <c r="E275" s="21">
        <f>178.6533203125</f>
        <v>178.6533203125</v>
      </c>
    </row>
    <row r="276">
      <c r="A276" s="21">
        <f>76580</f>
        <v>76580</v>
      </c>
      <c r="B276" s="21">
        <f>6</f>
        <v>6</v>
      </c>
      <c r="C276" s="21">
        <f>73100</f>
        <v>73100</v>
      </c>
      <c r="D276" s="21">
        <f>182937</f>
        <v>182937</v>
      </c>
      <c r="E276" s="21">
        <f>178.6494140625</f>
        <v>178.6494140625</v>
      </c>
    </row>
    <row r="277">
      <c r="A277" s="21">
        <f>76842</f>
        <v>76842</v>
      </c>
      <c r="B277" s="21">
        <f>3</f>
        <v>3</v>
      </c>
      <c r="C277" s="21">
        <f>73351</f>
        <v>73351</v>
      </c>
      <c r="D277" s="21">
        <f>182929</f>
        <v>182929</v>
      </c>
      <c r="E277" s="21">
        <f>178.6416015625</f>
        <v>178.6416015625</v>
      </c>
    </row>
    <row r="278">
      <c r="A278" s="21">
        <f>77122</f>
        <v>77122</v>
      </c>
      <c r="B278" s="21">
        <f>15</f>
        <v>15</v>
      </c>
      <c r="C278" s="21">
        <f>73585</f>
        <v>73585</v>
      </c>
      <c r="D278" s="21">
        <f>182913</f>
        <v>182913</v>
      </c>
      <c r="E278" s="21">
        <f>178.6259765625</f>
        <v>178.6259765625</v>
      </c>
    </row>
    <row r="279">
      <c r="A279" s="21">
        <f>77392</f>
        <v>77392</v>
      </c>
      <c r="B279" s="21">
        <f>7</f>
        <v>7</v>
      </c>
      <c r="C279" s="21">
        <f>73906</f>
        <v>73906</v>
      </c>
      <c r="D279" s="21">
        <f>182917</f>
        <v>182917</v>
      </c>
      <c r="E279" s="21">
        <f>178.6298828125</f>
        <v>178.6298828125</v>
      </c>
    </row>
    <row r="280">
      <c r="A280" s="21">
        <f>77665</f>
        <v>77665</v>
      </c>
      <c r="B280" s="21">
        <f>2</f>
        <v>2</v>
      </c>
      <c r="C280" s="21">
        <f>74190</f>
        <v>74190</v>
      </c>
      <c r="D280" s="21">
        <f>182929</f>
        <v>182929</v>
      </c>
      <c r="E280" s="21">
        <f>178.6416015625</f>
        <v>178.6416015625</v>
      </c>
    </row>
    <row r="281">
      <c r="A281" s="21">
        <f>77930</f>
        <v>77930</v>
      </c>
      <c r="B281" s="21">
        <f>3</f>
        <v>3</v>
      </c>
      <c r="C281" s="21">
        <f>74511</f>
        <v>74511</v>
      </c>
      <c r="D281" s="21">
        <f>182929</f>
        <v>182929</v>
      </c>
      <c r="E281" s="21">
        <f>178.6416015625</f>
        <v>178.6416015625</v>
      </c>
    </row>
    <row r="282">
      <c r="A282" s="21">
        <f>78151</f>
        <v>78151</v>
      </c>
      <c r="B282" s="21">
        <f>4</f>
        <v>4</v>
      </c>
      <c r="C282" s="21">
        <f>74800</f>
        <v>74800</v>
      </c>
      <c r="D282" s="21">
        <f>182933</f>
        <v>182933</v>
      </c>
      <c r="E282" s="21">
        <f>178.6455078125</f>
        <v>178.6455078125</v>
      </c>
    </row>
    <row r="283">
      <c r="A283" s="21">
        <f>78418</f>
        <v>78418</v>
      </c>
      <c r="B283" s="21">
        <f>0</f>
        <v>0</v>
      </c>
      <c r="C283" s="21">
        <f>75136</f>
        <v>75136</v>
      </c>
      <c r="D283" s="21">
        <f>182933</f>
        <v>182933</v>
      </c>
      <c r="E283" s="21">
        <f>178.6455078125</f>
        <v>178.6455078125</v>
      </c>
    </row>
    <row r="284">
      <c r="A284" s="21">
        <f>78663</f>
        <v>78663</v>
      </c>
      <c r="B284" s="21">
        <f>0</f>
        <v>0</v>
      </c>
      <c r="C284" s="21">
        <f>75461</f>
        <v>75461</v>
      </c>
      <c r="D284" s="21">
        <f>182937</f>
        <v>182937</v>
      </c>
      <c r="E284" s="21">
        <f>178.6494140625</f>
        <v>178.6494140625</v>
      </c>
    </row>
    <row r="285">
      <c r="A285" s="21">
        <f>78912</f>
        <v>78912</v>
      </c>
      <c r="B285" s="21">
        <f>3</f>
        <v>3</v>
      </c>
      <c r="C285" s="21">
        <f>75699</f>
        <v>75699</v>
      </c>
      <c r="D285" s="21">
        <f>182934</f>
        <v>182934</v>
      </c>
      <c r="E285" s="21">
        <f>178.646484375</f>
        <v>178.646484375</v>
      </c>
    </row>
    <row r="286">
      <c r="A286" s="21">
        <f>79159</f>
        <v>79159</v>
      </c>
      <c r="B286" s="21">
        <f>0</f>
        <v>0</v>
      </c>
      <c r="C286" s="21">
        <f>75947</f>
        <v>75947</v>
      </c>
      <c r="D286" s="21">
        <f>182933</f>
        <v>182933</v>
      </c>
      <c r="E286" s="21">
        <f>178.6455078125</f>
        <v>178.6455078125</v>
      </c>
    </row>
    <row r="287">
      <c r="A287" s="21">
        <f>79396</f>
        <v>79396</v>
      </c>
      <c r="B287" s="21">
        <f>6</f>
        <v>6</v>
      </c>
      <c r="C287" s="21">
        <f>76232</f>
        <v>76232</v>
      </c>
      <c r="D287" s="21">
        <f>182933</f>
        <v>182933</v>
      </c>
      <c r="E287" s="21">
        <f>178.6455078125</f>
        <v>178.6455078125</v>
      </c>
    </row>
    <row r="288">
      <c r="A288" s="21">
        <f>79618</f>
        <v>79618</v>
      </c>
      <c r="B288" s="21">
        <f>0</f>
        <v>0</v>
      </c>
      <c r="C288" s="21">
        <f>76589</f>
        <v>76589</v>
      </c>
      <c r="D288" s="21">
        <f>182937</f>
        <v>182937</v>
      </c>
      <c r="E288" s="21">
        <f>178.6494140625</f>
        <v>178.6494140625</v>
      </c>
    </row>
    <row r="289">
      <c r="A289" s="21">
        <f>79873</f>
        <v>79873</v>
      </c>
      <c r="B289" s="21">
        <f>0</f>
        <v>0</v>
      </c>
      <c r="C289" s="21">
        <f>76900</f>
        <v>76900</v>
      </c>
      <c r="D289" s="21">
        <f>182950</f>
        <v>182950</v>
      </c>
      <c r="E289" s="21">
        <f>178.662109375</f>
        <v>178.662109375</v>
      </c>
    </row>
    <row r="290">
      <c r="A290" s="21">
        <f>80172</f>
        <v>80172</v>
      </c>
      <c r="B290" s="21">
        <f>2</f>
        <v>2</v>
      </c>
      <c r="C290" s="21">
        <f>77130</f>
        <v>77130</v>
      </c>
      <c r="D290" s="21">
        <f>198023</f>
        <v>198023</v>
      </c>
      <c r="E290" s="21">
        <f>193.3818359375</f>
        <v>193.3818359375</v>
      </c>
    </row>
    <row r="291">
      <c r="A291" s="21">
        <f>80511</f>
        <v>80511</v>
      </c>
      <c r="B291" s="21">
        <f>6</f>
        <v>6</v>
      </c>
      <c r="C291" s="21">
        <f>77364</f>
        <v>77364</v>
      </c>
      <c r="D291" s="21">
        <f>182645</f>
        <v>182645</v>
      </c>
      <c r="E291" s="21">
        <f>178.3642578125</f>
        <v>178.3642578125</v>
      </c>
    </row>
    <row r="292">
      <c r="A292" s="21">
        <f>80844</f>
        <v>80844</v>
      </c>
      <c r="B292" s="21">
        <f>5</f>
        <v>5</v>
      </c>
      <c r="C292" s="21">
        <f>77642</f>
        <v>77642</v>
      </c>
      <c r="D292" s="21">
        <f>182733</f>
        <v>182733</v>
      </c>
      <c r="E292" s="21">
        <f>178.4501953125</f>
        <v>178.4501953125</v>
      </c>
    </row>
    <row r="293">
      <c r="A293" s="21">
        <f>81213</f>
        <v>81213</v>
      </c>
      <c r="B293" s="21">
        <f>2</f>
        <v>2</v>
      </c>
      <c r="C293" s="21">
        <f>77892</f>
        <v>77892</v>
      </c>
      <c r="D293" s="21">
        <f>182733</f>
        <v>182733</v>
      </c>
      <c r="E293" s="21">
        <f>178.4501953125</f>
        <v>178.4501953125</v>
      </c>
    </row>
    <row r="294">
      <c r="A294" s="21">
        <f>81555</f>
        <v>81555</v>
      </c>
      <c r="B294" s="21">
        <f>2</f>
        <v>2</v>
      </c>
      <c r="C294" s="21">
        <f>78142</f>
        <v>78142</v>
      </c>
      <c r="D294" s="21">
        <f>182737</f>
        <v>182737</v>
      </c>
      <c r="E294" s="21">
        <f>178.4541015625</f>
        <v>178.4541015625</v>
      </c>
    </row>
    <row r="295">
      <c r="A295" s="21">
        <f>81904</f>
        <v>81904</v>
      </c>
      <c r="B295" s="21">
        <f>4</f>
        <v>4</v>
      </c>
      <c r="C295" s="21">
        <f>78349</f>
        <v>78349</v>
      </c>
      <c r="D295" s="21">
        <f>182741</f>
        <v>182741</v>
      </c>
      <c r="E295" s="21">
        <f>178.4580078125</f>
        <v>178.4580078125</v>
      </c>
    </row>
    <row r="296">
      <c r="A296" s="21">
        <f>82237</f>
        <v>82237</v>
      </c>
      <c r="B296" s="21">
        <f>3</f>
        <v>3</v>
      </c>
      <c r="C296" s="21">
        <f>78608</f>
        <v>78608</v>
      </c>
      <c r="D296" s="21">
        <f>182741</f>
        <v>182741</v>
      </c>
      <c r="E296" s="21">
        <f>178.4580078125</f>
        <v>178.4580078125</v>
      </c>
    </row>
    <row r="297">
      <c r="A297" s="21">
        <f>82533</f>
        <v>82533</v>
      </c>
      <c r="B297" s="21">
        <f>6</f>
        <v>6</v>
      </c>
      <c r="C297" s="21">
        <f>78853</f>
        <v>78853</v>
      </c>
      <c r="D297" s="21">
        <f>182745</f>
        <v>182745</v>
      </c>
      <c r="E297" s="21">
        <f>178.4619140625</f>
        <v>178.4619140625</v>
      </c>
    </row>
    <row r="298">
      <c r="A298" s="21">
        <f>82818</f>
        <v>82818</v>
      </c>
      <c r="B298" s="21">
        <f>3</f>
        <v>3</v>
      </c>
      <c r="C298" s="21">
        <f>79115</f>
        <v>79115</v>
      </c>
      <c r="D298" s="21">
        <f>182741</f>
        <v>182741</v>
      </c>
      <c r="E298" s="21">
        <f>178.4580078125</f>
        <v>178.4580078125</v>
      </c>
    </row>
    <row r="299">
      <c r="A299" s="21">
        <f>83135</f>
        <v>83135</v>
      </c>
      <c r="B299" s="21">
        <f>3</f>
        <v>3</v>
      </c>
      <c r="C299" s="21">
        <f>79340</f>
        <v>79340</v>
      </c>
      <c r="D299" s="21">
        <f>182741</f>
        <v>182741</v>
      </c>
      <c r="E299" s="21">
        <f>178.4580078125</f>
        <v>178.4580078125</v>
      </c>
    </row>
    <row r="300">
      <c r="A300" s="21">
        <f>83433</f>
        <v>83433</v>
      </c>
      <c r="B300" s="21">
        <f>18</f>
        <v>18</v>
      </c>
      <c r="C300" s="21">
        <f>79585</f>
        <v>79585</v>
      </c>
      <c r="D300" s="21">
        <f>182745</f>
        <v>182745</v>
      </c>
      <c r="E300" s="21">
        <f>178.4619140625</f>
        <v>178.4619140625</v>
      </c>
    </row>
    <row r="301">
      <c r="A301" s="21">
        <f>83709</f>
        <v>83709</v>
      </c>
      <c r="B301" s="21">
        <f>5</f>
        <v>5</v>
      </c>
      <c r="C301" s="21">
        <f>79825</f>
        <v>79825</v>
      </c>
      <c r="D301" s="21">
        <f>182745</f>
        <v>182745</v>
      </c>
      <c r="E301" s="21">
        <f>178.4619140625</f>
        <v>178.4619140625</v>
      </c>
    </row>
    <row r="302">
      <c r="A302" s="21">
        <f>83960</f>
        <v>83960</v>
      </c>
      <c r="B302" s="21">
        <f>0</f>
        <v>0</v>
      </c>
      <c r="C302" s="21">
        <f>80068</f>
        <v>80068</v>
      </c>
      <c r="D302" s="21">
        <f>182753</f>
        <v>182753</v>
      </c>
      <c r="E302" s="21">
        <f>178.4697265625</f>
        <v>178.4697265625</v>
      </c>
    </row>
    <row r="303">
      <c r="A303" s="21">
        <f>84211</f>
        <v>84211</v>
      </c>
      <c r="B303" s="21">
        <f>3</f>
        <v>3</v>
      </c>
      <c r="C303" s="21">
        <f>80347</f>
        <v>80347</v>
      </c>
      <c r="D303" s="21">
        <f>182753</f>
        <v>182753</v>
      </c>
      <c r="E303" s="21">
        <f>178.4697265625</f>
        <v>178.4697265625</v>
      </c>
    </row>
    <row r="304">
      <c r="A304" s="21">
        <f>84499</f>
        <v>84499</v>
      </c>
      <c r="B304" s="21">
        <f>3</f>
        <v>3</v>
      </c>
      <c r="C304" s="21">
        <f>80706</f>
        <v>80706</v>
      </c>
      <c r="D304" s="21">
        <f>182757</f>
        <v>182757</v>
      </c>
      <c r="E304" s="21">
        <f>178.4736328125</f>
        <v>178.4736328125</v>
      </c>
    </row>
    <row r="305">
      <c r="A305" s="21">
        <f>84786</f>
        <v>84786</v>
      </c>
      <c r="B305" s="21">
        <f>2</f>
        <v>2</v>
      </c>
      <c r="C305" s="21">
        <f>81039</f>
        <v>81039</v>
      </c>
      <c r="D305" s="21">
        <f>182761</f>
        <v>182761</v>
      </c>
      <c r="E305" s="21">
        <f>178.4775390625</f>
        <v>178.4775390625</v>
      </c>
    </row>
    <row r="306">
      <c r="A306" s="21">
        <f>85030</f>
        <v>85030</v>
      </c>
      <c r="B306" s="21">
        <f>0</f>
        <v>0</v>
      </c>
      <c r="C306" s="21">
        <f>81300</f>
        <v>81300</v>
      </c>
      <c r="D306" s="21">
        <f>182762</f>
        <v>182762</v>
      </c>
      <c r="E306" s="21">
        <f>178.478515625</f>
        <v>178.478515625</v>
      </c>
    </row>
    <row r="307">
      <c r="A307" s="21">
        <f>85277</f>
        <v>85277</v>
      </c>
      <c r="B307" s="21">
        <f>3</f>
        <v>3</v>
      </c>
      <c r="C307" s="21">
        <f>81526</f>
        <v>81526</v>
      </c>
      <c r="D307" s="21">
        <f>182761</f>
        <v>182761</v>
      </c>
      <c r="E307" s="21">
        <f>178.4775390625</f>
        <v>178.4775390625</v>
      </c>
    </row>
    <row r="308">
      <c r="A308" s="21">
        <f>85518</f>
        <v>85518</v>
      </c>
      <c r="B308" s="21">
        <f>4</f>
        <v>4</v>
      </c>
      <c r="C308" s="21">
        <f>81793</f>
        <v>81793</v>
      </c>
      <c r="D308" s="21">
        <f>182757</f>
        <v>182757</v>
      </c>
      <c r="E308" s="21">
        <f>178.4736328125</f>
        <v>178.4736328125</v>
      </c>
    </row>
    <row r="309">
      <c r="A309" s="21">
        <f>85769</f>
        <v>85769</v>
      </c>
      <c r="B309" s="21">
        <f>6</f>
        <v>6</v>
      </c>
      <c r="C309" s="21">
        <f>82161</f>
        <v>82161</v>
      </c>
      <c r="D309" s="21">
        <f>182750</f>
        <v>182750</v>
      </c>
      <c r="E309" s="21">
        <f>178.466796875</f>
        <v>178.466796875</v>
      </c>
    </row>
    <row r="310">
      <c r="A310" s="21">
        <f>85988</f>
        <v>85988</v>
      </c>
      <c r="B310" s="21">
        <f>0</f>
        <v>0</v>
      </c>
      <c r="C310" s="21">
        <f>82459</f>
        <v>82459</v>
      </c>
      <c r="D310" s="21">
        <f>182754</f>
        <v>182754</v>
      </c>
      <c r="E310" s="21">
        <f>178.470703125</f>
        <v>178.470703125</v>
      </c>
    </row>
    <row r="311">
      <c r="A311" s="21">
        <f>86259</f>
        <v>86259</v>
      </c>
      <c r="B311" s="21">
        <f>3</f>
        <v>3</v>
      </c>
      <c r="C311" s="21">
        <f>82756</f>
        <v>82756</v>
      </c>
      <c r="D311" s="21">
        <f>182758</f>
        <v>182758</v>
      </c>
      <c r="E311" s="21">
        <f>178.474609375</f>
        <v>178.474609375</v>
      </c>
    </row>
    <row r="312">
      <c r="A312" s="21">
        <f>86546</f>
        <v>86546</v>
      </c>
      <c r="B312" s="21">
        <f>6</f>
        <v>6</v>
      </c>
      <c r="C312" s="21">
        <f>83056</f>
        <v>83056</v>
      </c>
      <c r="D312" s="21">
        <f>182758</f>
        <v>182758</v>
      </c>
      <c r="E312" s="21">
        <f>178.474609375</f>
        <v>178.474609375</v>
      </c>
    </row>
    <row r="313">
      <c r="A313" s="21">
        <f>86861</f>
        <v>86861</v>
      </c>
      <c r="B313" s="21">
        <f>2</f>
        <v>2</v>
      </c>
      <c r="C313" s="21">
        <f>83326</f>
        <v>83326</v>
      </c>
      <c r="D313" s="21">
        <f>182858</f>
        <v>182858</v>
      </c>
      <c r="E313" s="21">
        <f>178.572265625</f>
        <v>178.572265625</v>
      </c>
    </row>
    <row r="314">
      <c r="A314" s="21">
        <f>87112</f>
        <v>87112</v>
      </c>
      <c r="B314" s="21">
        <f>9</f>
        <v>9</v>
      </c>
      <c r="C314" s="21">
        <f>83573</f>
        <v>83573</v>
      </c>
      <c r="D314" s="21">
        <f>183072</f>
        <v>183072</v>
      </c>
      <c r="E314" s="21">
        <f>178.78125</f>
        <v>178.78125</v>
      </c>
    </row>
    <row r="315">
      <c r="A315" s="21">
        <f>87465</f>
        <v>87465</v>
      </c>
      <c r="B315" s="21">
        <f>8</f>
        <v>8</v>
      </c>
      <c r="C315" s="21">
        <f>83811</f>
        <v>83811</v>
      </c>
      <c r="D315" s="21">
        <f>183100</f>
        <v>183100</v>
      </c>
      <c r="E315" s="21">
        <f>178.80859375</f>
        <v>178.80859375</v>
      </c>
    </row>
    <row r="316">
      <c r="A316" s="21">
        <f>87748</f>
        <v>87748</v>
      </c>
      <c r="B316" s="21">
        <f>6</f>
        <v>6</v>
      </c>
      <c r="C316" s="21">
        <f>84065</f>
        <v>84065</v>
      </c>
      <c r="D316" s="21">
        <f>183100</f>
        <v>183100</v>
      </c>
      <c r="E316" s="21">
        <f>178.80859375</f>
        <v>178.80859375</v>
      </c>
    </row>
    <row r="317">
      <c r="A317" s="21">
        <f>88084</f>
        <v>88084</v>
      </c>
      <c r="B317" s="21">
        <f>2</f>
        <v>2</v>
      </c>
      <c r="C317" s="21">
        <f>84324</f>
        <v>84324</v>
      </c>
      <c r="D317" s="21">
        <f>183108</f>
        <v>183108</v>
      </c>
      <c r="E317" s="21">
        <f>178.81640625</f>
        <v>178.81640625</v>
      </c>
    </row>
    <row r="318">
      <c r="A318" s="21">
        <f>88373</f>
        <v>88373</v>
      </c>
      <c r="B318" s="21">
        <f>2</f>
        <v>2</v>
      </c>
      <c r="C318" s="21">
        <f>84518</f>
        <v>84518</v>
      </c>
      <c r="D318" s="21">
        <f>183109</f>
        <v>183109</v>
      </c>
      <c r="E318" s="21">
        <f>178.8173828125</f>
        <v>178.8173828125</v>
      </c>
    </row>
    <row r="319">
      <c r="A319" s="21">
        <f>88619</f>
        <v>88619</v>
      </c>
      <c r="B319" s="21">
        <f>3</f>
        <v>3</v>
      </c>
      <c r="C319" s="21">
        <f>84766</f>
        <v>84766</v>
      </c>
      <c r="D319" s="21">
        <f>183104</f>
        <v>183104</v>
      </c>
      <c r="E319" s="21">
        <f>178.8125</f>
        <v>178.8125</v>
      </c>
    </row>
    <row r="320">
      <c r="A320" s="21">
        <f>88937</f>
        <v>88937</v>
      </c>
      <c r="B320" s="21">
        <f>5</f>
        <v>5</v>
      </c>
      <c r="C320" s="21">
        <f>85021</f>
        <v>85021</v>
      </c>
      <c r="D320" s="21">
        <f>183108</f>
        <v>183108</v>
      </c>
      <c r="E320" s="21">
        <f>178.81640625</f>
        <v>178.81640625</v>
      </c>
    </row>
    <row r="321">
      <c r="A321" s="21">
        <f>89219</f>
        <v>89219</v>
      </c>
      <c r="B321" s="21">
        <f>2</f>
        <v>2</v>
      </c>
      <c r="C321" s="21">
        <f>85253</f>
        <v>85253</v>
      </c>
      <c r="D321" s="21">
        <f>183092</f>
        <v>183092</v>
      </c>
      <c r="E321" s="21">
        <f>178.80078125</f>
        <v>178.80078125</v>
      </c>
    </row>
    <row r="322">
      <c r="A322" s="21">
        <f>89508</f>
        <v>89508</v>
      </c>
      <c r="B322" s="21">
        <f>6</f>
        <v>6</v>
      </c>
      <c r="C322" s="21">
        <f>85496</f>
        <v>85496</v>
      </c>
      <c r="D322" s="21">
        <f>183088</f>
        <v>183088</v>
      </c>
      <c r="E322" s="21">
        <f>178.796875</f>
        <v>178.796875</v>
      </c>
    </row>
    <row r="323">
      <c r="C323" s="21">
        <f>85721</f>
        <v>85721</v>
      </c>
      <c r="D323" s="21">
        <f>183068</f>
        <v>183068</v>
      </c>
      <c r="E323" s="21">
        <f>178.77734375</f>
        <v>178.77734375</v>
      </c>
    </row>
    <row r="324">
      <c r="C324" s="21">
        <f>85951</f>
        <v>85951</v>
      </c>
      <c r="D324" s="21">
        <f>183032</f>
        <v>183032</v>
      </c>
      <c r="E324" s="21">
        <f>178.7421875</f>
        <v>178.7421875</v>
      </c>
    </row>
    <row r="325">
      <c r="C325" s="21">
        <f>86219</f>
        <v>86219</v>
      </c>
      <c r="D325" s="21">
        <f>183028</f>
        <v>183028</v>
      </c>
      <c r="E325" s="21">
        <f>178.73828125</f>
        <v>178.73828125</v>
      </c>
    </row>
    <row r="326">
      <c r="C326" s="21">
        <f>86478</f>
        <v>86478</v>
      </c>
      <c r="D326" s="21">
        <f>183032</f>
        <v>183032</v>
      </c>
      <c r="E326" s="21">
        <f>178.7421875</f>
        <v>178.7421875</v>
      </c>
    </row>
    <row r="327">
      <c r="C327" s="21">
        <f>86790</f>
        <v>86790</v>
      </c>
      <c r="D327" s="21">
        <f>183036</f>
        <v>183036</v>
      </c>
      <c r="E327" s="21">
        <f>178.74609375</f>
        <v>178.74609375</v>
      </c>
    </row>
    <row r="328">
      <c r="C328" s="21">
        <f>87137</f>
        <v>87137</v>
      </c>
      <c r="D328" s="21">
        <f>183037</f>
        <v>183037</v>
      </c>
      <c r="E328" s="21">
        <f>178.7470703125</f>
        <v>178.7470703125</v>
      </c>
    </row>
    <row r="329">
      <c r="C329" s="21">
        <f>87408</f>
        <v>87408</v>
      </c>
      <c r="D329" s="21">
        <f>183040</f>
        <v>183040</v>
      </c>
      <c r="E329" s="21">
        <f>178.75</f>
        <v>178.75</v>
      </c>
    </row>
    <row r="330">
      <c r="C330" s="21">
        <f>87700</f>
        <v>87700</v>
      </c>
      <c r="D330" s="21">
        <f>183040</f>
        <v>183040</v>
      </c>
      <c r="E330" s="21">
        <f>178.75</f>
        <v>178.75</v>
      </c>
    </row>
    <row r="331">
      <c r="C331" s="21">
        <f>88008</f>
        <v>88008</v>
      </c>
      <c r="D331" s="21">
        <f>183040</f>
        <v>183040</v>
      </c>
      <c r="E331" s="21">
        <f>178.75</f>
        <v>178.75</v>
      </c>
    </row>
    <row r="332">
      <c r="C332" s="21">
        <f>88300</f>
        <v>88300</v>
      </c>
      <c r="D332" s="21">
        <f>183028</f>
        <v>183028</v>
      </c>
      <c r="E332" s="21">
        <f>178.73828125</f>
        <v>178.73828125</v>
      </c>
    </row>
    <row r="333">
      <c r="C333" s="21">
        <f>88566</f>
        <v>88566</v>
      </c>
      <c r="D333" s="21">
        <f>183036</f>
        <v>183036</v>
      </c>
      <c r="E333" s="21">
        <f>178.74609375</f>
        <v>178.74609375</v>
      </c>
    </row>
    <row r="334">
      <c r="C334" s="21">
        <f>88870</f>
        <v>88870</v>
      </c>
      <c r="D334" s="21">
        <f>183036</f>
        <v>183036</v>
      </c>
      <c r="E334" s="21">
        <f>178.74609375</f>
        <v>178.74609375</v>
      </c>
    </row>
    <row r="335">
      <c r="C335" s="21">
        <f>89202</f>
        <v>89202</v>
      </c>
      <c r="D335" s="21">
        <f>183040</f>
        <v>183040</v>
      </c>
      <c r="E335" s="21">
        <f>178.75</f>
        <v>178.75</v>
      </c>
    </row>
    <row r="336">
      <c r="C336" s="21">
        <f>89493</f>
        <v>89493</v>
      </c>
      <c r="D336" s="21">
        <f>183040</f>
        <v>183040</v>
      </c>
      <c r="E336" s="21">
        <f>178.75</f>
        <v>178.75</v>
      </c>
    </row>
    <row r="337">
      <c r="C337" s="21">
        <f>89687</f>
        <v>89687</v>
      </c>
      <c r="D337" s="21">
        <f>183044</f>
        <v>183044</v>
      </c>
      <c r="E337" s="21">
        <f>178.75390625</f>
        <v>178.75390625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2016-01-08T15:46:46Z</dcterms:created>
  <dcterms:modified xsi:type="dcterms:W3CDTF">2015-10-13T09:09:27Z</dcterms:modified>
  <cp:lastPrinted>2016-01-08T15:46:46Z</cp:lastPrinted>
</cp:coreProperties>
</file>