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<sst xmlns="http://schemas.openxmlformats.org/spreadsheetml/2006/main" count="8" uniqueCount="8">
  <si>
    <t>CPU Timestamps</t>
  </si>
  <si>
    <t>CPU VALUES (%)</t>
  </si>
  <si>
    <t>MEM Timestamps</t>
  </si>
  <si>
    <t>MEM VALUES (KB)</t>
  </si>
  <si>
    <t>AVERAGE TIME BETWEEN CPU TIMESTAMPS (ms) (138x)</t>
  </si>
  <si>
    <t>AVERAGE TIME BETWEEN MEM TIMESTAMPS (ms) (142x)</t>
  </si>
  <si>
    <t>begin average</t>
  </si>
  <si>
    <t>max</t>
  </si>
  <si>
    <t>end average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</si>
</sst>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Sheet1!$A$2:$A$139</c:f>
              <c:numCache/>
            </c:numRef>
          </c:cat>
          <c:val>
            <c:numRef>
              <c:f>Sheet1!$B$2:$B$139</c:f>
              <c:numCache/>
            </c:numRef>
          </c:val>
          <c:smooth val="0"/>
        </c:ser>
        <c:marker val="1"/>
        <c:axId val="1800693087"/>
        <c:axId val="1717473929"/>
      </c:lineChart>
      <c:catAx>
        <c:axId val="1800693087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717473929"/>
        <c:crosses val="autoZero"/>
        <c:auto val="1"/>
        <c:lblOffset val="100"/>
        <c:tickLblSkip val="1"/>
        <c:tickMarkSkip val="1"/>
        <c:noMultiLvlLbl val="0"/>
      </c:catAx>
      <c:valAx>
        <c:axId val="1717473929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800693087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Sheet1!$C$2:$C$143</c:f>
              <c:numCache/>
            </c:numRef>
          </c:cat>
          <c:val>
            <c:numRef>
              <c:f>Sheet1!$E$2:$E$143</c:f>
              <c:numCache/>
            </c:numRef>
          </c:val>
          <c:smooth val="0"/>
        </c:ser>
        <c:marker val="1"/>
        <c:axId val="2100572327"/>
        <c:axId val="1868578441"/>
      </c:lineChart>
      <c:catAx>
        <c:axId val="2100572327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868578441"/>
        <c:crosses val="autoZero"/>
        <c:auto val="1"/>
        <c:lblOffset val="100"/>
        <c:tickLblSkip val="1"/>
        <c:tickMarkSkip val="1"/>
        <c:noMultiLvlLbl val="0"/>
      </c:catAx>
      <c:valAx>
        <c:axId val="1868578441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2100572327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K144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1213</f>
        <v>1213</v>
      </c>
      <c r="B2" s="21">
        <f>14</f>
        <v>14</v>
      </c>
      <c r="C2" s="21">
        <f>1213</f>
        <v>1213</v>
      </c>
      <c r="D2" s="21">
        <f>9637</f>
        <v>9637</v>
      </c>
      <c r="E2" s="21">
        <f>9.4111328125</f>
        <v>9.4111328125</v>
      </c>
      <c r="G2" s="21">
        <f>247</f>
        <v>247</v>
      </c>
    </row>
    <row r="3">
      <c r="A3" s="21">
        <f>1516</f>
        <v>1516</v>
      </c>
      <c r="B3" s="21">
        <f>21</f>
        <v>21</v>
      </c>
      <c r="C3" s="21">
        <f>1460</f>
        <v>1460</v>
      </c>
      <c r="D3" s="21">
        <f>52307</f>
        <v>52307</v>
      </c>
      <c r="E3" s="21">
        <f>51.0810546875</f>
        <v>51.0810546875</v>
      </c>
    </row>
    <row r="4">
      <c r="A4" s="21">
        <f>1772</f>
        <v>1772</v>
      </c>
      <c r="B4" s="21">
        <f>21</f>
        <v>21</v>
      </c>
      <c r="C4" s="21">
        <f>1709</f>
        <v>1709</v>
      </c>
      <c r="D4" s="21">
        <f>99287</f>
        <v>99287</v>
      </c>
      <c r="E4" s="21">
        <f>96.9599609375</f>
        <v>96.9599609375</v>
      </c>
      <c r="G4" s="21" t="s">
        <v>5</v>
      </c>
    </row>
    <row r="5">
      <c r="A5" s="21">
        <f>2011</f>
        <v>2011</v>
      </c>
      <c r="B5" s="21">
        <f>29</f>
        <v>29</v>
      </c>
      <c r="C5" s="21">
        <f>1957</f>
        <v>1957</v>
      </c>
      <c r="D5" s="21">
        <f>111684</f>
        <v>111684</v>
      </c>
      <c r="E5" s="21">
        <f>109.06640625</f>
        <v>109.06640625</v>
      </c>
      <c r="G5" s="21">
        <f>241</f>
        <v>241</v>
      </c>
    </row>
    <row r="6">
      <c r="A6" s="21">
        <f>2271</f>
        <v>2271</v>
      </c>
      <c r="B6" s="21">
        <f>25</f>
        <v>25</v>
      </c>
      <c r="C6" s="21">
        <f>2200</f>
        <v>2200</v>
      </c>
      <c r="D6" s="21">
        <f>107874</f>
        <v>107874</v>
      </c>
      <c r="E6" s="21">
        <f>105.345703125</f>
        <v>105.345703125</v>
      </c>
    </row>
    <row r="7">
      <c r="A7" s="21">
        <f>2523</f>
        <v>2523</v>
      </c>
      <c r="B7" s="21">
        <f>24</f>
        <v>24</v>
      </c>
      <c r="C7" s="21">
        <f>2421</f>
        <v>2421</v>
      </c>
      <c r="D7" s="21">
        <f>109444</f>
        <v>109444</v>
      </c>
      <c r="E7" s="21">
        <f>106.87890625</f>
        <v>106.87890625</v>
      </c>
    </row>
    <row r="8">
      <c r="A8" s="21">
        <f>2733</f>
        <v>2733</v>
      </c>
      <c r="B8" s="21">
        <f>28</f>
        <v>28</v>
      </c>
      <c r="C8" s="21">
        <f>2637</f>
        <v>2637</v>
      </c>
      <c r="D8" s="21">
        <f>111987</f>
        <v>111987</v>
      </c>
      <c r="E8" s="21">
        <f>109.3623046875</f>
        <v>109.3623046875</v>
      </c>
    </row>
    <row r="9">
      <c r="A9" s="21">
        <f>2966</f>
        <v>2966</v>
      </c>
      <c r="B9" s="21">
        <f>17</f>
        <v>17</v>
      </c>
      <c r="C9" s="21">
        <f>2866</f>
        <v>2866</v>
      </c>
      <c r="D9" s="21">
        <f>114748</f>
        <v>114748</v>
      </c>
      <c r="E9" s="21">
        <f>112.05859375</f>
        <v>112.05859375</v>
      </c>
    </row>
    <row r="10">
      <c r="A10" s="21">
        <f>3194</f>
        <v>3194</v>
      </c>
      <c r="B10" s="21">
        <f>21</f>
        <v>21</v>
      </c>
      <c r="C10" s="21">
        <f>3129</f>
        <v>3129</v>
      </c>
      <c r="D10" s="21">
        <f>117540</f>
        <v>117540</v>
      </c>
      <c r="E10" s="21">
        <f>114.78515625</f>
        <v>114.78515625</v>
      </c>
    </row>
    <row r="11">
      <c r="A11" s="21">
        <f>3425</f>
        <v>3425</v>
      </c>
      <c r="B11" s="21">
        <f>22</f>
        <v>22</v>
      </c>
      <c r="C11" s="21">
        <f>3341</f>
        <v>3341</v>
      </c>
      <c r="D11" s="21">
        <f>119224</f>
        <v>119224</v>
      </c>
      <c r="E11" s="21">
        <f>116.4296875</f>
        <v>116.4296875</v>
      </c>
    </row>
    <row r="12">
      <c r="A12" s="21">
        <f>3642</f>
        <v>3642</v>
      </c>
      <c r="B12" s="21">
        <f>37</f>
        <v>37</v>
      </c>
      <c r="C12" s="21">
        <f>3621</f>
        <v>3621</v>
      </c>
      <c r="D12" s="21">
        <f>126606</f>
        <v>126606</v>
      </c>
      <c r="E12" s="21">
        <f>123.638671875</f>
        <v>123.638671875</v>
      </c>
      <c r="H12" s="21" t="s">
        <v>6</v>
      </c>
      <c r="I12" s="21" t="s">
        <v>7</v>
      </c>
      <c r="J12" s="21" t="s">
        <v>8</v>
      </c>
    </row>
    <row r="13">
      <c r="A13" s="21">
        <f>3906</f>
        <v>3906</v>
      </c>
      <c r="B13" s="21">
        <f t="shared" ref="B13:B24" si="0">0</f>
        <v>0</v>
      </c>
      <c r="C13" s="21">
        <f>3856</f>
        <v>3856</v>
      </c>
      <c r="D13" s="21">
        <f>165350</f>
        <v>165350</v>
      </c>
      <c r="E13" s="21">
        <f>161.474609375</f>
        <v>161.474609375</v>
      </c>
      <c r="H13" s="21">
        <f>AVERAGE(E17:E22)</f>
        <v>161.587890625</v>
      </c>
      <c r="I13" s="21">
        <f>MAX(E2:E143)</f>
        <v>193.0283203125</v>
      </c>
      <c r="J13" s="21">
        <v>176</v>
      </c>
    </row>
    <row r="14">
      <c r="A14" s="21">
        <f>4175</f>
        <v>4175</v>
      </c>
      <c r="B14" s="21">
        <f t="shared" si="0"/>
        <v>0</v>
      </c>
      <c r="C14" s="21">
        <f>4116</f>
        <v>4116</v>
      </c>
      <c r="D14" s="21">
        <f>165358</f>
        <v>165358</v>
      </c>
      <c r="E14" s="21">
        <f>161.482421875</f>
        <v>161.482421875</v>
      </c>
    </row>
    <row r="15">
      <c r="A15" s="21">
        <f>4466</f>
        <v>4466</v>
      </c>
      <c r="B15" s="21">
        <f t="shared" si="0"/>
        <v>0</v>
      </c>
      <c r="C15" s="21">
        <f>4396</f>
        <v>4396</v>
      </c>
      <c r="D15" s="21">
        <f>165362</f>
        <v>165362</v>
      </c>
      <c r="E15" s="21">
        <f>161.486328125</f>
        <v>161.486328125</v>
      </c>
    </row>
    <row r="16">
      <c r="A16" s="21">
        <f>4731</f>
        <v>4731</v>
      </c>
      <c r="B16" s="21">
        <f t="shared" si="0"/>
        <v>0</v>
      </c>
      <c r="C16" s="21">
        <f>4665</f>
        <v>4665</v>
      </c>
      <c r="D16" s="21">
        <f>165362</f>
        <v>165362</v>
      </c>
      <c r="E16" s="21">
        <f>161.486328125</f>
        <v>161.486328125</v>
      </c>
    </row>
    <row r="17">
      <c r="A17" s="21">
        <f>5031</f>
        <v>5031</v>
      </c>
      <c r="B17" s="21">
        <f t="shared" si="0"/>
        <v>0</v>
      </c>
      <c r="C17" s="21">
        <f>4964</f>
        <v>4964</v>
      </c>
      <c r="D17" s="21">
        <f>165362</f>
        <v>165362</v>
      </c>
      <c r="E17" s="21">
        <f>161.486328125</f>
        <v>161.486328125</v>
      </c>
    </row>
    <row r="18">
      <c r="A18" s="21">
        <f>5259</f>
        <v>5259</v>
      </c>
      <c r="B18" s="21">
        <f t="shared" si="0"/>
        <v>0</v>
      </c>
      <c r="C18" s="21">
        <f>5231</f>
        <v>5231</v>
      </c>
      <c r="D18" s="21">
        <f>165362</f>
        <v>165362</v>
      </c>
      <c r="E18" s="21">
        <f>161.486328125</f>
        <v>161.486328125</v>
      </c>
    </row>
    <row r="19">
      <c r="A19" s="21">
        <f>5563</f>
        <v>5563</v>
      </c>
      <c r="B19" s="21">
        <f t="shared" si="0"/>
        <v>0</v>
      </c>
      <c r="C19" s="21">
        <f>5532</f>
        <v>5532</v>
      </c>
      <c r="D19" s="21">
        <f>165358</f>
        <v>165358</v>
      </c>
      <c r="E19" s="21">
        <f>161.482421875</f>
        <v>161.482421875</v>
      </c>
    </row>
    <row r="20">
      <c r="A20" s="21">
        <f>5825</f>
        <v>5825</v>
      </c>
      <c r="B20" s="21">
        <f t="shared" si="0"/>
        <v>0</v>
      </c>
      <c r="C20" s="21">
        <f>5803</f>
        <v>5803</v>
      </c>
      <c r="D20" s="21">
        <f>165358</f>
        <v>165358</v>
      </c>
      <c r="E20" s="21">
        <f>161.482421875</f>
        <v>161.482421875</v>
      </c>
    </row>
    <row r="21">
      <c r="A21" s="21">
        <f>6117</f>
        <v>6117</v>
      </c>
      <c r="B21" s="21">
        <f t="shared" si="0"/>
        <v>0</v>
      </c>
      <c r="C21" s="21">
        <f>6051</f>
        <v>6051</v>
      </c>
      <c r="D21" s="21">
        <f>165625</f>
        <v>165625</v>
      </c>
      <c r="E21" s="21">
        <f>161.7431640625</f>
        <v>161.7431640625</v>
      </c>
    </row>
    <row r="22">
      <c r="A22" s="21">
        <f>6324</f>
        <v>6324</v>
      </c>
      <c r="B22" s="21">
        <f t="shared" si="0"/>
        <v>0</v>
      </c>
      <c r="C22" s="21">
        <f>6277</f>
        <v>6277</v>
      </c>
      <c r="D22" s="21">
        <f>165731</f>
        <v>165731</v>
      </c>
      <c r="E22" s="21">
        <f>161.8466796875</f>
        <v>161.8466796875</v>
      </c>
    </row>
    <row r="23">
      <c r="A23" s="21">
        <f>6574</f>
        <v>6574</v>
      </c>
      <c r="B23" s="21">
        <f t="shared" si="0"/>
        <v>0</v>
      </c>
      <c r="C23" s="21">
        <f>6527</f>
        <v>6527</v>
      </c>
      <c r="D23" s="21">
        <f>165727</f>
        <v>165727</v>
      </c>
      <c r="E23" s="21">
        <f>161.8427734375</f>
        <v>161.8427734375</v>
      </c>
    </row>
    <row r="24">
      <c r="A24" s="21">
        <f>6791</f>
        <v>6791</v>
      </c>
      <c r="B24" s="21">
        <f t="shared" si="0"/>
        <v>0</v>
      </c>
      <c r="C24" s="21">
        <f>6750</f>
        <v>6750</v>
      </c>
      <c r="D24" s="21">
        <f>165731</f>
        <v>165731</v>
      </c>
      <c r="E24" s="21">
        <f>161.8466796875</f>
        <v>161.8466796875</v>
      </c>
    </row>
    <row r="25">
      <c r="A25" s="21">
        <f>7036</f>
        <v>7036</v>
      </c>
      <c r="B25" s="21">
        <f>30</f>
        <v>30</v>
      </c>
      <c r="C25" s="21">
        <f>6979</f>
        <v>6979</v>
      </c>
      <c r="D25" s="21">
        <f>165753</f>
        <v>165753</v>
      </c>
      <c r="E25" s="21">
        <f>161.8681640625</f>
        <v>161.8681640625</v>
      </c>
    </row>
    <row r="26">
      <c r="A26" s="21">
        <f>7234</f>
        <v>7234</v>
      </c>
      <c r="B26" s="21">
        <f>0</f>
        <v>0</v>
      </c>
      <c r="C26" s="21">
        <f>7189</f>
        <v>7189</v>
      </c>
      <c r="D26" s="21">
        <f>166787</f>
        <v>166787</v>
      </c>
      <c r="E26" s="21">
        <f>162.8779296875</f>
        <v>162.8779296875</v>
      </c>
    </row>
    <row r="27">
      <c r="A27" s="21">
        <f>7436</f>
        <v>7436</v>
      </c>
      <c r="B27" s="21">
        <f>20</f>
        <v>20</v>
      </c>
      <c r="C27" s="21">
        <f>7398</f>
        <v>7398</v>
      </c>
      <c r="D27" s="21">
        <f>167466</f>
        <v>167466</v>
      </c>
      <c r="E27" s="21">
        <f>163.541015625</f>
        <v>163.541015625</v>
      </c>
    </row>
    <row r="28">
      <c r="A28" s="21">
        <f>7647</f>
        <v>7647</v>
      </c>
      <c r="B28" s="21">
        <f>20</f>
        <v>20</v>
      </c>
      <c r="C28" s="21">
        <f>7557</f>
        <v>7557</v>
      </c>
      <c r="D28" s="21">
        <f>168686</f>
        <v>168686</v>
      </c>
      <c r="E28" s="21">
        <f>164.732421875</f>
        <v>164.732421875</v>
      </c>
    </row>
    <row r="29">
      <c r="A29" s="21">
        <f>7864</f>
        <v>7864</v>
      </c>
      <c r="B29" s="21">
        <f>21</f>
        <v>21</v>
      </c>
      <c r="C29" s="21">
        <f>7790</f>
        <v>7790</v>
      </c>
      <c r="D29" s="21">
        <f>169418</f>
        <v>169418</v>
      </c>
      <c r="E29" s="21">
        <f>165.447265625</f>
        <v>165.447265625</v>
      </c>
    </row>
    <row r="30">
      <c r="A30" s="21">
        <f>8085</f>
        <v>8085</v>
      </c>
      <c r="B30" s="21">
        <f>20</f>
        <v>20</v>
      </c>
      <c r="C30" s="21">
        <f>8021</f>
        <v>8021</v>
      </c>
      <c r="D30" s="21">
        <f>171135</f>
        <v>171135</v>
      </c>
      <c r="E30" s="21">
        <f>167.1240234375</f>
        <v>167.1240234375</v>
      </c>
    </row>
    <row r="31">
      <c r="A31" s="21">
        <f>8326</f>
        <v>8326</v>
      </c>
      <c r="B31" s="21">
        <f>25</f>
        <v>25</v>
      </c>
      <c r="C31" s="21">
        <f>8259</f>
        <v>8259</v>
      </c>
      <c r="D31" s="21">
        <f>172638</f>
        <v>172638</v>
      </c>
      <c r="E31" s="21">
        <f>168.591796875</f>
        <v>168.591796875</v>
      </c>
    </row>
    <row r="32">
      <c r="A32" s="21">
        <f>8631</f>
        <v>8631</v>
      </c>
      <c r="B32" s="21">
        <f>64</f>
        <v>64</v>
      </c>
      <c r="C32" s="21">
        <f>8517</f>
        <v>8517</v>
      </c>
      <c r="D32" s="21">
        <f>174604</f>
        <v>174604</v>
      </c>
      <c r="E32" s="21">
        <f>170.51171875</f>
        <v>170.51171875</v>
      </c>
    </row>
    <row r="33">
      <c r="A33" s="21">
        <f>8920</f>
        <v>8920</v>
      </c>
      <c r="B33" s="21">
        <f>29</f>
        <v>29</v>
      </c>
      <c r="C33" s="21">
        <f>8748</f>
        <v>8748</v>
      </c>
      <c r="D33" s="21">
        <f>194089</f>
        <v>194089</v>
      </c>
      <c r="E33" s="21">
        <f>189.5400390625</f>
        <v>189.5400390625</v>
      </c>
    </row>
    <row r="34">
      <c r="A34" s="21">
        <f>9172</f>
        <v>9172</v>
      </c>
      <c r="B34" s="21">
        <f>0</f>
        <v>0</v>
      </c>
      <c r="C34" s="21">
        <f>8967</f>
        <v>8967</v>
      </c>
      <c r="D34" s="21">
        <f>185643</f>
        <v>185643</v>
      </c>
      <c r="E34" s="21">
        <f>181.2919921875</f>
        <v>181.2919921875</v>
      </c>
    </row>
    <row r="35">
      <c r="A35" s="21">
        <f>9473</f>
        <v>9473</v>
      </c>
      <c r="B35" s="21">
        <f>3</f>
        <v>3</v>
      </c>
      <c r="C35" s="21">
        <f>9194</f>
        <v>9194</v>
      </c>
      <c r="D35" s="21">
        <f>185571</f>
        <v>185571</v>
      </c>
      <c r="E35" s="21">
        <f>181.2216796875</f>
        <v>181.2216796875</v>
      </c>
    </row>
    <row r="36">
      <c r="A36" s="21">
        <f>9737</f>
        <v>9737</v>
      </c>
      <c r="B36" s="21">
        <f>0</f>
        <v>0</v>
      </c>
      <c r="C36" s="21">
        <f>9425</f>
        <v>9425</v>
      </c>
      <c r="D36" s="21">
        <f>185583</f>
        <v>185583</v>
      </c>
      <c r="E36" s="21">
        <f>181.2333984375</f>
        <v>181.2333984375</v>
      </c>
    </row>
    <row r="37">
      <c r="A37" s="21">
        <f>10017</f>
        <v>10017</v>
      </c>
      <c r="B37" s="21">
        <f>3</f>
        <v>3</v>
      </c>
      <c r="C37" s="21">
        <f>9707</f>
        <v>9707</v>
      </c>
      <c r="D37" s="21">
        <f>185583</f>
        <v>185583</v>
      </c>
      <c r="E37" s="21">
        <f>181.2333984375</f>
        <v>181.2333984375</v>
      </c>
    </row>
    <row r="38">
      <c r="A38" s="21">
        <f>10291</f>
        <v>10291</v>
      </c>
      <c r="B38" s="21">
        <f>18</f>
        <v>18</v>
      </c>
      <c r="C38" s="21">
        <f>9982</f>
        <v>9982</v>
      </c>
      <c r="D38" s="21">
        <f>185583</f>
        <v>185583</v>
      </c>
      <c r="E38" s="21">
        <f>181.2333984375</f>
        <v>181.2333984375</v>
      </c>
    </row>
    <row r="39">
      <c r="A39" s="21">
        <f>10562</f>
        <v>10562</v>
      </c>
      <c r="B39" s="21">
        <f>34</f>
        <v>34</v>
      </c>
      <c r="C39" s="21">
        <f>10262</f>
        <v>10262</v>
      </c>
      <c r="D39" s="21">
        <f>185611</f>
        <v>185611</v>
      </c>
      <c r="E39" s="21">
        <f>181.2607421875</f>
        <v>181.2607421875</v>
      </c>
    </row>
    <row r="40">
      <c r="A40" s="21">
        <f>10841</f>
        <v>10841</v>
      </c>
      <c r="B40" s="21">
        <f>18</f>
        <v>18</v>
      </c>
      <c r="C40" s="21">
        <f>10567</f>
        <v>10567</v>
      </c>
      <c r="D40" s="21">
        <f>185911</f>
        <v>185911</v>
      </c>
      <c r="E40" s="21">
        <f>181.5537109375</f>
        <v>181.5537109375</v>
      </c>
    </row>
    <row r="41">
      <c r="A41" s="21">
        <f>11088</f>
        <v>11088</v>
      </c>
      <c r="B41" s="21">
        <f>3</f>
        <v>3</v>
      </c>
      <c r="C41" s="21">
        <f>10836</f>
        <v>10836</v>
      </c>
      <c r="D41" s="21">
        <f>187373</f>
        <v>187373</v>
      </c>
      <c r="E41" s="21">
        <f>182.9814453125</f>
        <v>182.9814453125</v>
      </c>
    </row>
    <row r="42">
      <c r="A42" s="21">
        <f>11364</f>
        <v>11364</v>
      </c>
      <c r="B42" s="21">
        <f>0</f>
        <v>0</v>
      </c>
      <c r="C42" s="21">
        <f>11050</f>
        <v>11050</v>
      </c>
      <c r="D42" s="21">
        <f>187417</f>
        <v>187417</v>
      </c>
      <c r="E42" s="21">
        <f>183.0244140625</f>
        <v>183.0244140625</v>
      </c>
    </row>
    <row r="43">
      <c r="A43" s="21">
        <f>11601</f>
        <v>11601</v>
      </c>
      <c r="B43" s="21">
        <f>0</f>
        <v>0</v>
      </c>
      <c r="C43" s="21">
        <f>11319</f>
        <v>11319</v>
      </c>
      <c r="D43" s="21">
        <f>187429</f>
        <v>187429</v>
      </c>
      <c r="E43" s="21">
        <f>183.0361328125</f>
        <v>183.0361328125</v>
      </c>
    </row>
    <row r="44">
      <c r="A44" s="21">
        <f>11838</f>
        <v>11838</v>
      </c>
      <c r="B44" s="21">
        <f>3</f>
        <v>3</v>
      </c>
      <c r="C44" s="21">
        <f>11554</f>
        <v>11554</v>
      </c>
      <c r="D44" s="21">
        <f>187429</f>
        <v>187429</v>
      </c>
      <c r="E44" s="21">
        <f>183.0361328125</f>
        <v>183.0361328125</v>
      </c>
    </row>
    <row r="45">
      <c r="A45" s="21">
        <f>12094</f>
        <v>12094</v>
      </c>
      <c r="B45" s="21">
        <f>0</f>
        <v>0</v>
      </c>
      <c r="C45" s="21">
        <f>11781</f>
        <v>11781</v>
      </c>
      <c r="D45" s="21">
        <f>187429</f>
        <v>187429</v>
      </c>
      <c r="E45" s="21">
        <f>183.0361328125</f>
        <v>183.0361328125</v>
      </c>
    </row>
    <row r="46">
      <c r="A46" s="21">
        <f>12319</f>
        <v>12319</v>
      </c>
      <c r="B46" s="21">
        <f>0</f>
        <v>0</v>
      </c>
      <c r="C46" s="21">
        <f>12068</f>
        <v>12068</v>
      </c>
      <c r="D46" s="21">
        <f>187401</f>
        <v>187401</v>
      </c>
      <c r="E46" s="21">
        <f>183.0087890625</f>
        <v>183.0087890625</v>
      </c>
    </row>
    <row r="47">
      <c r="A47" s="21">
        <f>12576</f>
        <v>12576</v>
      </c>
      <c r="B47" s="21">
        <f>3</f>
        <v>3</v>
      </c>
      <c r="C47" s="21">
        <f>12307</f>
        <v>12307</v>
      </c>
      <c r="D47" s="21">
        <f>187401</f>
        <v>187401</v>
      </c>
      <c r="E47" s="21">
        <f>183.0087890625</f>
        <v>183.0087890625</v>
      </c>
    </row>
    <row r="48">
      <c r="A48" s="21">
        <f>12830</f>
        <v>12830</v>
      </c>
      <c r="B48" s="21">
        <f>3</f>
        <v>3</v>
      </c>
      <c r="C48" s="21">
        <f>12552</f>
        <v>12552</v>
      </c>
      <c r="D48" s="21">
        <f>187405</f>
        <v>187405</v>
      </c>
      <c r="E48" s="21">
        <f>183.0126953125</f>
        <v>183.0126953125</v>
      </c>
    </row>
    <row r="49">
      <c r="A49" s="21">
        <f>13081</f>
        <v>13081</v>
      </c>
      <c r="B49" s="21">
        <f>3</f>
        <v>3</v>
      </c>
      <c r="C49" s="21">
        <f>12806</f>
        <v>12806</v>
      </c>
      <c r="D49" s="21">
        <f>187401</f>
        <v>187401</v>
      </c>
      <c r="E49" s="21">
        <f>183.0087890625</f>
        <v>183.0087890625</v>
      </c>
    </row>
    <row r="50">
      <c r="A50" s="21">
        <f>13343</f>
        <v>13343</v>
      </c>
      <c r="B50" s="21">
        <f>3</f>
        <v>3</v>
      </c>
      <c r="C50" s="21">
        <f>13085</f>
        <v>13085</v>
      </c>
      <c r="D50" s="21">
        <f>187389</f>
        <v>187389</v>
      </c>
      <c r="E50" s="21">
        <f>182.9970703125</f>
        <v>182.9970703125</v>
      </c>
    </row>
    <row r="51">
      <c r="A51" s="21">
        <f>13630</f>
        <v>13630</v>
      </c>
      <c r="B51" s="21">
        <f>0</f>
        <v>0</v>
      </c>
      <c r="C51" s="21">
        <f>13339</f>
        <v>13339</v>
      </c>
      <c r="D51" s="21">
        <f>187383</f>
        <v>187383</v>
      </c>
      <c r="E51" s="21">
        <f>182.9912109375</f>
        <v>182.9912109375</v>
      </c>
    </row>
    <row r="52">
      <c r="A52" s="21">
        <f>13880</f>
        <v>13880</v>
      </c>
      <c r="B52" s="21">
        <f>3</f>
        <v>3</v>
      </c>
      <c r="C52" s="21">
        <f>13585</f>
        <v>13585</v>
      </c>
      <c r="D52" s="21">
        <f>187379</f>
        <v>187379</v>
      </c>
      <c r="E52" s="21">
        <f>182.9873046875</f>
        <v>182.9873046875</v>
      </c>
    </row>
    <row r="53">
      <c r="A53" s="21">
        <f>14111</f>
        <v>14111</v>
      </c>
      <c r="B53" s="21">
        <f>3</f>
        <v>3</v>
      </c>
      <c r="C53" s="21">
        <f>13831</f>
        <v>13831</v>
      </c>
      <c r="D53" s="21">
        <f>187379</f>
        <v>187379</v>
      </c>
      <c r="E53" s="21">
        <f>182.9873046875</f>
        <v>182.9873046875</v>
      </c>
    </row>
    <row r="54">
      <c r="A54" s="21">
        <f>14355</f>
        <v>14355</v>
      </c>
      <c r="B54" s="21">
        <f>4</f>
        <v>4</v>
      </c>
      <c r="C54" s="21">
        <f>14078</f>
        <v>14078</v>
      </c>
      <c r="D54" s="21">
        <f>187383</f>
        <v>187383</v>
      </c>
      <c r="E54" s="21">
        <f>182.9912109375</f>
        <v>182.9912109375</v>
      </c>
    </row>
    <row r="55">
      <c r="A55" s="21">
        <f>14616</f>
        <v>14616</v>
      </c>
      <c r="B55" s="21">
        <f>3</f>
        <v>3</v>
      </c>
      <c r="C55" s="21">
        <f>14336</f>
        <v>14336</v>
      </c>
      <c r="D55" s="21">
        <f>187383</f>
        <v>187383</v>
      </c>
      <c r="E55" s="21">
        <f>182.9912109375</f>
        <v>182.9912109375</v>
      </c>
    </row>
    <row r="56">
      <c r="A56" s="21">
        <f>14865</f>
        <v>14865</v>
      </c>
      <c r="B56" s="21">
        <f>0</f>
        <v>0</v>
      </c>
      <c r="C56" s="21">
        <f>14587</f>
        <v>14587</v>
      </c>
      <c r="D56" s="21">
        <f>187383</f>
        <v>187383</v>
      </c>
      <c r="E56" s="21">
        <f>182.9912109375</f>
        <v>182.9912109375</v>
      </c>
    </row>
    <row r="57">
      <c r="A57" s="21">
        <f>15110</f>
        <v>15110</v>
      </c>
      <c r="B57" s="21">
        <f>2</f>
        <v>2</v>
      </c>
      <c r="C57" s="21">
        <f>14855</f>
        <v>14855</v>
      </c>
      <c r="D57" s="21">
        <f>187379</f>
        <v>187379</v>
      </c>
      <c r="E57" s="21">
        <f>182.9873046875</f>
        <v>182.9873046875</v>
      </c>
    </row>
    <row r="58">
      <c r="A58" s="21">
        <f>15379</f>
        <v>15379</v>
      </c>
      <c r="B58" s="21">
        <f>9</f>
        <v>9</v>
      </c>
      <c r="C58" s="21">
        <f>15066</f>
        <v>15066</v>
      </c>
      <c r="D58" s="21">
        <f>187387</f>
        <v>187387</v>
      </c>
      <c r="E58" s="21">
        <f>182.9951171875</f>
        <v>182.9951171875</v>
      </c>
    </row>
    <row r="59">
      <c r="A59" s="21">
        <f>15622</f>
        <v>15622</v>
      </c>
      <c r="B59" s="21">
        <f>37</f>
        <v>37</v>
      </c>
      <c r="C59" s="21">
        <f>15306</f>
        <v>15306</v>
      </c>
      <c r="D59" s="21">
        <f>187383</f>
        <v>187383</v>
      </c>
      <c r="E59" s="21">
        <f>182.9912109375</f>
        <v>182.9912109375</v>
      </c>
    </row>
    <row r="60">
      <c r="A60" s="21">
        <f>15899</f>
        <v>15899</v>
      </c>
      <c r="B60" s="21">
        <f>15</f>
        <v>15</v>
      </c>
      <c r="C60" s="21">
        <f>15526</f>
        <v>15526</v>
      </c>
      <c r="D60" s="21">
        <f>187423</f>
        <v>187423</v>
      </c>
      <c r="E60" s="21">
        <f>183.0302734375</f>
        <v>183.0302734375</v>
      </c>
    </row>
    <row r="61">
      <c r="A61" s="21">
        <f>16160</f>
        <v>16160</v>
      </c>
      <c r="B61" s="21">
        <f>3</f>
        <v>3</v>
      </c>
      <c r="C61" s="21">
        <f>15779</f>
        <v>15779</v>
      </c>
      <c r="D61" s="21">
        <f>197661</f>
        <v>197661</v>
      </c>
      <c r="E61" s="21">
        <f>193.0283203125</f>
        <v>193.0283203125</v>
      </c>
    </row>
    <row r="62">
      <c r="A62" s="21">
        <f>16414</f>
        <v>16414</v>
      </c>
      <c r="B62" s="21">
        <f>3</f>
        <v>3</v>
      </c>
      <c r="C62" s="21">
        <f>15984</f>
        <v>15984</v>
      </c>
      <c r="D62" s="21">
        <f>188377</f>
        <v>188377</v>
      </c>
      <c r="E62" s="21">
        <f>183.9619140625</f>
        <v>183.9619140625</v>
      </c>
    </row>
    <row r="63">
      <c r="A63" s="21">
        <f>16669</f>
        <v>16669</v>
      </c>
      <c r="B63" s="21">
        <f>3</f>
        <v>3</v>
      </c>
      <c r="C63" s="21">
        <f>16218</f>
        <v>16218</v>
      </c>
      <c r="D63" s="21">
        <f>188409</f>
        <v>188409</v>
      </c>
      <c r="E63" s="21">
        <f>183.9931640625</f>
        <v>183.9931640625</v>
      </c>
    </row>
    <row r="64">
      <c r="A64" s="21">
        <f>16910</f>
        <v>16910</v>
      </c>
      <c r="B64" s="21">
        <f>4</f>
        <v>4</v>
      </c>
      <c r="C64" s="21">
        <f>16442</f>
        <v>16442</v>
      </c>
      <c r="D64" s="21">
        <f>188401</f>
        <v>188401</v>
      </c>
      <c r="E64" s="21">
        <f>183.9853515625</f>
        <v>183.9853515625</v>
      </c>
    </row>
    <row r="65">
      <c r="A65" s="21">
        <f>17172</f>
        <v>17172</v>
      </c>
      <c r="B65" s="21">
        <f>2</f>
        <v>2</v>
      </c>
      <c r="C65" s="21">
        <f>16652</f>
        <v>16652</v>
      </c>
      <c r="D65" s="21">
        <f>188401</f>
        <v>188401</v>
      </c>
      <c r="E65" s="21">
        <f>183.9853515625</f>
        <v>183.9853515625</v>
      </c>
    </row>
    <row r="66">
      <c r="A66" s="21">
        <f>17463</f>
        <v>17463</v>
      </c>
      <c r="B66" s="21">
        <f>5</f>
        <v>5</v>
      </c>
      <c r="C66" s="21">
        <f>16902</f>
        <v>16902</v>
      </c>
      <c r="D66" s="21">
        <f>188401</f>
        <v>188401</v>
      </c>
      <c r="E66" s="21">
        <f>183.9853515625</f>
        <v>183.9853515625</v>
      </c>
    </row>
    <row r="67">
      <c r="A67" s="21">
        <f>17699</f>
        <v>17699</v>
      </c>
      <c r="B67" s="21">
        <f>0</f>
        <v>0</v>
      </c>
      <c r="C67" s="21">
        <f>17112</f>
        <v>17112</v>
      </c>
      <c r="D67" s="21">
        <f>188401</f>
        <v>188401</v>
      </c>
      <c r="E67" s="21">
        <f>183.9853515625</f>
        <v>183.9853515625</v>
      </c>
    </row>
    <row r="68">
      <c r="A68" s="21">
        <f>17955</f>
        <v>17955</v>
      </c>
      <c r="B68" s="21">
        <f>0</f>
        <v>0</v>
      </c>
      <c r="C68" s="21">
        <f>17388</f>
        <v>17388</v>
      </c>
      <c r="D68" s="21">
        <f>188405</f>
        <v>188405</v>
      </c>
      <c r="E68" s="21">
        <f>183.9892578125</f>
        <v>183.9892578125</v>
      </c>
    </row>
    <row r="69">
      <c r="A69" s="21">
        <f>18209</f>
        <v>18209</v>
      </c>
      <c r="B69" s="21">
        <f>5</f>
        <v>5</v>
      </c>
      <c r="C69" s="21">
        <f>17622</f>
        <v>17622</v>
      </c>
      <c r="D69" s="21">
        <f>188413</f>
        <v>188413</v>
      </c>
      <c r="E69" s="21">
        <f>183.9970703125</f>
        <v>183.9970703125</v>
      </c>
    </row>
    <row r="70">
      <c r="A70" s="21">
        <f>18481</f>
        <v>18481</v>
      </c>
      <c r="B70" s="21">
        <f>3</f>
        <v>3</v>
      </c>
      <c r="C70" s="21">
        <f>17899</f>
        <v>17899</v>
      </c>
      <c r="D70" s="21">
        <f>188417</f>
        <v>188417</v>
      </c>
      <c r="E70" s="21">
        <f>184.0009765625</f>
        <v>184.0009765625</v>
      </c>
    </row>
    <row r="71">
      <c r="A71" s="21">
        <f>18736</f>
        <v>18736</v>
      </c>
      <c r="B71" s="21">
        <f>0</f>
        <v>0</v>
      </c>
      <c r="C71" s="21">
        <f>18157</f>
        <v>18157</v>
      </c>
      <c r="D71" s="21">
        <f>188467</f>
        <v>188467</v>
      </c>
      <c r="E71" s="21">
        <f>184.0498046875</f>
        <v>184.0498046875</v>
      </c>
    </row>
    <row r="72">
      <c r="A72" s="21">
        <f>18968</f>
        <v>18968</v>
      </c>
      <c r="B72" s="21">
        <f>3</f>
        <v>3</v>
      </c>
      <c r="C72" s="21">
        <f>18424</f>
        <v>18424</v>
      </c>
      <c r="D72" s="21">
        <f>188529</f>
        <v>188529</v>
      </c>
      <c r="E72" s="21">
        <f>184.1103515625</f>
        <v>184.1103515625</v>
      </c>
    </row>
    <row r="73">
      <c r="A73" s="21">
        <f>19232</f>
        <v>19232</v>
      </c>
      <c r="B73" s="21">
        <f>3</f>
        <v>3</v>
      </c>
      <c r="C73" s="21">
        <f>18639</f>
        <v>18639</v>
      </c>
      <c r="D73" s="21">
        <f>188529</f>
        <v>188529</v>
      </c>
      <c r="E73" s="21">
        <f>184.1103515625</f>
        <v>184.1103515625</v>
      </c>
    </row>
    <row r="74">
      <c r="A74" s="21">
        <f>19440</f>
        <v>19440</v>
      </c>
      <c r="B74" s="21">
        <f>3</f>
        <v>3</v>
      </c>
      <c r="C74" s="21">
        <f>18891</f>
        <v>18891</v>
      </c>
      <c r="D74" s="21">
        <f>188529</f>
        <v>188529</v>
      </c>
      <c r="E74" s="21">
        <f>184.1103515625</f>
        <v>184.1103515625</v>
      </c>
    </row>
    <row r="75">
      <c r="A75" s="21">
        <f>19705</f>
        <v>19705</v>
      </c>
      <c r="B75" s="21">
        <f>13</f>
        <v>13</v>
      </c>
      <c r="C75" s="21">
        <f>19146</f>
        <v>19146</v>
      </c>
      <c r="D75" s="21">
        <f>188529</f>
        <v>188529</v>
      </c>
      <c r="E75" s="21">
        <f>184.1103515625</f>
        <v>184.1103515625</v>
      </c>
    </row>
    <row r="76">
      <c r="A76" s="21">
        <f>19952</f>
        <v>19952</v>
      </c>
      <c r="B76" s="21">
        <f>14</f>
        <v>14</v>
      </c>
      <c r="C76" s="21">
        <f>19397</f>
        <v>19397</v>
      </c>
      <c r="D76" s="21">
        <f>188537</f>
        <v>188537</v>
      </c>
      <c r="E76" s="21">
        <f>184.1181640625</f>
        <v>184.1181640625</v>
      </c>
    </row>
    <row r="77">
      <c r="A77" s="21">
        <f>20227</f>
        <v>20227</v>
      </c>
      <c r="B77" s="21">
        <f>0</f>
        <v>0</v>
      </c>
      <c r="C77" s="21">
        <f>19637</f>
        <v>19637</v>
      </c>
      <c r="D77" s="21">
        <f>188573</f>
        <v>188573</v>
      </c>
      <c r="E77" s="21">
        <f>184.1533203125</f>
        <v>184.1533203125</v>
      </c>
    </row>
    <row r="78">
      <c r="A78" s="21">
        <f>20452</f>
        <v>20452</v>
      </c>
      <c r="B78" s="21">
        <f>0</f>
        <v>0</v>
      </c>
      <c r="C78" s="21">
        <f>19917</f>
        <v>19917</v>
      </c>
      <c r="D78" s="21">
        <f>188745</f>
        <v>188745</v>
      </c>
      <c r="E78" s="21">
        <f>184.3212890625</f>
        <v>184.3212890625</v>
      </c>
    </row>
    <row r="79">
      <c r="A79" s="21">
        <f>20688</f>
        <v>20688</v>
      </c>
      <c r="B79" s="21">
        <f>3</f>
        <v>3</v>
      </c>
      <c r="C79" s="21">
        <f>20164</f>
        <v>20164</v>
      </c>
      <c r="D79" s="21">
        <f>189033</f>
        <v>189033</v>
      </c>
      <c r="E79" s="21">
        <f>184.6025390625</f>
        <v>184.6025390625</v>
      </c>
    </row>
    <row r="80">
      <c r="A80" s="21">
        <f>20955</f>
        <v>20955</v>
      </c>
      <c r="B80" s="21">
        <f>2</f>
        <v>2</v>
      </c>
      <c r="C80" s="21">
        <f>20398</f>
        <v>20398</v>
      </c>
      <c r="D80" s="21">
        <f>189089</f>
        <v>189089</v>
      </c>
      <c r="E80" s="21">
        <f>184.6572265625</f>
        <v>184.6572265625</v>
      </c>
    </row>
    <row r="81">
      <c r="A81" s="21">
        <f>21226</f>
        <v>21226</v>
      </c>
      <c r="B81" s="21">
        <f>3</f>
        <v>3</v>
      </c>
      <c r="C81" s="21">
        <f>20628</f>
        <v>20628</v>
      </c>
      <c r="D81" s="21">
        <f>189089</f>
        <v>189089</v>
      </c>
      <c r="E81" s="21">
        <f>184.6572265625</f>
        <v>184.6572265625</v>
      </c>
    </row>
    <row r="82">
      <c r="A82" s="21">
        <f>21447</f>
        <v>21447</v>
      </c>
      <c r="B82" s="21">
        <f>3</f>
        <v>3</v>
      </c>
      <c r="C82" s="21">
        <f>20884</f>
        <v>20884</v>
      </c>
      <c r="D82" s="21">
        <f>189093</f>
        <v>189093</v>
      </c>
      <c r="E82" s="21">
        <f>184.6611328125</f>
        <v>184.6611328125</v>
      </c>
    </row>
    <row r="83">
      <c r="A83" s="21">
        <f>21697</f>
        <v>21697</v>
      </c>
      <c r="B83" s="21">
        <f>12</f>
        <v>12</v>
      </c>
      <c r="C83" s="21">
        <f>21149</f>
        <v>21149</v>
      </c>
      <c r="D83" s="21">
        <f>189093</f>
        <v>189093</v>
      </c>
      <c r="E83" s="21">
        <f>184.6611328125</f>
        <v>184.6611328125</v>
      </c>
    </row>
    <row r="84">
      <c r="A84" s="21">
        <f>21982</f>
        <v>21982</v>
      </c>
      <c r="B84" s="21">
        <f>0</f>
        <v>0</v>
      </c>
      <c r="C84" s="21">
        <f>21416</f>
        <v>21416</v>
      </c>
      <c r="D84" s="21">
        <f>189097</f>
        <v>189097</v>
      </c>
      <c r="E84" s="21">
        <f>184.6650390625</f>
        <v>184.6650390625</v>
      </c>
    </row>
    <row r="85">
      <c r="A85" s="21">
        <f>22206</f>
        <v>22206</v>
      </c>
      <c r="B85" s="21">
        <f>0</f>
        <v>0</v>
      </c>
      <c r="C85" s="21">
        <f>21665</f>
        <v>21665</v>
      </c>
      <c r="D85" s="21">
        <f>189106</f>
        <v>189106</v>
      </c>
      <c r="E85" s="21">
        <f>184.673828125</f>
        <v>184.673828125</v>
      </c>
    </row>
    <row r="86">
      <c r="A86" s="21">
        <f>22436</f>
        <v>22436</v>
      </c>
      <c r="B86" s="21">
        <f>4</f>
        <v>4</v>
      </c>
      <c r="C86" s="21">
        <f>21921</f>
        <v>21921</v>
      </c>
      <c r="D86" s="21">
        <f>189142</f>
        <v>189142</v>
      </c>
      <c r="E86" s="21">
        <f>184.708984375</f>
        <v>184.708984375</v>
      </c>
    </row>
    <row r="87">
      <c r="A87" s="21">
        <f>22691</f>
        <v>22691</v>
      </c>
      <c r="B87" s="21">
        <f>2</f>
        <v>2</v>
      </c>
      <c r="C87" s="21">
        <f>22160</f>
        <v>22160</v>
      </c>
      <c r="D87" s="21">
        <f>189160</f>
        <v>189160</v>
      </c>
      <c r="E87" s="21">
        <f>184.7265625</f>
        <v>184.7265625</v>
      </c>
    </row>
    <row r="88">
      <c r="A88" s="21">
        <f>22916</f>
        <v>22916</v>
      </c>
      <c r="B88" s="21">
        <f>4</f>
        <v>4</v>
      </c>
      <c r="C88" s="21">
        <f>22420</f>
        <v>22420</v>
      </c>
      <c r="D88" s="21">
        <f>189148</f>
        <v>189148</v>
      </c>
      <c r="E88" s="21">
        <f>184.71484375</f>
        <v>184.71484375</v>
      </c>
    </row>
    <row r="89">
      <c r="A89" s="21">
        <f>23189</f>
        <v>23189</v>
      </c>
      <c r="B89" s="21">
        <f>3</f>
        <v>3</v>
      </c>
      <c r="C89" s="21">
        <f>22660</f>
        <v>22660</v>
      </c>
      <c r="D89" s="21">
        <f>189100</f>
        <v>189100</v>
      </c>
      <c r="E89" s="21">
        <f>184.66796875</f>
        <v>184.66796875</v>
      </c>
    </row>
    <row r="90">
      <c r="A90" s="21">
        <f>23421</f>
        <v>23421</v>
      </c>
      <c r="B90" s="21">
        <f>6</f>
        <v>6</v>
      </c>
      <c r="C90" s="21">
        <f>22906</f>
        <v>22906</v>
      </c>
      <c r="D90" s="21">
        <f>189052</f>
        <v>189052</v>
      </c>
      <c r="E90" s="21">
        <f>184.62109375</f>
        <v>184.62109375</v>
      </c>
    </row>
    <row r="91">
      <c r="A91" s="21">
        <f>23655</f>
        <v>23655</v>
      </c>
      <c r="B91" s="21">
        <f>22</f>
        <v>22</v>
      </c>
      <c r="C91" s="21">
        <f>23150</f>
        <v>23150</v>
      </c>
      <c r="D91" s="21">
        <f>189052</f>
        <v>189052</v>
      </c>
      <c r="E91" s="21">
        <f>184.62109375</f>
        <v>184.62109375</v>
      </c>
    </row>
    <row r="92">
      <c r="A92" s="21">
        <f>23898</f>
        <v>23898</v>
      </c>
      <c r="B92" s="21">
        <f>38</f>
        <v>38</v>
      </c>
      <c r="C92" s="21">
        <f>23378</f>
        <v>23378</v>
      </c>
      <c r="D92" s="21">
        <f>189052</f>
        <v>189052</v>
      </c>
      <c r="E92" s="21">
        <f>184.62109375</f>
        <v>184.62109375</v>
      </c>
    </row>
    <row r="93">
      <c r="A93" s="21">
        <f>24165</f>
        <v>24165</v>
      </c>
      <c r="B93" s="21">
        <f>22</f>
        <v>22</v>
      </c>
      <c r="C93" s="21">
        <f>23588</f>
        <v>23588</v>
      </c>
      <c r="D93" s="21">
        <f>189086</f>
        <v>189086</v>
      </c>
      <c r="E93" s="21">
        <f>184.654296875</f>
        <v>184.654296875</v>
      </c>
    </row>
    <row r="94">
      <c r="A94" s="21">
        <f>24405</f>
        <v>24405</v>
      </c>
      <c r="B94" s="21">
        <f>3</f>
        <v>3</v>
      </c>
      <c r="C94" s="21">
        <f>23767</f>
        <v>23767</v>
      </c>
      <c r="D94" s="21">
        <f>189166</f>
        <v>189166</v>
      </c>
      <c r="E94" s="21">
        <f>184.732421875</f>
        <v>184.732421875</v>
      </c>
    </row>
    <row r="95">
      <c r="A95" s="21">
        <f>24604</f>
        <v>24604</v>
      </c>
      <c r="B95" s="21">
        <f>4</f>
        <v>4</v>
      </c>
      <c r="C95" s="21">
        <f>23954</f>
        <v>23954</v>
      </c>
      <c r="D95" s="21">
        <f>189334</f>
        <v>189334</v>
      </c>
      <c r="E95" s="21">
        <f>184.896484375</f>
        <v>184.896484375</v>
      </c>
    </row>
    <row r="96">
      <c r="A96" s="21">
        <f>24869</f>
        <v>24869</v>
      </c>
      <c r="B96" s="21">
        <f>0</f>
        <v>0</v>
      </c>
      <c r="C96" s="21">
        <f>24144</f>
        <v>24144</v>
      </c>
      <c r="D96" s="21">
        <f>189552</f>
        <v>189552</v>
      </c>
      <c r="E96" s="21">
        <f>185.109375</f>
        <v>185.109375</v>
      </c>
    </row>
    <row r="97">
      <c r="A97" s="21">
        <f>25107</f>
        <v>25107</v>
      </c>
      <c r="B97" s="21">
        <f>3</f>
        <v>3</v>
      </c>
      <c r="C97" s="21">
        <f>24378</f>
        <v>24378</v>
      </c>
      <c r="D97" s="21">
        <f>189770</f>
        <v>189770</v>
      </c>
      <c r="E97" s="21">
        <f>185.322265625</f>
        <v>185.322265625</v>
      </c>
    </row>
    <row r="98">
      <c r="A98" s="21">
        <f>25315</f>
        <v>25315</v>
      </c>
      <c r="B98" s="21">
        <f>0</f>
        <v>0</v>
      </c>
      <c r="C98" s="21">
        <f>24548</f>
        <v>24548</v>
      </c>
      <c r="D98" s="21">
        <f>189750</f>
        <v>189750</v>
      </c>
      <c r="E98" s="21">
        <f>185.302734375</f>
        <v>185.302734375</v>
      </c>
    </row>
    <row r="99">
      <c r="A99" s="21">
        <f>25561</f>
        <v>25561</v>
      </c>
      <c r="B99" s="21">
        <f>3</f>
        <v>3</v>
      </c>
      <c r="C99" s="21">
        <f>24781</f>
        <v>24781</v>
      </c>
      <c r="D99" s="21">
        <f>189754</f>
        <v>189754</v>
      </c>
      <c r="E99" s="21">
        <f>185.306640625</f>
        <v>185.306640625</v>
      </c>
    </row>
    <row r="100">
      <c r="A100" s="21">
        <f>25785</f>
        <v>25785</v>
      </c>
      <c r="B100" s="21">
        <f>3</f>
        <v>3</v>
      </c>
      <c r="C100" s="21">
        <f>25017</f>
        <v>25017</v>
      </c>
      <c r="D100" s="21">
        <f>189754</f>
        <v>189754</v>
      </c>
      <c r="E100" s="21">
        <f>185.306640625</f>
        <v>185.306640625</v>
      </c>
    </row>
    <row r="101">
      <c r="A101" s="21">
        <f>26022</f>
        <v>26022</v>
      </c>
      <c r="B101" s="21">
        <f>0</f>
        <v>0</v>
      </c>
      <c r="C101" s="21">
        <f>25264</f>
        <v>25264</v>
      </c>
      <c r="D101" s="21">
        <f>189754</f>
        <v>189754</v>
      </c>
      <c r="E101" s="21">
        <f>185.306640625</f>
        <v>185.306640625</v>
      </c>
    </row>
    <row r="102">
      <c r="A102" s="21">
        <f>26262</f>
        <v>26262</v>
      </c>
      <c r="B102" s="21">
        <f>23</f>
        <v>23</v>
      </c>
      <c r="C102" s="21">
        <f>25510</f>
        <v>25510</v>
      </c>
      <c r="D102" s="21">
        <f>189754</f>
        <v>189754</v>
      </c>
      <c r="E102" s="21">
        <f>185.306640625</f>
        <v>185.306640625</v>
      </c>
    </row>
    <row r="103">
      <c r="A103" s="21">
        <f>26536</f>
        <v>26536</v>
      </c>
      <c r="B103" s="21">
        <f>17</f>
        <v>17</v>
      </c>
      <c r="C103" s="21">
        <f>25747</f>
        <v>25747</v>
      </c>
      <c r="D103" s="21">
        <f>189754</f>
        <v>189754</v>
      </c>
      <c r="E103" s="21">
        <f>185.306640625</f>
        <v>185.306640625</v>
      </c>
    </row>
    <row r="104">
      <c r="A104" s="21">
        <f>26754</f>
        <v>26754</v>
      </c>
      <c r="B104" s="21">
        <f>8</f>
        <v>8</v>
      </c>
      <c r="C104" s="21">
        <f>26009</f>
        <v>26009</v>
      </c>
      <c r="D104" s="21">
        <f>189758</f>
        <v>189758</v>
      </c>
      <c r="E104" s="21">
        <f>185.310546875</f>
        <v>185.310546875</v>
      </c>
    </row>
    <row r="105">
      <c r="A105" s="21">
        <f>26988</f>
        <v>26988</v>
      </c>
      <c r="B105" s="21">
        <f>3</f>
        <v>3</v>
      </c>
      <c r="C105" s="21">
        <f>26261</f>
        <v>26261</v>
      </c>
      <c r="D105" s="21">
        <f>189790</f>
        <v>189790</v>
      </c>
      <c r="E105" s="21">
        <f>185.341796875</f>
        <v>185.341796875</v>
      </c>
    </row>
    <row r="106">
      <c r="A106" s="21">
        <f>27241</f>
        <v>27241</v>
      </c>
      <c r="B106" s="21">
        <f>0</f>
        <v>0</v>
      </c>
      <c r="C106" s="21">
        <f>26513</f>
        <v>26513</v>
      </c>
      <c r="D106" s="21">
        <f>189994</f>
        <v>189994</v>
      </c>
      <c r="E106" s="21">
        <f>185.541015625</f>
        <v>185.541015625</v>
      </c>
    </row>
    <row r="107">
      <c r="A107" s="21">
        <f>27482</f>
        <v>27482</v>
      </c>
      <c r="B107" s="21">
        <f>3</f>
        <v>3</v>
      </c>
      <c r="C107" s="21">
        <f>26736</f>
        <v>26736</v>
      </c>
      <c r="D107" s="21">
        <f>190222</f>
        <v>190222</v>
      </c>
      <c r="E107" s="21">
        <f>185.763671875</f>
        <v>185.763671875</v>
      </c>
    </row>
    <row r="108">
      <c r="A108" s="21">
        <f>27722</f>
        <v>27722</v>
      </c>
      <c r="B108" s="21">
        <f>3</f>
        <v>3</v>
      </c>
      <c r="C108" s="21">
        <f>26967</f>
        <v>26967</v>
      </c>
      <c r="D108" s="21">
        <f>190198</f>
        <v>190198</v>
      </c>
      <c r="E108" s="21">
        <f>185.740234375</f>
        <v>185.740234375</v>
      </c>
    </row>
    <row r="109">
      <c r="A109" s="21">
        <f>27940</f>
        <v>27940</v>
      </c>
      <c r="B109" s="21">
        <f>4</f>
        <v>4</v>
      </c>
      <c r="C109" s="21">
        <f>27203</f>
        <v>27203</v>
      </c>
      <c r="D109" s="21">
        <f>190198</f>
        <v>190198</v>
      </c>
      <c r="E109" s="21">
        <f>185.740234375</f>
        <v>185.740234375</v>
      </c>
    </row>
    <row r="110">
      <c r="A110" s="21">
        <f>28205</f>
        <v>28205</v>
      </c>
      <c r="B110" s="21">
        <f>3</f>
        <v>3</v>
      </c>
      <c r="C110" s="21">
        <f>27460</f>
        <v>27460</v>
      </c>
      <c r="D110" s="21">
        <f>190198</f>
        <v>190198</v>
      </c>
      <c r="E110" s="21">
        <f>185.740234375</f>
        <v>185.740234375</v>
      </c>
    </row>
    <row r="111">
      <c r="A111" s="21">
        <f>28478</f>
        <v>28478</v>
      </c>
      <c r="B111" s="21">
        <f>2</f>
        <v>2</v>
      </c>
      <c r="C111" s="21">
        <f>27690</f>
        <v>27690</v>
      </c>
      <c r="D111" s="21">
        <f>190198</f>
        <v>190198</v>
      </c>
      <c r="E111" s="21">
        <f>185.740234375</f>
        <v>185.740234375</v>
      </c>
    </row>
    <row r="112">
      <c r="A112" s="21">
        <f>28724</f>
        <v>28724</v>
      </c>
      <c r="B112" s="21">
        <f>3</f>
        <v>3</v>
      </c>
      <c r="C112" s="21">
        <f>27940</f>
        <v>27940</v>
      </c>
      <c r="D112" s="21">
        <f>190198</f>
        <v>190198</v>
      </c>
      <c r="E112" s="21">
        <f>185.740234375</f>
        <v>185.740234375</v>
      </c>
    </row>
    <row r="113">
      <c r="A113" s="21">
        <f>28970</f>
        <v>28970</v>
      </c>
      <c r="B113" s="21">
        <f>2</f>
        <v>2</v>
      </c>
      <c r="C113" s="21">
        <f>28168</f>
        <v>28168</v>
      </c>
      <c r="D113" s="21">
        <f>190202</f>
        <v>190202</v>
      </c>
      <c r="E113" s="21">
        <f>185.744140625</f>
        <v>185.744140625</v>
      </c>
    </row>
    <row r="114">
      <c r="A114" s="21">
        <f>29202</f>
        <v>29202</v>
      </c>
      <c r="B114" s="21">
        <f>3</f>
        <v>3</v>
      </c>
      <c r="C114" s="21">
        <f>28428</f>
        <v>28428</v>
      </c>
      <c r="D114" s="21">
        <f>190162</f>
        <v>190162</v>
      </c>
      <c r="E114" s="21">
        <f>185.705078125</f>
        <v>185.705078125</v>
      </c>
    </row>
    <row r="115">
      <c r="A115" s="21">
        <f>29452</f>
        <v>29452</v>
      </c>
      <c r="B115" s="21">
        <f>3</f>
        <v>3</v>
      </c>
      <c r="C115" s="21">
        <f>28682</f>
        <v>28682</v>
      </c>
      <c r="D115" s="21">
        <f>190162</f>
        <v>190162</v>
      </c>
      <c r="E115" s="21">
        <f>185.705078125</f>
        <v>185.705078125</v>
      </c>
    </row>
    <row r="116">
      <c r="A116" s="21">
        <f>29699</f>
        <v>29699</v>
      </c>
      <c r="B116" s="21">
        <f>0</f>
        <v>0</v>
      </c>
      <c r="C116" s="21">
        <f>28929</f>
        <v>28929</v>
      </c>
      <c r="D116" s="21">
        <f>190162</f>
        <v>190162</v>
      </c>
      <c r="E116" s="21">
        <f>185.705078125</f>
        <v>185.705078125</v>
      </c>
    </row>
    <row r="117">
      <c r="A117" s="21">
        <f>29946</f>
        <v>29946</v>
      </c>
      <c r="B117" s="21">
        <f>3</f>
        <v>3</v>
      </c>
      <c r="C117" s="21">
        <f>29150</f>
        <v>29150</v>
      </c>
      <c r="D117" s="21">
        <f>190162</f>
        <v>190162</v>
      </c>
      <c r="E117" s="21">
        <f>185.705078125</f>
        <v>185.705078125</v>
      </c>
    </row>
    <row r="118">
      <c r="A118" s="21">
        <f>30193</f>
        <v>30193</v>
      </c>
      <c r="B118" s="21">
        <f>25</f>
        <v>25</v>
      </c>
      <c r="C118" s="21">
        <f>29398</f>
        <v>29398</v>
      </c>
      <c r="D118" s="21">
        <f>190162</f>
        <v>190162</v>
      </c>
      <c r="E118" s="21">
        <f>185.705078125</f>
        <v>185.705078125</v>
      </c>
    </row>
    <row r="119">
      <c r="A119" s="21">
        <f>30476</f>
        <v>30476</v>
      </c>
      <c r="B119" s="21">
        <f>17</f>
        <v>17</v>
      </c>
      <c r="C119" s="21">
        <f>29648</f>
        <v>29648</v>
      </c>
      <c r="D119" s="21">
        <f>190146</f>
        <v>190146</v>
      </c>
      <c r="E119" s="21">
        <f>185.689453125</f>
        <v>185.689453125</v>
      </c>
    </row>
    <row r="120">
      <c r="A120" s="21">
        <f>30743</f>
        <v>30743</v>
      </c>
      <c r="B120" s="21">
        <f>2</f>
        <v>2</v>
      </c>
      <c r="C120" s="21">
        <f>29915</f>
        <v>29915</v>
      </c>
      <c r="D120" s="21">
        <f>190146</f>
        <v>190146</v>
      </c>
      <c r="E120" s="21">
        <f>185.689453125</f>
        <v>185.689453125</v>
      </c>
    </row>
    <row r="121">
      <c r="A121" s="21">
        <f>30977</f>
        <v>30977</v>
      </c>
      <c r="B121" s="21">
        <f>3</f>
        <v>3</v>
      </c>
      <c r="C121" s="21">
        <f>30172</f>
        <v>30172</v>
      </c>
      <c r="D121" s="21">
        <f>190180</f>
        <v>190180</v>
      </c>
      <c r="E121" s="21">
        <f>185.72265625</f>
        <v>185.72265625</v>
      </c>
    </row>
    <row r="122">
      <c r="A122" s="21">
        <f>31218</f>
        <v>31218</v>
      </c>
      <c r="B122" s="21">
        <f>3</f>
        <v>3</v>
      </c>
      <c r="C122" s="21">
        <f>30432</f>
        <v>30432</v>
      </c>
      <c r="D122" s="21">
        <f>190310</f>
        <v>190310</v>
      </c>
      <c r="E122" s="21">
        <f>185.849609375</f>
        <v>185.849609375</v>
      </c>
    </row>
    <row r="123">
      <c r="A123" s="21">
        <f>31445</f>
        <v>31445</v>
      </c>
      <c r="B123" s="21">
        <f>0</f>
        <v>0</v>
      </c>
      <c r="C123" s="21">
        <f>30674</f>
        <v>30674</v>
      </c>
      <c r="D123" s="21">
        <f>190422</f>
        <v>190422</v>
      </c>
      <c r="E123" s="21">
        <f>185.958984375</f>
        <v>185.958984375</v>
      </c>
    </row>
    <row r="124">
      <c r="A124" s="21">
        <f>31700</f>
        <v>31700</v>
      </c>
      <c r="B124" s="21">
        <f>3</f>
        <v>3</v>
      </c>
      <c r="C124" s="21">
        <f>30923</f>
        <v>30923</v>
      </c>
      <c r="D124" s="21">
        <f>190380</f>
        <v>190380</v>
      </c>
      <c r="E124" s="21">
        <f>185.91796875</f>
        <v>185.91796875</v>
      </c>
    </row>
    <row r="125">
      <c r="A125" s="21">
        <f>31947</f>
        <v>31947</v>
      </c>
      <c r="B125" s="21">
        <f>3</f>
        <v>3</v>
      </c>
      <c r="C125" s="21">
        <f>31178</f>
        <v>31178</v>
      </c>
      <c r="D125" s="21">
        <f>190380</f>
        <v>190380</v>
      </c>
      <c r="E125" s="21">
        <f>185.91796875</f>
        <v>185.91796875</v>
      </c>
    </row>
    <row r="126">
      <c r="A126" s="21">
        <f>32214</f>
        <v>32214</v>
      </c>
      <c r="B126" s="21">
        <f>0</f>
        <v>0</v>
      </c>
      <c r="C126" s="21">
        <f>31430</f>
        <v>31430</v>
      </c>
      <c r="D126" s="21">
        <f>190380</f>
        <v>190380</v>
      </c>
      <c r="E126" s="21">
        <f>185.91796875</f>
        <v>185.91796875</v>
      </c>
    </row>
    <row r="127">
      <c r="A127" s="21">
        <f>32488</f>
        <v>32488</v>
      </c>
      <c r="B127" s="21">
        <f>2</f>
        <v>2</v>
      </c>
      <c r="C127" s="21">
        <f>31670</f>
        <v>31670</v>
      </c>
      <c r="D127" s="21">
        <f>190380</f>
        <v>190380</v>
      </c>
      <c r="E127" s="21">
        <f>185.91796875</f>
        <v>185.91796875</v>
      </c>
    </row>
    <row r="128">
      <c r="A128" s="21">
        <f>32744</f>
        <v>32744</v>
      </c>
      <c r="B128" s="21">
        <f>32</f>
        <v>32</v>
      </c>
      <c r="C128" s="21">
        <f>31889</f>
        <v>31889</v>
      </c>
      <c r="D128" s="21">
        <f>190384</f>
        <v>190384</v>
      </c>
      <c r="E128" s="21">
        <f>185.921875</f>
        <v>185.921875</v>
      </c>
    </row>
    <row r="129">
      <c r="A129" s="21">
        <f>32991</f>
        <v>32991</v>
      </c>
      <c r="B129" s="21">
        <f>18</f>
        <v>18</v>
      </c>
      <c r="C129" s="21">
        <f>32159</f>
        <v>32159</v>
      </c>
      <c r="D129" s="21">
        <f>190384</f>
        <v>190384</v>
      </c>
      <c r="E129" s="21">
        <f>185.921875</f>
        <v>185.921875</v>
      </c>
    </row>
    <row r="130">
      <c r="A130" s="21">
        <f>33222</f>
        <v>33222</v>
      </c>
      <c r="B130" s="21">
        <f>0</f>
        <v>0</v>
      </c>
      <c r="C130" s="21">
        <f>32425</f>
        <v>32425</v>
      </c>
      <c r="D130" s="21">
        <f>190388</f>
        <v>190388</v>
      </c>
      <c r="E130" s="21">
        <f>185.92578125</f>
        <v>185.92578125</v>
      </c>
    </row>
    <row r="131">
      <c r="A131" s="21">
        <f>33461</f>
        <v>33461</v>
      </c>
      <c r="B131" s="21">
        <f>0</f>
        <v>0</v>
      </c>
      <c r="C131" s="21">
        <f>32661</f>
        <v>32661</v>
      </c>
      <c r="D131" s="21">
        <f>190424</f>
        <v>190424</v>
      </c>
      <c r="E131" s="21">
        <f>185.9609375</f>
        <v>185.9609375</v>
      </c>
    </row>
    <row r="132">
      <c r="A132" s="21">
        <f>33716</f>
        <v>33716</v>
      </c>
      <c r="B132" s="21">
        <f>3</f>
        <v>3</v>
      </c>
      <c r="C132" s="21">
        <f>32933</f>
        <v>32933</v>
      </c>
      <c r="D132" s="21">
        <f>190652</f>
        <v>190652</v>
      </c>
      <c r="E132" s="21">
        <f>186.18359375</f>
        <v>186.18359375</v>
      </c>
    </row>
    <row r="133">
      <c r="A133" s="21">
        <f>33962</f>
        <v>33962</v>
      </c>
      <c r="B133" s="21">
        <f>3</f>
        <v>3</v>
      </c>
      <c r="C133" s="21">
        <f>33171</f>
        <v>33171</v>
      </c>
      <c r="D133" s="21">
        <f>190754</f>
        <v>190754</v>
      </c>
      <c r="E133" s="21">
        <f>186.283203125</f>
        <v>186.283203125</v>
      </c>
    </row>
    <row r="134">
      <c r="A134" s="21">
        <f>34210</f>
        <v>34210</v>
      </c>
      <c r="B134" s="21">
        <f>3</f>
        <v>3</v>
      </c>
      <c r="C134" s="21">
        <f>33393</f>
        <v>33393</v>
      </c>
      <c r="D134" s="21">
        <f>190774</f>
        <v>190774</v>
      </c>
      <c r="E134" s="21">
        <f>186.302734375</f>
        <v>186.302734375</v>
      </c>
    </row>
    <row r="135">
      <c r="A135" s="21">
        <f>34442</f>
        <v>34442</v>
      </c>
      <c r="B135" s="21">
        <f>17</f>
        <v>17</v>
      </c>
      <c r="C135" s="21">
        <f>33662</f>
        <v>33662</v>
      </c>
      <c r="D135" s="21">
        <f>190778</f>
        <v>190778</v>
      </c>
      <c r="E135" s="21">
        <f>186.306640625</f>
        <v>186.306640625</v>
      </c>
    </row>
    <row r="136">
      <c r="A136" s="21">
        <f>34684</f>
        <v>34684</v>
      </c>
      <c r="B136" s="21">
        <f>3</f>
        <v>3</v>
      </c>
      <c r="C136" s="21">
        <f>33913</f>
        <v>33913</v>
      </c>
      <c r="D136" s="21">
        <f>190762</f>
        <v>190762</v>
      </c>
      <c r="E136" s="21">
        <f>186.291015625</f>
        <v>186.291015625</v>
      </c>
    </row>
    <row r="137">
      <c r="A137" s="21">
        <f>34959</f>
        <v>34959</v>
      </c>
      <c r="B137" s="21">
        <f>0</f>
        <v>0</v>
      </c>
      <c r="C137" s="21">
        <f>34170</f>
        <v>34170</v>
      </c>
      <c r="D137" s="21">
        <f>190726</f>
        <v>190726</v>
      </c>
      <c r="E137" s="21">
        <f>186.255859375</f>
        <v>186.255859375</v>
      </c>
    </row>
    <row r="138">
      <c r="A138" s="21">
        <f>35188</f>
        <v>35188</v>
      </c>
      <c r="B138" s="21">
        <f>0</f>
        <v>0</v>
      </c>
      <c r="C138" s="21">
        <f>34417</f>
        <v>34417</v>
      </c>
      <c r="D138" s="21">
        <f>190730</f>
        <v>190730</v>
      </c>
      <c r="E138" s="21">
        <f>186.259765625</f>
        <v>186.259765625</v>
      </c>
    </row>
    <row r="139">
      <c r="A139" s="21">
        <f>35405</f>
        <v>35405</v>
      </c>
      <c r="B139" s="21">
        <f>3</f>
        <v>3</v>
      </c>
      <c r="C139" s="21">
        <f>34684</f>
        <v>34684</v>
      </c>
      <c r="D139" s="21">
        <f>192170</f>
        <v>192170</v>
      </c>
      <c r="E139" s="21">
        <f>187.666015625</f>
        <v>187.666015625</v>
      </c>
    </row>
    <row r="140">
      <c r="C140" s="21">
        <f>34944</f>
        <v>34944</v>
      </c>
      <c r="D140" s="21">
        <f>180946</f>
        <v>180946</v>
      </c>
      <c r="E140" s="21">
        <f>176.705078125</f>
        <v>176.705078125</v>
      </c>
    </row>
    <row r="141">
      <c r="C141" s="21">
        <f>35156</f>
        <v>35156</v>
      </c>
      <c r="D141" s="21">
        <f>180946</f>
        <v>180946</v>
      </c>
      <c r="E141" s="21">
        <f>176.705078125</f>
        <v>176.705078125</v>
      </c>
    </row>
    <row r="142">
      <c r="C142" s="21">
        <f>35361</f>
        <v>35361</v>
      </c>
      <c r="D142" s="21">
        <f>180946</f>
        <v>180946</v>
      </c>
      <c r="E142" s="21">
        <f>176.705078125</f>
        <v>176.705078125</v>
      </c>
    </row>
    <row r="143">
      <c r="C143" s="21">
        <f>35532</f>
        <v>35532</v>
      </c>
      <c r="D143" s="21">
        <f>180950</f>
        <v>180950</v>
      </c>
      <c r="E143" s="21">
        <f>176.708984375</f>
        <v>176.708984375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2016-01-08T15:46:47Z</dcterms:created>
  <dcterms:modified xsi:type="dcterms:W3CDTF">2015-10-22T14:53:19Z</dcterms:modified>
  <cp:lastPrinted>2016-01-08T15:46:47Z</cp:lastPrinted>
</cp:coreProperties>
</file>