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<sst xmlns="http://schemas.openxmlformats.org/spreadsheetml/2006/main" count="8" uniqueCount="8">
  <si>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</si>
  <si>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</si>
  <si>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</si>
  <si>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</si>
  <si>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(138x)</t>
  </si>
  <si>
    <t>AVERAGE TIME BETWEEN MEM TIMESTAMPS (ms) (140x)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</si>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</sst>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Sheet1!$A$2:$A$139</c:f>
              <c:numCache/>
            </c:numRef>
          </c:cat>
          <c:val>
            <c:numRef>
              <c:f>Sheet1!$B$2:$B$139</c:f>
              <c:numCache/>
            </c:numRef>
          </c:val>
          <c:smooth val="0"/>
        </c:ser>
        <c:marker val="1"/>
        <c:axId val="1070194629"/>
        <c:axId val="1076202543"/>
      </c:lineChart>
      <c:catAx>
        <c:axId val="107019462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76202543"/>
        <c:crosses val="autoZero"/>
        <c:auto val="1"/>
        <c:lblOffset val="100"/>
        <c:tickLblSkip val="1"/>
        <c:tickMarkSkip val="1"/>
        <c:noMultiLvlLbl val="0"/>
      </c:catAx>
      <c:valAx>
        <c:axId val="1076202543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7019462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Sheet1!$C$2:$C$141</c:f>
              <c:numCache/>
            </c:numRef>
          </c:cat>
          <c:val>
            <c:numRef>
              <c:f>Sheet1!$E$2:$E$141</c:f>
              <c:numCache/>
            </c:numRef>
          </c:val>
          <c:smooth val="0"/>
        </c:ser>
        <c:marker val="1"/>
        <c:axId val="749486981"/>
        <c:axId val="1731295355"/>
      </c:lineChart>
      <c:catAx>
        <c:axId val="74948698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31295355"/>
        <c:crosses val="autoZero"/>
        <c:auto val="1"/>
        <c:lblOffset val="100"/>
        <c:tickLblSkip val="1"/>
        <c:tickMarkSkip val="1"/>
        <c:noMultiLvlLbl val="0"/>
      </c:catAx>
      <c:valAx>
        <c:axId val="173129535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4948698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2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1935</f>
        <v>1935</v>
      </c>
      <c r="B2" s="21">
        <f>15</f>
        <v>15</v>
      </c>
      <c r="C2" s="21">
        <f>1965</f>
        <v>1965</v>
      </c>
      <c r="D2" s="21">
        <f>9545</f>
        <v>9545</v>
      </c>
      <c r="E2" s="21">
        <f>9.3212890625</f>
        <v>9.3212890625</v>
      </c>
      <c r="G2" s="21">
        <f>249</f>
        <v>249</v>
      </c>
    </row>
    <row r="3">
      <c r="A3" s="21">
        <f>2210</f>
        <v>2210</v>
      </c>
      <c r="B3" s="21">
        <f>26</f>
        <v>26</v>
      </c>
      <c r="C3" s="21">
        <f>2154</f>
        <v>2154</v>
      </c>
      <c r="D3" s="21">
        <f>17293</f>
        <v>17293</v>
      </c>
      <c r="E3" s="21">
        <f>16.8876953125</f>
        <v>16.8876953125</v>
      </c>
    </row>
    <row r="4">
      <c r="A4" s="21">
        <f>2484</f>
        <v>2484</v>
      </c>
      <c r="B4" s="21">
        <f>32</f>
        <v>32</v>
      </c>
      <c r="C4" s="21">
        <f>2416</f>
        <v>2416</v>
      </c>
      <c r="D4" s="21">
        <f>98402</f>
        <v>98402</v>
      </c>
      <c r="E4" s="21">
        <f>96.095703125</f>
        <v>96.095703125</v>
      </c>
      <c r="G4" s="21" t="s">
        <v>5</v>
      </c>
    </row>
    <row r="5">
      <c r="A5" s="21">
        <f>2678</f>
        <v>2678</v>
      </c>
      <c r="B5" s="21">
        <f>16</f>
        <v>16</v>
      </c>
      <c r="C5" s="21">
        <f>2601</f>
        <v>2601</v>
      </c>
      <c r="D5" s="21">
        <f>106774</f>
        <v>106774</v>
      </c>
      <c r="E5" s="21">
        <f>104.271484375</f>
        <v>104.271484375</v>
      </c>
      <c r="G5" s="21">
        <f>247</f>
        <v>247</v>
      </c>
    </row>
    <row r="6">
      <c r="A6" s="21">
        <f>2897</f>
        <v>2897</v>
      </c>
      <c r="B6" s="21">
        <f>17</f>
        <v>17</v>
      </c>
      <c r="C6" s="21">
        <f>2836</f>
        <v>2836</v>
      </c>
      <c r="D6" s="21">
        <f>107842</f>
        <v>107842</v>
      </c>
      <c r="E6" s="21">
        <f>105.314453125</f>
        <v>105.314453125</v>
      </c>
    </row>
    <row r="7">
      <c r="A7" s="21">
        <f>3131</f>
        <v>3131</v>
      </c>
      <c r="B7" s="21">
        <f>19</f>
        <v>19</v>
      </c>
      <c r="C7" s="21">
        <f>3052</f>
        <v>3052</v>
      </c>
      <c r="D7" s="21">
        <f>110114</f>
        <v>110114</v>
      </c>
      <c r="E7" s="21">
        <f>107.533203125</f>
        <v>107.533203125</v>
      </c>
    </row>
    <row r="8">
      <c r="A8" s="21">
        <f>3351</f>
        <v>3351</v>
      </c>
      <c r="B8" s="21">
        <f>25</f>
        <v>25</v>
      </c>
      <c r="C8" s="21">
        <f>3293</f>
        <v>3293</v>
      </c>
      <c r="D8" s="21">
        <f>112758</f>
        <v>112758</v>
      </c>
      <c r="E8" s="21">
        <f>110.115234375</f>
        <v>110.115234375</v>
      </c>
    </row>
    <row r="9">
      <c r="A9" s="21">
        <f>3629</f>
        <v>3629</v>
      </c>
      <c r="B9" s="21">
        <f>29</f>
        <v>29</v>
      </c>
      <c r="C9" s="21">
        <f>3545</f>
        <v>3545</v>
      </c>
      <c r="D9" s="21">
        <f>115616</f>
        <v>115616</v>
      </c>
      <c r="E9" s="21">
        <f>112.90625</f>
        <v>112.90625</v>
      </c>
    </row>
    <row r="10">
      <c r="A10" s="21">
        <f>3832</f>
        <v>3832</v>
      </c>
      <c r="B10" s="21">
        <f>29</f>
        <v>29</v>
      </c>
      <c r="C10" s="21">
        <f>3791</f>
        <v>3791</v>
      </c>
      <c r="D10" s="21">
        <f>116944</f>
        <v>116944</v>
      </c>
      <c r="E10" s="21">
        <f>114.203125</f>
        <v>114.203125</v>
      </c>
    </row>
    <row r="11">
      <c r="A11" s="21">
        <f>4048</f>
        <v>4048</v>
      </c>
      <c r="B11" s="21">
        <f>26</f>
        <v>26</v>
      </c>
      <c r="C11" s="21">
        <f>4015</f>
        <v>4015</v>
      </c>
      <c r="D11" s="21">
        <f>118776</f>
        <v>118776</v>
      </c>
      <c r="E11" s="21">
        <f>115.9921875</f>
        <v>115.9921875</v>
      </c>
    </row>
    <row r="12">
      <c r="A12" s="21">
        <f>4264</f>
        <v>4264</v>
      </c>
      <c r="B12" s="21">
        <f>19</f>
        <v>19</v>
      </c>
      <c r="C12" s="21">
        <f>4281</f>
        <v>4281</v>
      </c>
      <c r="D12" s="21">
        <f>120315</f>
        <v>120315</v>
      </c>
      <c r="E12" s="21">
        <f>117.4951171875</f>
        <v>117.4951171875</v>
      </c>
      <c r="H12" s="21" t="s">
        <v>6</v>
      </c>
      <c r="I12" s="21" t="s">
        <v>7</v>
      </c>
      <c r="J12" s="21" t="s">
        <v>8</v>
      </c>
    </row>
    <row r="13">
      <c r="A13" s="21">
        <f>4520</f>
        <v>4520</v>
      </c>
      <c r="B13" s="21">
        <f>0</f>
        <v>0</v>
      </c>
      <c r="C13" s="21">
        <f>4533</f>
        <v>4533</v>
      </c>
      <c r="D13" s="21">
        <f>165438</f>
        <v>165438</v>
      </c>
      <c r="E13" s="21">
        <f>161.560546875</f>
        <v>161.560546875</v>
      </c>
      <c r="H13" s="21">
        <f>AVERAGE(E13:E19)</f>
        <v>161.615652901786</v>
      </c>
      <c r="I13" s="21">
        <f>MAX(E2:E141)</f>
        <v>200.248046875</v>
      </c>
      <c r="J13" s="21">
        <v>176</v>
      </c>
    </row>
    <row r="14">
      <c r="A14" s="21">
        <f>4785</f>
        <v>4785</v>
      </c>
      <c r="B14" s="21">
        <f>0</f>
        <v>0</v>
      </c>
      <c r="C14" s="21">
        <f>4745</f>
        <v>4745</v>
      </c>
      <c r="D14" s="21">
        <f>165438</f>
        <v>165438</v>
      </c>
      <c r="E14" s="21">
        <f>161.560546875</f>
        <v>161.560546875</v>
      </c>
    </row>
    <row r="15">
      <c r="A15" s="21">
        <f>5058</f>
        <v>5058</v>
      </c>
      <c r="B15" s="21">
        <f>0</f>
        <v>0</v>
      </c>
      <c r="C15" s="21">
        <f>5015</f>
        <v>5015</v>
      </c>
      <c r="D15" s="21">
        <f>165450</f>
        <v>165450</v>
      </c>
      <c r="E15" s="21">
        <f>161.572265625</f>
        <v>161.572265625</v>
      </c>
    </row>
    <row r="16">
      <c r="A16" s="21">
        <f>5311</f>
        <v>5311</v>
      </c>
      <c r="B16" s="21">
        <f>0</f>
        <v>0</v>
      </c>
      <c r="C16" s="21">
        <f>5288</f>
        <v>5288</v>
      </c>
      <c r="D16" s="21">
        <f>165450</f>
        <v>165450</v>
      </c>
      <c r="E16" s="21">
        <f>161.572265625</f>
        <v>161.572265625</v>
      </c>
    </row>
    <row r="17">
      <c r="A17" s="21">
        <f>5583</f>
        <v>5583</v>
      </c>
      <c r="B17" s="21">
        <f>0</f>
        <v>0</v>
      </c>
      <c r="C17" s="21">
        <f>5570</f>
        <v>5570</v>
      </c>
      <c r="D17" s="21">
        <f>165450</f>
        <v>165450</v>
      </c>
      <c r="E17" s="21">
        <f>161.572265625</f>
        <v>161.572265625</v>
      </c>
    </row>
    <row r="18">
      <c r="A18" s="21">
        <f>5953</f>
        <v>5953</v>
      </c>
      <c r="B18" s="21">
        <f>5</f>
        <v>5</v>
      </c>
      <c r="C18" s="21">
        <f>5917</f>
        <v>5917</v>
      </c>
      <c r="D18" s="21">
        <f>165450</f>
        <v>165450</v>
      </c>
      <c r="E18" s="21">
        <f>161.572265625</f>
        <v>161.572265625</v>
      </c>
    </row>
    <row r="19">
      <c r="A19" s="21">
        <f>6247</f>
        <v>6247</v>
      </c>
      <c r="B19" s="21">
        <f>20</f>
        <v>20</v>
      </c>
      <c r="C19" s="21">
        <f>6130</f>
        <v>6130</v>
      </c>
      <c r="D19" s="21">
        <f>165785</f>
        <v>165785</v>
      </c>
      <c r="E19" s="21">
        <f>161.8994140625</f>
        <v>161.8994140625</v>
      </c>
    </row>
    <row r="20">
      <c r="A20" s="21">
        <f>6501</f>
        <v>6501</v>
      </c>
      <c r="B20" s="21">
        <f>33</f>
        <v>33</v>
      </c>
      <c r="C20" s="21">
        <f>6370</f>
        <v>6370</v>
      </c>
      <c r="D20" s="21">
        <f>166897</f>
        <v>166897</v>
      </c>
      <c r="E20" s="21">
        <f>162.9853515625</f>
        <v>162.9853515625</v>
      </c>
    </row>
    <row r="21">
      <c r="A21" s="21">
        <f>6747</f>
        <v>6747</v>
      </c>
      <c r="B21" s="21">
        <f>30</f>
        <v>30</v>
      </c>
      <c r="C21" s="21">
        <f>6598</f>
        <v>6598</v>
      </c>
      <c r="D21" s="21">
        <f>167736</f>
        <v>167736</v>
      </c>
      <c r="E21" s="21">
        <f>163.8046875</f>
        <v>163.8046875</v>
      </c>
    </row>
    <row r="22">
      <c r="A22" s="21">
        <f>7022</f>
        <v>7022</v>
      </c>
      <c r="B22" s="21">
        <f>26</f>
        <v>26</v>
      </c>
      <c r="C22" s="21">
        <f>6821</f>
        <v>6821</v>
      </c>
      <c r="D22" s="21">
        <f>168764</f>
        <v>168764</v>
      </c>
      <c r="E22" s="21">
        <f>164.80859375</f>
        <v>164.80859375</v>
      </c>
    </row>
    <row r="23">
      <c r="A23" s="21">
        <f>7270</f>
        <v>7270</v>
      </c>
      <c r="B23" s="21">
        <f>21</f>
        <v>21</v>
      </c>
      <c r="C23" s="21">
        <f>7031</f>
        <v>7031</v>
      </c>
      <c r="D23" s="21">
        <f>170048</f>
        <v>170048</v>
      </c>
      <c r="E23" s="21">
        <f>166.0625</f>
        <v>166.0625</v>
      </c>
    </row>
    <row r="24">
      <c r="A24" s="21">
        <f>7492</f>
        <v>7492</v>
      </c>
      <c r="B24" s="21">
        <f>29</f>
        <v>29</v>
      </c>
      <c r="C24" s="21">
        <f>7245</f>
        <v>7245</v>
      </c>
      <c r="D24" s="21">
        <f>171689</f>
        <v>171689</v>
      </c>
      <c r="E24" s="21">
        <f>167.6650390625</f>
        <v>167.6650390625</v>
      </c>
    </row>
    <row r="25">
      <c r="A25" s="21">
        <f>7781</f>
        <v>7781</v>
      </c>
      <c r="B25" s="21">
        <f>31</f>
        <v>31</v>
      </c>
      <c r="C25" s="21">
        <f>7464</f>
        <v>7464</v>
      </c>
      <c r="D25" s="21">
        <f>172996</f>
        <v>172996</v>
      </c>
      <c r="E25" s="21">
        <f>168.94140625</f>
        <v>168.94140625</v>
      </c>
    </row>
    <row r="26">
      <c r="A26" s="21">
        <f>8043</f>
        <v>8043</v>
      </c>
      <c r="B26" s="21">
        <f>31</f>
        <v>31</v>
      </c>
      <c r="C26" s="21">
        <f>7759</f>
        <v>7759</v>
      </c>
      <c r="D26" s="21">
        <f>175023</f>
        <v>175023</v>
      </c>
      <c r="E26" s="21">
        <f>170.9208984375</f>
        <v>170.9208984375</v>
      </c>
    </row>
    <row r="27">
      <c r="A27" s="21">
        <f>8277</f>
        <v>8277</v>
      </c>
      <c r="B27" s="21">
        <f>3</f>
        <v>3</v>
      </c>
      <c r="C27" s="21">
        <f>7998</f>
        <v>7998</v>
      </c>
      <c r="D27" s="21">
        <f>184197</f>
        <v>184197</v>
      </c>
      <c r="E27" s="21">
        <f>179.8798828125</f>
        <v>179.8798828125</v>
      </c>
    </row>
    <row r="28">
      <c r="A28" s="21">
        <f>8529</f>
        <v>8529</v>
      </c>
      <c r="B28" s="21">
        <f>0</f>
        <v>0</v>
      </c>
      <c r="C28" s="21">
        <f>8238</f>
        <v>8238</v>
      </c>
      <c r="D28" s="21">
        <f>184655</f>
        <v>184655</v>
      </c>
      <c r="E28" s="21">
        <f>180.3271484375</f>
        <v>180.3271484375</v>
      </c>
    </row>
    <row r="29">
      <c r="A29" s="21">
        <f>8811</f>
        <v>8811</v>
      </c>
      <c r="B29" s="21">
        <f>3</f>
        <v>3</v>
      </c>
      <c r="C29" s="21">
        <f>8498</f>
        <v>8498</v>
      </c>
      <c r="D29" s="21">
        <f>184655</f>
        <v>184655</v>
      </c>
      <c r="E29" s="21">
        <f>180.3271484375</f>
        <v>180.3271484375</v>
      </c>
    </row>
    <row r="30">
      <c r="A30" s="21">
        <f>9080</f>
        <v>9080</v>
      </c>
      <c r="B30" s="21">
        <f>2</f>
        <v>2</v>
      </c>
      <c r="C30" s="21">
        <f>8761</f>
        <v>8761</v>
      </c>
      <c r="D30" s="21">
        <f>184683</f>
        <v>184683</v>
      </c>
      <c r="E30" s="21">
        <f>180.3544921875</f>
        <v>180.3544921875</v>
      </c>
    </row>
    <row r="31">
      <c r="A31" s="21">
        <f>9346</f>
        <v>9346</v>
      </c>
      <c r="B31" s="21">
        <f>32</f>
        <v>32</v>
      </c>
      <c r="C31" s="21">
        <f>9048</f>
        <v>9048</v>
      </c>
      <c r="D31" s="21">
        <f>184663</f>
        <v>184663</v>
      </c>
      <c r="E31" s="21">
        <f>180.3349609375</f>
        <v>180.3349609375</v>
      </c>
    </row>
    <row r="32">
      <c r="A32" s="21">
        <f>9568</f>
        <v>9568</v>
      </c>
      <c r="B32" s="21">
        <f>20</f>
        <v>20</v>
      </c>
      <c r="C32" s="21">
        <f>9286</f>
        <v>9286</v>
      </c>
      <c r="D32" s="21">
        <f>184607</f>
        <v>184607</v>
      </c>
      <c r="E32" s="21">
        <f>180.2802734375</f>
        <v>180.2802734375</v>
      </c>
    </row>
    <row r="33">
      <c r="A33" s="21">
        <f>9800</f>
        <v>9800</v>
      </c>
      <c r="B33" s="21">
        <f>2</f>
        <v>2</v>
      </c>
      <c r="C33" s="21">
        <f>9550</f>
        <v>9550</v>
      </c>
      <c r="D33" s="21">
        <f>186421</f>
        <v>186421</v>
      </c>
      <c r="E33" s="21">
        <f>182.0517578125</f>
        <v>182.0517578125</v>
      </c>
    </row>
    <row r="34">
      <c r="A34" s="21">
        <f>10052</f>
        <v>10052</v>
      </c>
      <c r="B34" s="21">
        <f>3</f>
        <v>3</v>
      </c>
      <c r="C34" s="21">
        <f>9761</f>
        <v>9761</v>
      </c>
      <c r="D34" s="21">
        <f>186479</f>
        <v>186479</v>
      </c>
      <c r="E34" s="21">
        <f>182.1083984375</f>
        <v>182.1083984375</v>
      </c>
    </row>
    <row r="35">
      <c r="A35" s="21">
        <f>10282</f>
        <v>10282</v>
      </c>
      <c r="B35" s="21">
        <f>3</f>
        <v>3</v>
      </c>
      <c r="C35" s="21">
        <f>10005</f>
        <v>10005</v>
      </c>
      <c r="D35" s="21">
        <f>186509</f>
        <v>186509</v>
      </c>
      <c r="E35" s="21">
        <f>182.1376953125</f>
        <v>182.1376953125</v>
      </c>
    </row>
    <row r="36">
      <c r="A36" s="21">
        <f>10539</f>
        <v>10539</v>
      </c>
      <c r="B36" s="21">
        <f>3</f>
        <v>3</v>
      </c>
      <c r="C36" s="21">
        <f>10247</f>
        <v>10247</v>
      </c>
      <c r="D36" s="21">
        <f>186513</f>
        <v>186513</v>
      </c>
      <c r="E36" s="21">
        <f>182.1416015625</f>
        <v>182.1416015625</v>
      </c>
    </row>
    <row r="37">
      <c r="A37" s="21">
        <f>10796</f>
        <v>10796</v>
      </c>
      <c r="B37" s="21">
        <f>3</f>
        <v>3</v>
      </c>
      <c r="C37" s="21">
        <f>10526</f>
        <v>10526</v>
      </c>
      <c r="D37" s="21">
        <f>186541</f>
        <v>186541</v>
      </c>
      <c r="E37" s="21">
        <f>182.1689453125</f>
        <v>182.1689453125</v>
      </c>
    </row>
    <row r="38">
      <c r="A38" s="21">
        <f>11033</f>
        <v>11033</v>
      </c>
      <c r="B38" s="21">
        <f>3</f>
        <v>3</v>
      </c>
      <c r="C38" s="21">
        <f>10754</f>
        <v>10754</v>
      </c>
      <c r="D38" s="21">
        <f>186541</f>
        <v>186541</v>
      </c>
      <c r="E38" s="21">
        <f>182.1689453125</f>
        <v>182.1689453125</v>
      </c>
    </row>
    <row r="39">
      <c r="A39" s="21">
        <f>11262</f>
        <v>11262</v>
      </c>
      <c r="B39" s="21">
        <f>3</f>
        <v>3</v>
      </c>
      <c r="C39" s="21">
        <f>11031</f>
        <v>11031</v>
      </c>
      <c r="D39" s="21">
        <f>186541</f>
        <v>186541</v>
      </c>
      <c r="E39" s="21">
        <f>182.1689453125</f>
        <v>182.1689453125</v>
      </c>
    </row>
    <row r="40">
      <c r="A40" s="21">
        <f>11534</f>
        <v>11534</v>
      </c>
      <c r="B40" s="21">
        <f>2</f>
        <v>2</v>
      </c>
      <c r="C40" s="21">
        <f>11270</f>
        <v>11270</v>
      </c>
      <c r="D40" s="21">
        <f>186537</f>
        <v>186537</v>
      </c>
      <c r="E40" s="21">
        <f>182.1650390625</f>
        <v>182.1650390625</v>
      </c>
    </row>
    <row r="41">
      <c r="A41" s="21">
        <f>11773</f>
        <v>11773</v>
      </c>
      <c r="B41" s="21">
        <f>3</f>
        <v>3</v>
      </c>
      <c r="C41" s="21">
        <f>11496</f>
        <v>11496</v>
      </c>
      <c r="D41" s="21">
        <f>186541</f>
        <v>186541</v>
      </c>
      <c r="E41" s="21">
        <f>182.1689453125</f>
        <v>182.1689453125</v>
      </c>
    </row>
    <row r="42">
      <c r="A42" s="21">
        <f>12008</f>
        <v>12008</v>
      </c>
      <c r="B42" s="21">
        <f>12</f>
        <v>12</v>
      </c>
      <c r="C42" s="21">
        <f>11782</f>
        <v>11782</v>
      </c>
      <c r="D42" s="21">
        <f>186481</f>
        <v>186481</v>
      </c>
      <c r="E42" s="21">
        <f>182.1103515625</f>
        <v>182.1103515625</v>
      </c>
    </row>
    <row r="43">
      <c r="A43" s="21">
        <f>12266</f>
        <v>12266</v>
      </c>
      <c r="B43" s="21">
        <f>2</f>
        <v>2</v>
      </c>
      <c r="C43" s="21">
        <f>12007</f>
        <v>12007</v>
      </c>
      <c r="D43" s="21">
        <f>186477</f>
        <v>186477</v>
      </c>
      <c r="E43" s="21">
        <f>182.1064453125</f>
        <v>182.1064453125</v>
      </c>
    </row>
    <row r="44">
      <c r="A44" s="21">
        <f>12510</f>
        <v>12510</v>
      </c>
      <c r="B44" s="21">
        <f>0</f>
        <v>0</v>
      </c>
      <c r="C44" s="21">
        <f>12261</f>
        <v>12261</v>
      </c>
      <c r="D44" s="21">
        <f>186447</f>
        <v>186447</v>
      </c>
      <c r="E44" s="21">
        <f>182.0771484375</f>
        <v>182.0771484375</v>
      </c>
    </row>
    <row r="45">
      <c r="A45" s="21">
        <f>12767</f>
        <v>12767</v>
      </c>
      <c r="B45" s="21">
        <f t="shared" ref="B45:B52" si="0">3</f>
        <v>3</v>
      </c>
      <c r="C45" s="21">
        <f>12469</f>
        <v>12469</v>
      </c>
      <c r="D45" s="21">
        <f>186431</f>
        <v>186431</v>
      </c>
      <c r="E45" s="21">
        <f>182.0615234375</f>
        <v>182.0615234375</v>
      </c>
    </row>
    <row r="46">
      <c r="A46" s="21">
        <f>13016</f>
        <v>13016</v>
      </c>
      <c r="B46" s="21">
        <f t="shared" si="0"/>
        <v>3</v>
      </c>
      <c r="C46" s="21">
        <f>12709</f>
        <v>12709</v>
      </c>
      <c r="D46" s="21">
        <f>186427</f>
        <v>186427</v>
      </c>
      <c r="E46" s="21">
        <f>182.0576171875</f>
        <v>182.0576171875</v>
      </c>
    </row>
    <row r="47">
      <c r="A47" s="21">
        <f>13261</f>
        <v>13261</v>
      </c>
      <c r="B47" s="21">
        <f t="shared" si="0"/>
        <v>3</v>
      </c>
      <c r="C47" s="21">
        <f>12964</f>
        <v>12964</v>
      </c>
      <c r="D47" s="21">
        <f>186419</f>
        <v>186419</v>
      </c>
      <c r="E47" s="21">
        <f>182.0498046875</f>
        <v>182.0498046875</v>
      </c>
    </row>
    <row r="48">
      <c r="A48" s="21">
        <f>13500</f>
        <v>13500</v>
      </c>
      <c r="B48" s="21">
        <f t="shared" si="0"/>
        <v>3</v>
      </c>
      <c r="C48" s="21">
        <f>13235</f>
        <v>13235</v>
      </c>
      <c r="D48" s="21">
        <f>186423</f>
        <v>186423</v>
      </c>
      <c r="E48" s="21">
        <f>182.0537109375</f>
        <v>182.0537109375</v>
      </c>
    </row>
    <row r="49">
      <c r="A49" s="21">
        <f>13746</f>
        <v>13746</v>
      </c>
      <c r="B49" s="21">
        <f t="shared" si="0"/>
        <v>3</v>
      </c>
      <c r="C49" s="21">
        <f>13449</f>
        <v>13449</v>
      </c>
      <c r="D49" s="21">
        <f>186423</f>
        <v>186423</v>
      </c>
      <c r="E49" s="21">
        <f>182.0537109375</f>
        <v>182.0537109375</v>
      </c>
    </row>
    <row r="50">
      <c r="A50" s="21">
        <f>14014</f>
        <v>14014</v>
      </c>
      <c r="B50" s="21">
        <f t="shared" si="0"/>
        <v>3</v>
      </c>
      <c r="C50" s="21">
        <f>13718</f>
        <v>13718</v>
      </c>
      <c r="D50" s="21">
        <f>186427</f>
        <v>186427</v>
      </c>
      <c r="E50" s="21">
        <f>182.0576171875</f>
        <v>182.0576171875</v>
      </c>
    </row>
    <row r="51">
      <c r="A51" s="21">
        <f>14245</f>
        <v>14245</v>
      </c>
      <c r="B51" s="21">
        <f t="shared" si="0"/>
        <v>3</v>
      </c>
      <c r="C51" s="21">
        <f>13983</f>
        <v>13983</v>
      </c>
      <c r="D51" s="21">
        <f>186427</f>
        <v>186427</v>
      </c>
      <c r="E51" s="21">
        <f>182.0576171875</f>
        <v>182.0576171875</v>
      </c>
    </row>
    <row r="52">
      <c r="A52" s="21">
        <f>14494</f>
        <v>14494</v>
      </c>
      <c r="B52" s="21">
        <f t="shared" si="0"/>
        <v>3</v>
      </c>
      <c r="C52" s="21">
        <f>14211</f>
        <v>14211</v>
      </c>
      <c r="D52" s="21">
        <f>186435</f>
        <v>186435</v>
      </c>
      <c r="E52" s="21">
        <f>182.0654296875</f>
        <v>182.0654296875</v>
      </c>
    </row>
    <row r="53">
      <c r="A53" s="21">
        <f>14749</f>
        <v>14749</v>
      </c>
      <c r="B53" s="21">
        <f>0</f>
        <v>0</v>
      </c>
      <c r="C53" s="21">
        <f>14468</f>
        <v>14468</v>
      </c>
      <c r="D53" s="21">
        <f>186435</f>
        <v>186435</v>
      </c>
      <c r="E53" s="21">
        <f>182.0654296875</f>
        <v>182.0654296875</v>
      </c>
    </row>
    <row r="54">
      <c r="A54" s="21">
        <f>15034</f>
        <v>15034</v>
      </c>
      <c r="B54" s="21">
        <f>9</f>
        <v>9</v>
      </c>
      <c r="C54" s="21">
        <f>14712</f>
        <v>14712</v>
      </c>
      <c r="D54" s="21">
        <f>186435</f>
        <v>186435</v>
      </c>
      <c r="E54" s="21">
        <f>182.0654296875</f>
        <v>182.0654296875</v>
      </c>
    </row>
    <row r="55">
      <c r="A55" s="21">
        <f>15265</f>
        <v>15265</v>
      </c>
      <c r="B55" s="21">
        <f>20</f>
        <v>20</v>
      </c>
      <c r="C55" s="21">
        <f>14963</f>
        <v>14963</v>
      </c>
      <c r="D55" s="21">
        <f>186439</f>
        <v>186439</v>
      </c>
      <c r="E55" s="21">
        <f>182.0693359375</f>
        <v>182.0693359375</v>
      </c>
    </row>
    <row r="56">
      <c r="A56" s="21">
        <f>15530</f>
        <v>15530</v>
      </c>
      <c r="B56" s="21">
        <f>20</f>
        <v>20</v>
      </c>
      <c r="C56" s="21">
        <f>15237</f>
        <v>15237</v>
      </c>
      <c r="D56" s="21">
        <f>186449</f>
        <v>186449</v>
      </c>
      <c r="E56" s="21">
        <f>182.0791015625</f>
        <v>182.0791015625</v>
      </c>
    </row>
    <row r="57">
      <c r="A57" s="21">
        <f>15808</f>
        <v>15808</v>
      </c>
      <c r="B57" s="21">
        <f>3</f>
        <v>3</v>
      </c>
      <c r="C57" s="21">
        <f>15521</f>
        <v>15521</v>
      </c>
      <c r="D57" s="21">
        <f>196621</f>
        <v>196621</v>
      </c>
      <c r="E57" s="21">
        <f>192.0126953125</f>
        <v>192.0126953125</v>
      </c>
    </row>
    <row r="58">
      <c r="A58" s="21">
        <f>16027</f>
        <v>16027</v>
      </c>
      <c r="B58" s="21">
        <f>4</f>
        <v>4</v>
      </c>
      <c r="C58" s="21">
        <f>15788</f>
        <v>15788</v>
      </c>
      <c r="D58" s="21">
        <f>187489</f>
        <v>187489</v>
      </c>
      <c r="E58" s="21">
        <f>183.0947265625</f>
        <v>183.0947265625</v>
      </c>
    </row>
    <row r="59">
      <c r="A59" s="21">
        <f>16295</f>
        <v>16295</v>
      </c>
      <c r="B59" s="21">
        <f>0</f>
        <v>0</v>
      </c>
      <c r="C59" s="21">
        <f>15999</f>
        <v>15999</v>
      </c>
      <c r="D59" s="21">
        <f>187507</f>
        <v>187507</v>
      </c>
      <c r="E59" s="21">
        <f>183.1123046875</f>
        <v>183.1123046875</v>
      </c>
    </row>
    <row r="60">
      <c r="A60" s="21">
        <f>16545</f>
        <v>16545</v>
      </c>
      <c r="B60" s="21">
        <f>3</f>
        <v>3</v>
      </c>
      <c r="C60" s="21">
        <f>16252</f>
        <v>16252</v>
      </c>
      <c r="D60" s="21">
        <f>187499</f>
        <v>187499</v>
      </c>
      <c r="E60" s="21">
        <f>183.1044921875</f>
        <v>183.1044921875</v>
      </c>
    </row>
    <row r="61">
      <c r="A61" s="21">
        <f>16814</f>
        <v>16814</v>
      </c>
      <c r="B61" s="21">
        <f>3</f>
        <v>3</v>
      </c>
      <c r="C61" s="21">
        <f>16500</f>
        <v>16500</v>
      </c>
      <c r="D61" s="21">
        <f>187503</f>
        <v>187503</v>
      </c>
      <c r="E61" s="21">
        <f>183.1083984375</f>
        <v>183.1083984375</v>
      </c>
    </row>
    <row r="62">
      <c r="A62" s="21">
        <f>17049</f>
        <v>17049</v>
      </c>
      <c r="B62" s="21">
        <f>3</f>
        <v>3</v>
      </c>
      <c r="C62" s="21">
        <f>16770</f>
        <v>16770</v>
      </c>
      <c r="D62" s="21">
        <f>187511</f>
        <v>187511</v>
      </c>
      <c r="E62" s="21">
        <f>183.1162109375</f>
        <v>183.1162109375</v>
      </c>
    </row>
    <row r="63">
      <c r="A63" s="21">
        <f>17277</f>
        <v>17277</v>
      </c>
      <c r="B63" s="21">
        <f>3</f>
        <v>3</v>
      </c>
      <c r="C63" s="21">
        <f>16990</f>
        <v>16990</v>
      </c>
      <c r="D63" s="21">
        <f>187515</f>
        <v>187515</v>
      </c>
      <c r="E63" s="21">
        <f>183.1201171875</f>
        <v>183.1201171875</v>
      </c>
    </row>
    <row r="64">
      <c r="A64" s="21">
        <f>17547</f>
        <v>17547</v>
      </c>
      <c r="B64" s="21">
        <f>0</f>
        <v>0</v>
      </c>
      <c r="C64" s="21">
        <f>17234</f>
        <v>17234</v>
      </c>
      <c r="D64" s="21">
        <f>187515</f>
        <v>187515</v>
      </c>
      <c r="E64" s="21">
        <f>183.1201171875</f>
        <v>183.1201171875</v>
      </c>
    </row>
    <row r="65">
      <c r="A65" s="21">
        <f>17802</f>
        <v>17802</v>
      </c>
      <c r="B65" s="21">
        <f>0</f>
        <v>0</v>
      </c>
      <c r="C65" s="21">
        <f>17482</f>
        <v>17482</v>
      </c>
      <c r="D65" s="21">
        <f>187515</f>
        <v>187515</v>
      </c>
      <c r="E65" s="21">
        <f>183.1201171875</f>
        <v>183.1201171875</v>
      </c>
    </row>
    <row r="66">
      <c r="A66" s="21">
        <f>18073</f>
        <v>18073</v>
      </c>
      <c r="B66" s="21">
        <f>6</f>
        <v>6</v>
      </c>
      <c r="C66" s="21">
        <f>17752</f>
        <v>17752</v>
      </c>
      <c r="D66" s="21">
        <f>187515</f>
        <v>187515</v>
      </c>
      <c r="E66" s="21">
        <f>183.1201171875</f>
        <v>183.1201171875</v>
      </c>
    </row>
    <row r="67">
      <c r="A67" s="21">
        <f>18320</f>
        <v>18320</v>
      </c>
      <c r="B67" s="21">
        <f>33</f>
        <v>33</v>
      </c>
      <c r="C67" s="21">
        <f>18015</f>
        <v>18015</v>
      </c>
      <c r="D67" s="21">
        <f>187515</f>
        <v>187515</v>
      </c>
      <c r="E67" s="21">
        <f>183.1201171875</f>
        <v>183.1201171875</v>
      </c>
    </row>
    <row r="68">
      <c r="A68" s="21">
        <f>18617</f>
        <v>18617</v>
      </c>
      <c r="B68" s="21">
        <f>20</f>
        <v>20</v>
      </c>
      <c r="C68" s="21">
        <f>18285</f>
        <v>18285</v>
      </c>
      <c r="D68" s="21">
        <f>187559</f>
        <v>187559</v>
      </c>
      <c r="E68" s="21">
        <f>183.1630859375</f>
        <v>183.1630859375</v>
      </c>
    </row>
    <row r="69">
      <c r="A69" s="21">
        <f>18833</f>
        <v>18833</v>
      </c>
      <c r="B69" s="21">
        <f>3</f>
        <v>3</v>
      </c>
      <c r="C69" s="21">
        <f>18560</f>
        <v>18560</v>
      </c>
      <c r="D69" s="21">
        <f>199541</f>
        <v>199541</v>
      </c>
      <c r="E69" s="21">
        <f>194.8642578125</f>
        <v>194.8642578125</v>
      </c>
    </row>
    <row r="70">
      <c r="A70" s="21">
        <f>19079</f>
        <v>19079</v>
      </c>
      <c r="B70" s="21">
        <f>0</f>
        <v>0</v>
      </c>
      <c r="C70" s="21">
        <f>18773</f>
        <v>18773</v>
      </c>
      <c r="D70" s="21">
        <f>188029</f>
        <v>188029</v>
      </c>
      <c r="E70" s="21">
        <f>183.6220703125</f>
        <v>183.6220703125</v>
      </c>
    </row>
    <row r="71">
      <c r="A71" s="21">
        <f>19320</f>
        <v>19320</v>
      </c>
      <c r="B71" s="21">
        <f>3</f>
        <v>3</v>
      </c>
      <c r="C71" s="21">
        <f>19021</f>
        <v>19021</v>
      </c>
      <c r="D71" s="21">
        <f>188025</f>
        <v>188025</v>
      </c>
      <c r="E71" s="21">
        <f>183.6181640625</f>
        <v>183.6181640625</v>
      </c>
    </row>
    <row r="72">
      <c r="A72" s="21">
        <f>19595</f>
        <v>19595</v>
      </c>
      <c r="B72" s="21">
        <f>0</f>
        <v>0</v>
      </c>
      <c r="C72" s="21">
        <f>19281</f>
        <v>19281</v>
      </c>
      <c r="D72" s="21">
        <f>188025</f>
        <v>188025</v>
      </c>
      <c r="E72" s="21">
        <f>183.6181640625</f>
        <v>183.6181640625</v>
      </c>
    </row>
    <row r="73">
      <c r="A73" s="21">
        <f>19818</f>
        <v>19818</v>
      </c>
      <c r="B73" s="21">
        <f>4</f>
        <v>4</v>
      </c>
      <c r="C73" s="21">
        <f>19539</f>
        <v>19539</v>
      </c>
      <c r="D73" s="21">
        <f>188009</f>
        <v>188009</v>
      </c>
      <c r="E73" s="21">
        <f>183.6025390625</f>
        <v>183.6025390625</v>
      </c>
    </row>
    <row r="74">
      <c r="A74" s="21">
        <f>20068</f>
        <v>20068</v>
      </c>
      <c r="B74" s="21">
        <f>3</f>
        <v>3</v>
      </c>
      <c r="C74" s="21">
        <f>19783</f>
        <v>19783</v>
      </c>
      <c r="D74" s="21">
        <f>188009</f>
        <v>188009</v>
      </c>
      <c r="E74" s="21">
        <f>183.6025390625</f>
        <v>183.6025390625</v>
      </c>
    </row>
    <row r="75">
      <c r="A75" s="21">
        <f>20315</f>
        <v>20315</v>
      </c>
      <c r="B75" s="21">
        <f>3</f>
        <v>3</v>
      </c>
      <c r="C75" s="21">
        <f>20048</f>
        <v>20048</v>
      </c>
      <c r="D75" s="21">
        <f>188009</f>
        <v>188009</v>
      </c>
      <c r="E75" s="21">
        <f>183.6025390625</f>
        <v>183.6025390625</v>
      </c>
    </row>
    <row r="76">
      <c r="A76" s="21">
        <f>20602</f>
        <v>20602</v>
      </c>
      <c r="B76" s="21">
        <f>3</f>
        <v>3</v>
      </c>
      <c r="C76" s="21">
        <f>20283</f>
        <v>20283</v>
      </c>
      <c r="D76" s="21">
        <f>188013</f>
        <v>188013</v>
      </c>
      <c r="E76" s="21">
        <f>183.6064453125</f>
        <v>183.6064453125</v>
      </c>
    </row>
    <row r="77">
      <c r="A77" s="21">
        <f>20855</f>
        <v>20855</v>
      </c>
      <c r="B77" s="21">
        <f>2</f>
        <v>2</v>
      </c>
      <c r="C77" s="21">
        <f>20548</f>
        <v>20548</v>
      </c>
      <c r="D77" s="21">
        <f>188001</f>
        <v>188001</v>
      </c>
      <c r="E77" s="21">
        <f>183.5947265625</f>
        <v>183.5947265625</v>
      </c>
    </row>
    <row r="78">
      <c r="A78" s="21">
        <f>21089</f>
        <v>21089</v>
      </c>
      <c r="B78" s="21">
        <f>11</f>
        <v>11</v>
      </c>
      <c r="C78" s="21">
        <f>20788</f>
        <v>20788</v>
      </c>
      <c r="D78" s="21">
        <f>187997</f>
        <v>187997</v>
      </c>
      <c r="E78" s="21">
        <f>183.5908203125</f>
        <v>183.5908203125</v>
      </c>
    </row>
    <row r="79">
      <c r="A79" s="21">
        <f>21321</f>
        <v>21321</v>
      </c>
      <c r="B79" s="21">
        <f>3</f>
        <v>3</v>
      </c>
      <c r="C79" s="21">
        <f>21048</f>
        <v>21048</v>
      </c>
      <c r="D79" s="21">
        <f>187997</f>
        <v>187997</v>
      </c>
      <c r="E79" s="21">
        <f>183.5908203125</f>
        <v>183.5908203125</v>
      </c>
    </row>
    <row r="80">
      <c r="A80" s="21">
        <f>21534</f>
        <v>21534</v>
      </c>
      <c r="B80" s="21">
        <f>3</f>
        <v>3</v>
      </c>
      <c r="C80" s="21">
        <f>21273</f>
        <v>21273</v>
      </c>
      <c r="D80" s="21">
        <f>188071</f>
        <v>188071</v>
      </c>
      <c r="E80" s="21">
        <f>183.6630859375</f>
        <v>183.6630859375</v>
      </c>
    </row>
    <row r="81">
      <c r="A81" s="21">
        <f>21793</f>
        <v>21793</v>
      </c>
      <c r="B81" s="21">
        <f>3</f>
        <v>3</v>
      </c>
      <c r="C81" s="21">
        <f>21481</f>
        <v>21481</v>
      </c>
      <c r="D81" s="21">
        <f>188071</f>
        <v>188071</v>
      </c>
      <c r="E81" s="21">
        <f>183.6630859375</f>
        <v>183.6630859375</v>
      </c>
    </row>
    <row r="82">
      <c r="A82" s="21">
        <f>22042</f>
        <v>22042</v>
      </c>
      <c r="B82" s="21">
        <f>6</f>
        <v>6</v>
      </c>
      <c r="C82" s="21">
        <f>21739</f>
        <v>21739</v>
      </c>
      <c r="D82" s="21">
        <f>188071</f>
        <v>188071</v>
      </c>
      <c r="E82" s="21">
        <f>183.6630859375</f>
        <v>183.6630859375</v>
      </c>
    </row>
    <row r="83">
      <c r="A83" s="21">
        <f>22274</f>
        <v>22274</v>
      </c>
      <c r="B83" s="21">
        <f>28</f>
        <v>28</v>
      </c>
      <c r="C83" s="21">
        <f>22022</f>
        <v>22022</v>
      </c>
      <c r="D83" s="21">
        <f>188071</f>
        <v>188071</v>
      </c>
      <c r="E83" s="21">
        <f>183.6630859375</f>
        <v>183.6630859375</v>
      </c>
    </row>
    <row r="84">
      <c r="A84" s="21">
        <f>22509</f>
        <v>22509</v>
      </c>
      <c r="B84" s="21">
        <f>16</f>
        <v>16</v>
      </c>
      <c r="C84" s="21">
        <f>22250</f>
        <v>22250</v>
      </c>
      <c r="D84" s="21">
        <f>188092</f>
        <v>188092</v>
      </c>
      <c r="E84" s="21">
        <f>183.68359375</f>
        <v>183.68359375</v>
      </c>
    </row>
    <row r="85">
      <c r="A85" s="21">
        <f>22803</f>
        <v>22803</v>
      </c>
      <c r="B85" s="21">
        <f>20</f>
        <v>20</v>
      </c>
      <c r="C85" s="21">
        <f>22510</f>
        <v>22510</v>
      </c>
      <c r="D85" s="21">
        <f>188196</f>
        <v>188196</v>
      </c>
      <c r="E85" s="21">
        <f>183.78515625</f>
        <v>183.78515625</v>
      </c>
    </row>
    <row r="86">
      <c r="A86" s="21">
        <f>23036</f>
        <v>23036</v>
      </c>
      <c r="B86" s="21">
        <f>0</f>
        <v>0</v>
      </c>
      <c r="C86" s="21">
        <f>22729</f>
        <v>22729</v>
      </c>
      <c r="D86" s="21">
        <f>188470</f>
        <v>188470</v>
      </c>
      <c r="E86" s="21">
        <f>184.052734375</f>
        <v>184.052734375</v>
      </c>
    </row>
    <row r="87">
      <c r="A87" s="21">
        <f>23269</f>
        <v>23269</v>
      </c>
      <c r="B87" s="21">
        <f>0</f>
        <v>0</v>
      </c>
      <c r="C87" s="21">
        <f>22979</f>
        <v>22979</v>
      </c>
      <c r="D87" s="21">
        <f>188566</f>
        <v>188566</v>
      </c>
      <c r="E87" s="21">
        <f>184.146484375</f>
        <v>184.146484375</v>
      </c>
    </row>
    <row r="88">
      <c r="A88" s="21">
        <f>23518</f>
        <v>23518</v>
      </c>
      <c r="B88" s="21">
        <f>0</f>
        <v>0</v>
      </c>
      <c r="C88" s="21">
        <f>23219</f>
        <v>23219</v>
      </c>
      <c r="D88" s="21">
        <f>188570</f>
        <v>188570</v>
      </c>
      <c r="E88" s="21">
        <f>184.150390625</f>
        <v>184.150390625</v>
      </c>
    </row>
    <row r="89">
      <c r="A89" s="21">
        <f>23763</f>
        <v>23763</v>
      </c>
      <c r="B89" s="21">
        <f>0</f>
        <v>0</v>
      </c>
      <c r="C89" s="21">
        <f>23456</f>
        <v>23456</v>
      </c>
      <c r="D89" s="21">
        <f>188562</f>
        <v>188562</v>
      </c>
      <c r="E89" s="21">
        <f>184.142578125</f>
        <v>184.142578125</v>
      </c>
    </row>
    <row r="90">
      <c r="A90" s="21">
        <f>24002</f>
        <v>24002</v>
      </c>
      <c r="B90" s="21">
        <f>3</f>
        <v>3</v>
      </c>
      <c r="C90" s="21">
        <f>23710</f>
        <v>23710</v>
      </c>
      <c r="D90" s="21">
        <f>188562</f>
        <v>188562</v>
      </c>
      <c r="E90" s="21">
        <f>184.142578125</f>
        <v>184.142578125</v>
      </c>
    </row>
    <row r="91">
      <c r="A91" s="21">
        <f>24255</f>
        <v>24255</v>
      </c>
      <c r="B91" s="21">
        <f>8</f>
        <v>8</v>
      </c>
      <c r="C91" s="21">
        <f>23956</f>
        <v>23956</v>
      </c>
      <c r="D91" s="21">
        <f>188562</f>
        <v>188562</v>
      </c>
      <c r="E91" s="21">
        <f>184.142578125</f>
        <v>184.142578125</v>
      </c>
    </row>
    <row r="92">
      <c r="A92" s="21">
        <f>24490</f>
        <v>24490</v>
      </c>
      <c r="B92" s="21">
        <f>21</f>
        <v>21</v>
      </c>
      <c r="C92" s="21">
        <f>24193</f>
        <v>24193</v>
      </c>
      <c r="D92" s="21">
        <f>188570</f>
        <v>188570</v>
      </c>
      <c r="E92" s="21">
        <f>184.150390625</f>
        <v>184.150390625</v>
      </c>
    </row>
    <row r="93">
      <c r="A93" s="21">
        <f>24751</f>
        <v>24751</v>
      </c>
      <c r="B93" s="21">
        <f>28</f>
        <v>28</v>
      </c>
      <c r="C93" s="21">
        <f>24445</f>
        <v>24445</v>
      </c>
      <c r="D93" s="21">
        <f>188582</f>
        <v>188582</v>
      </c>
      <c r="E93" s="21">
        <f>184.162109375</f>
        <v>184.162109375</v>
      </c>
    </row>
    <row r="94">
      <c r="A94" s="21">
        <f>24987</f>
        <v>24987</v>
      </c>
      <c r="B94" s="21">
        <f>0</f>
        <v>0</v>
      </c>
      <c r="C94" s="21">
        <f>24738</f>
        <v>24738</v>
      </c>
      <c r="D94" s="21">
        <f>188934</f>
        <v>188934</v>
      </c>
      <c r="E94" s="21">
        <f>184.505859375</f>
        <v>184.505859375</v>
      </c>
    </row>
    <row r="95">
      <c r="A95" s="21">
        <f>25235</f>
        <v>25235</v>
      </c>
      <c r="B95" s="21">
        <f>3</f>
        <v>3</v>
      </c>
      <c r="C95" s="21">
        <f>24976</f>
        <v>24976</v>
      </c>
      <c r="D95" s="21">
        <f>189036</f>
        <v>189036</v>
      </c>
      <c r="E95" s="21">
        <f>184.60546875</f>
        <v>184.60546875</v>
      </c>
    </row>
    <row r="96">
      <c r="A96" s="21">
        <f>25485</f>
        <v>25485</v>
      </c>
      <c r="B96" s="21">
        <f>2</f>
        <v>2</v>
      </c>
      <c r="C96" s="21">
        <f>25197</f>
        <v>25197</v>
      </c>
      <c r="D96" s="21">
        <f>189040</f>
        <v>189040</v>
      </c>
      <c r="E96" s="21">
        <f>184.609375</f>
        <v>184.609375</v>
      </c>
    </row>
    <row r="97">
      <c r="A97" s="21">
        <f>25753</f>
        <v>25753</v>
      </c>
      <c r="B97" s="21">
        <f>2</f>
        <v>2</v>
      </c>
      <c r="C97" s="21">
        <f>25446</f>
        <v>25446</v>
      </c>
      <c r="D97" s="21">
        <f>189052</f>
        <v>189052</v>
      </c>
      <c r="E97" s="21">
        <f>184.62109375</f>
        <v>184.62109375</v>
      </c>
    </row>
    <row r="98">
      <c r="A98" s="21">
        <f>26001</f>
        <v>26001</v>
      </c>
      <c r="B98" s="21">
        <f>3</f>
        <v>3</v>
      </c>
      <c r="C98" s="21">
        <f>25700</f>
        <v>25700</v>
      </c>
      <c r="D98" s="21">
        <f>189056</f>
        <v>189056</v>
      </c>
      <c r="E98" s="21">
        <f>184.625</f>
        <v>184.625</v>
      </c>
    </row>
    <row r="99">
      <c r="A99" s="21">
        <f>26233</f>
        <v>26233</v>
      </c>
      <c r="B99" s="21">
        <f>0</f>
        <v>0</v>
      </c>
      <c r="C99" s="21">
        <f>25947</f>
        <v>25947</v>
      </c>
      <c r="D99" s="21">
        <f>189056</f>
        <v>189056</v>
      </c>
      <c r="E99" s="21">
        <f>184.625</f>
        <v>184.625</v>
      </c>
    </row>
    <row r="100">
      <c r="A100" s="21">
        <f>26526</f>
        <v>26526</v>
      </c>
      <c r="B100" s="21">
        <f>2</f>
        <v>2</v>
      </c>
      <c r="C100" s="21">
        <f>26201</f>
        <v>26201</v>
      </c>
      <c r="D100" s="21">
        <f>189036</f>
        <v>189036</v>
      </c>
      <c r="E100" s="21">
        <f>184.60546875</f>
        <v>184.60546875</v>
      </c>
    </row>
    <row r="101">
      <c r="A101" s="21">
        <f>26766</f>
        <v>26766</v>
      </c>
      <c r="B101" s="21">
        <f>3</f>
        <v>3</v>
      </c>
      <c r="C101" s="21">
        <f>26466</f>
        <v>26466</v>
      </c>
      <c r="D101" s="21">
        <f>189024</f>
        <v>189024</v>
      </c>
      <c r="E101" s="21">
        <f>184.59375</f>
        <v>184.59375</v>
      </c>
    </row>
    <row r="102">
      <c r="A102" s="21">
        <f>27013</f>
        <v>27013</v>
      </c>
      <c r="B102" s="21">
        <f>0</f>
        <v>0</v>
      </c>
      <c r="C102" s="21">
        <f>26715</f>
        <v>26715</v>
      </c>
      <c r="D102" s="21">
        <f>189004</f>
        <v>189004</v>
      </c>
      <c r="E102" s="21">
        <f>184.57421875</f>
        <v>184.57421875</v>
      </c>
    </row>
    <row r="103">
      <c r="A103" s="21">
        <f>27262</f>
        <v>27262</v>
      </c>
      <c r="B103" s="21">
        <f>5</f>
        <v>5</v>
      </c>
      <c r="C103" s="21">
        <f>26972</f>
        <v>26972</v>
      </c>
      <c r="D103" s="21">
        <f>188956</f>
        <v>188956</v>
      </c>
      <c r="E103" s="21">
        <f>184.52734375</f>
        <v>184.52734375</v>
      </c>
    </row>
    <row r="104">
      <c r="A104" s="21">
        <f>27515</f>
        <v>27515</v>
      </c>
      <c r="B104" s="21">
        <f>0</f>
        <v>0</v>
      </c>
      <c r="C104" s="21">
        <f>27229</f>
        <v>27229</v>
      </c>
      <c r="D104" s="21">
        <f>188964</f>
        <v>188964</v>
      </c>
      <c r="E104" s="21">
        <f>184.53515625</f>
        <v>184.53515625</v>
      </c>
    </row>
    <row r="105">
      <c r="A105" s="21">
        <f>27756</f>
        <v>27756</v>
      </c>
      <c r="B105" s="21">
        <f>6</f>
        <v>6</v>
      </c>
      <c r="C105" s="21">
        <f>27469</f>
        <v>27469</v>
      </c>
      <c r="D105" s="21">
        <f>189188</f>
        <v>189188</v>
      </c>
      <c r="E105" s="21">
        <f>184.75390625</f>
        <v>184.75390625</v>
      </c>
    </row>
    <row r="106">
      <c r="A106" s="21">
        <f>27984</f>
        <v>27984</v>
      </c>
      <c r="B106" s="21">
        <f>3</f>
        <v>3</v>
      </c>
      <c r="C106" s="21">
        <f>27713</f>
        <v>27713</v>
      </c>
      <c r="D106" s="21">
        <f>189192</f>
        <v>189192</v>
      </c>
      <c r="E106" s="21">
        <f>184.7578125</f>
        <v>184.7578125</v>
      </c>
    </row>
    <row r="107">
      <c r="A107" s="21">
        <f>28250</f>
        <v>28250</v>
      </c>
      <c r="B107" s="21">
        <f>3</f>
        <v>3</v>
      </c>
      <c r="C107" s="21">
        <f>27964</f>
        <v>27964</v>
      </c>
      <c r="D107" s="21">
        <f>189192</f>
        <v>189192</v>
      </c>
      <c r="E107" s="21">
        <f>184.7578125</f>
        <v>184.7578125</v>
      </c>
    </row>
    <row r="108">
      <c r="A108" s="21">
        <f>28508</f>
        <v>28508</v>
      </c>
      <c r="B108" s="21">
        <f>3</f>
        <v>3</v>
      </c>
      <c r="C108" s="21">
        <f>28200</f>
        <v>28200</v>
      </c>
      <c r="D108" s="21">
        <f>189192</f>
        <v>189192</v>
      </c>
      <c r="E108" s="21">
        <f>184.7578125</f>
        <v>184.7578125</v>
      </c>
    </row>
    <row r="109">
      <c r="A109" s="21">
        <f>28752</f>
        <v>28752</v>
      </c>
      <c r="B109" s="21">
        <f>3</f>
        <v>3</v>
      </c>
      <c r="C109" s="21">
        <f>28465</f>
        <v>28465</v>
      </c>
      <c r="D109" s="21">
        <f>189192</f>
        <v>189192</v>
      </c>
      <c r="E109" s="21">
        <f>184.7578125</f>
        <v>184.7578125</v>
      </c>
    </row>
    <row r="110">
      <c r="A110" s="21">
        <f>29040</f>
        <v>29040</v>
      </c>
      <c r="B110" s="21">
        <f>2</f>
        <v>2</v>
      </c>
      <c r="C110" s="21">
        <f>28718</f>
        <v>28718</v>
      </c>
      <c r="D110" s="21">
        <f>189192</f>
        <v>189192</v>
      </c>
      <c r="E110" s="21">
        <f>184.7578125</f>
        <v>184.7578125</v>
      </c>
    </row>
    <row r="111">
      <c r="A111" s="21">
        <f>29291</f>
        <v>29291</v>
      </c>
      <c r="B111" s="21">
        <f>3</f>
        <v>3</v>
      </c>
      <c r="C111" s="21">
        <f>28980</f>
        <v>28980</v>
      </c>
      <c r="D111" s="21">
        <f>189192</f>
        <v>189192</v>
      </c>
      <c r="E111" s="21">
        <f>184.7578125</f>
        <v>184.7578125</v>
      </c>
    </row>
    <row r="112">
      <c r="A112" s="21">
        <f>29528</f>
        <v>29528</v>
      </c>
      <c r="B112" s="21">
        <f>0</f>
        <v>0</v>
      </c>
      <c r="C112" s="21">
        <f>29244</f>
        <v>29244</v>
      </c>
      <c r="D112" s="21">
        <f>189196</f>
        <v>189196</v>
      </c>
      <c r="E112" s="21">
        <f>184.76171875</f>
        <v>184.76171875</v>
      </c>
    </row>
    <row r="113">
      <c r="A113" s="21">
        <f>29768</f>
        <v>29768</v>
      </c>
      <c r="B113" s="21">
        <f>4</f>
        <v>4</v>
      </c>
      <c r="C113" s="21">
        <f>29495</f>
        <v>29495</v>
      </c>
      <c r="D113" s="21">
        <f>189188</f>
        <v>189188</v>
      </c>
      <c r="E113" s="21">
        <f>184.75390625</f>
        <v>184.75390625</v>
      </c>
    </row>
    <row r="114">
      <c r="A114" s="21">
        <f>30019</f>
        <v>30019</v>
      </c>
      <c r="B114" s="21">
        <f>3</f>
        <v>3</v>
      </c>
      <c r="C114" s="21">
        <f>29748</f>
        <v>29748</v>
      </c>
      <c r="D114" s="21">
        <f>189184</f>
        <v>189184</v>
      </c>
      <c r="E114" s="21">
        <f>184.75</f>
        <v>184.75</v>
      </c>
    </row>
    <row r="115">
      <c r="A115" s="21">
        <f>30292</f>
        <v>30292</v>
      </c>
      <c r="B115" s="21">
        <f>18</f>
        <v>18</v>
      </c>
      <c r="C115" s="21">
        <f>29993</f>
        <v>29993</v>
      </c>
      <c r="D115" s="21">
        <f>189164</f>
        <v>189164</v>
      </c>
      <c r="E115" s="21">
        <f>184.73046875</f>
        <v>184.73046875</v>
      </c>
    </row>
    <row r="116">
      <c r="A116" s="21">
        <f>30537</f>
        <v>30537</v>
      </c>
      <c r="B116" s="21">
        <f>21</f>
        <v>21</v>
      </c>
      <c r="C116" s="21">
        <f>30237</f>
        <v>30237</v>
      </c>
      <c r="D116" s="21">
        <f>189110</f>
        <v>189110</v>
      </c>
      <c r="E116" s="21">
        <f>184.677734375</f>
        <v>184.677734375</v>
      </c>
    </row>
    <row r="117">
      <c r="A117" s="21">
        <f>30779</f>
        <v>30779</v>
      </c>
      <c r="B117" s="21">
        <f>2</f>
        <v>2</v>
      </c>
      <c r="C117" s="21">
        <f>30451</f>
        <v>30451</v>
      </c>
      <c r="D117" s="21">
        <f>189274</f>
        <v>189274</v>
      </c>
      <c r="E117" s="21">
        <f>184.837890625</f>
        <v>184.837890625</v>
      </c>
    </row>
    <row r="118">
      <c r="A118" s="21">
        <f>31041</f>
        <v>31041</v>
      </c>
      <c r="B118" s="21">
        <f>3</f>
        <v>3</v>
      </c>
      <c r="C118" s="21">
        <f>30727</f>
        <v>30727</v>
      </c>
      <c r="D118" s="21">
        <f>189462</f>
        <v>189462</v>
      </c>
      <c r="E118" s="21">
        <f>185.021484375</f>
        <v>185.021484375</v>
      </c>
    </row>
    <row r="119">
      <c r="A119" s="21">
        <f>31312</f>
        <v>31312</v>
      </c>
      <c r="B119" s="21">
        <f>6</f>
        <v>6</v>
      </c>
      <c r="C119" s="21">
        <f>30987</f>
        <v>30987</v>
      </c>
      <c r="D119" s="21">
        <f>189462</f>
        <v>189462</v>
      </c>
      <c r="E119" s="21">
        <f>185.021484375</f>
        <v>185.021484375</v>
      </c>
    </row>
    <row r="120">
      <c r="A120" s="21">
        <f>31547</f>
        <v>31547</v>
      </c>
      <c r="B120" s="21">
        <f>0</f>
        <v>0</v>
      </c>
      <c r="C120" s="21">
        <f>31241</f>
        <v>31241</v>
      </c>
      <c r="D120" s="21">
        <f>189466</f>
        <v>189466</v>
      </c>
      <c r="E120" s="21">
        <f>185.025390625</f>
        <v>185.025390625</v>
      </c>
    </row>
    <row r="121">
      <c r="A121" s="21">
        <f>31798</f>
        <v>31798</v>
      </c>
      <c r="B121" s="21">
        <f>0</f>
        <v>0</v>
      </c>
      <c r="C121" s="21">
        <f>31492</f>
        <v>31492</v>
      </c>
      <c r="D121" s="21">
        <f>189466</f>
        <v>189466</v>
      </c>
      <c r="E121" s="21">
        <f>185.025390625</f>
        <v>185.025390625</v>
      </c>
    </row>
    <row r="122">
      <c r="A122" s="21">
        <f>32069</f>
        <v>32069</v>
      </c>
      <c r="B122" s="21">
        <f>0</f>
        <v>0</v>
      </c>
      <c r="C122" s="21">
        <f>31757</f>
        <v>31757</v>
      </c>
      <c r="D122" s="21">
        <f>189470</f>
        <v>189470</v>
      </c>
      <c r="E122" s="21">
        <f>185.029296875</f>
        <v>185.029296875</v>
      </c>
    </row>
    <row r="123">
      <c r="A123" s="21">
        <f>32304</f>
        <v>32304</v>
      </c>
      <c r="B123" s="21">
        <f>3</f>
        <v>3</v>
      </c>
      <c r="C123" s="21">
        <f>32003</f>
        <v>32003</v>
      </c>
      <c r="D123" s="21">
        <f>189470</f>
        <v>189470</v>
      </c>
      <c r="E123" s="21">
        <f>185.029296875</f>
        <v>185.029296875</v>
      </c>
    </row>
    <row r="124">
      <c r="A124" s="21">
        <f>32561</f>
        <v>32561</v>
      </c>
      <c r="B124" s="21">
        <f>2</f>
        <v>2</v>
      </c>
      <c r="C124" s="21">
        <f>32235</f>
        <v>32235</v>
      </c>
      <c r="D124" s="21">
        <f>189470</f>
        <v>189470</v>
      </c>
      <c r="E124" s="21">
        <f>185.029296875</f>
        <v>185.029296875</v>
      </c>
    </row>
    <row r="125">
      <c r="A125" s="21">
        <f>32812</f>
        <v>32812</v>
      </c>
      <c r="B125" s="21">
        <f>3</f>
        <v>3</v>
      </c>
      <c r="C125" s="21">
        <f>32505</f>
        <v>32505</v>
      </c>
      <c r="D125" s="21">
        <f>189470</f>
        <v>189470</v>
      </c>
      <c r="E125" s="21">
        <f>185.029296875</f>
        <v>185.029296875</v>
      </c>
    </row>
    <row r="126">
      <c r="A126" s="21">
        <f>33066</f>
        <v>33066</v>
      </c>
      <c r="B126" s="21">
        <f>0</f>
        <v>0</v>
      </c>
      <c r="C126" s="21">
        <f>32763</f>
        <v>32763</v>
      </c>
      <c r="D126" s="21">
        <f>189466</f>
        <v>189466</v>
      </c>
      <c r="E126" s="21">
        <f>185.025390625</f>
        <v>185.025390625</v>
      </c>
    </row>
    <row r="127">
      <c r="A127" s="21">
        <f>33354</f>
        <v>33354</v>
      </c>
      <c r="B127" s="21">
        <f>12</f>
        <v>12</v>
      </c>
      <c r="C127" s="21">
        <f>33046</f>
        <v>33046</v>
      </c>
      <c r="D127" s="21">
        <f>189454</f>
        <v>189454</v>
      </c>
      <c r="E127" s="21">
        <f>185.013671875</f>
        <v>185.013671875</v>
      </c>
    </row>
    <row r="128">
      <c r="A128" s="21">
        <f>33596</f>
        <v>33596</v>
      </c>
      <c r="B128" s="21">
        <f>17</f>
        <v>17</v>
      </c>
      <c r="C128" s="21">
        <f>33291</f>
        <v>33291</v>
      </c>
      <c r="D128" s="21">
        <f>205054</f>
        <v>205054</v>
      </c>
      <c r="E128" s="21">
        <f>200.248046875</f>
        <v>200.248046875</v>
      </c>
    </row>
    <row r="129">
      <c r="A129" s="21">
        <f>33837</f>
        <v>33837</v>
      </c>
      <c r="B129" s="21">
        <f>12</f>
        <v>12</v>
      </c>
      <c r="C129" s="21">
        <f>33567</f>
        <v>33567</v>
      </c>
      <c r="D129" s="21">
        <f>189654</f>
        <v>189654</v>
      </c>
      <c r="E129" s="21">
        <f>185.208984375</f>
        <v>185.208984375</v>
      </c>
    </row>
    <row r="130">
      <c r="A130" s="21">
        <f>34079</f>
        <v>34079</v>
      </c>
      <c r="B130" s="21">
        <f>3</f>
        <v>3</v>
      </c>
      <c r="C130" s="21">
        <f>33825</f>
        <v>33825</v>
      </c>
      <c r="D130" s="21">
        <f>189758</f>
        <v>189758</v>
      </c>
      <c r="E130" s="21">
        <f>185.310546875</f>
        <v>185.310546875</v>
      </c>
    </row>
    <row r="131">
      <c r="A131" s="21">
        <f>34366</f>
        <v>34366</v>
      </c>
      <c r="B131" s="21">
        <f>3</f>
        <v>3</v>
      </c>
      <c r="C131" s="21">
        <f>34054</f>
        <v>34054</v>
      </c>
      <c r="D131" s="21">
        <f>181054</f>
        <v>181054</v>
      </c>
      <c r="E131" s="21">
        <f>176.810546875</f>
        <v>176.810546875</v>
      </c>
    </row>
    <row r="132">
      <c r="A132" s="21">
        <f>34656</f>
        <v>34656</v>
      </c>
      <c r="B132" s="21">
        <f>3</f>
        <v>3</v>
      </c>
      <c r="C132" s="21">
        <f>34302</f>
        <v>34302</v>
      </c>
      <c r="D132" s="21">
        <f>181034</f>
        <v>181034</v>
      </c>
      <c r="E132" s="21">
        <f>176.791015625</f>
        <v>176.791015625</v>
      </c>
    </row>
    <row r="133">
      <c r="A133" s="21">
        <f>34870</f>
        <v>34870</v>
      </c>
      <c r="B133" s="21">
        <f>4</f>
        <v>4</v>
      </c>
      <c r="C133" s="21">
        <f>34589</f>
        <v>34589</v>
      </c>
      <c r="D133" s="21">
        <f>181038</f>
        <v>181038</v>
      </c>
      <c r="E133" s="21">
        <f>176.794921875</f>
        <v>176.794921875</v>
      </c>
    </row>
    <row r="134">
      <c r="A134" s="21">
        <f>35104</f>
        <v>35104</v>
      </c>
      <c r="B134" s="21">
        <f>3</f>
        <v>3</v>
      </c>
      <c r="C134" s="21">
        <f>34813</f>
        <v>34813</v>
      </c>
      <c r="D134" s="21">
        <f>181042</f>
        <v>181042</v>
      </c>
      <c r="E134" s="21">
        <f>176.798828125</f>
        <v>176.798828125</v>
      </c>
    </row>
    <row r="135">
      <c r="A135" s="21">
        <f>35337</f>
        <v>35337</v>
      </c>
      <c r="B135" s="21">
        <f>0</f>
        <v>0</v>
      </c>
      <c r="C135" s="21">
        <f>35068</f>
        <v>35068</v>
      </c>
      <c r="D135" s="21">
        <f>181042</f>
        <v>181042</v>
      </c>
      <c r="E135" s="21">
        <f>176.798828125</f>
        <v>176.798828125</v>
      </c>
    </row>
    <row r="136">
      <c r="A136" s="21">
        <f>35596</f>
        <v>35596</v>
      </c>
      <c r="B136" s="21">
        <f>3</f>
        <v>3</v>
      </c>
      <c r="C136" s="21">
        <f>35324</f>
        <v>35324</v>
      </c>
      <c r="D136" s="21">
        <f>181042</f>
        <v>181042</v>
      </c>
      <c r="E136" s="21">
        <f>176.798828125</f>
        <v>176.798828125</v>
      </c>
    </row>
    <row r="137">
      <c r="A137" s="21">
        <f>35841</f>
        <v>35841</v>
      </c>
      <c r="B137" s="21">
        <f>2</f>
        <v>2</v>
      </c>
      <c r="C137" s="21">
        <f>35555</f>
        <v>35555</v>
      </c>
      <c r="D137" s="21">
        <f>181042</f>
        <v>181042</v>
      </c>
      <c r="E137" s="21">
        <f>176.798828125</f>
        <v>176.798828125</v>
      </c>
    </row>
    <row r="138">
      <c r="A138" s="21">
        <f>36115</f>
        <v>36115</v>
      </c>
      <c r="B138" s="21">
        <f>3</f>
        <v>3</v>
      </c>
      <c r="C138" s="21">
        <f>35793</f>
        <v>35793</v>
      </c>
      <c r="D138" s="21">
        <f>181042</f>
        <v>181042</v>
      </c>
      <c r="E138" s="21">
        <f>176.798828125</f>
        <v>176.798828125</v>
      </c>
    </row>
    <row r="139">
      <c r="A139" s="21">
        <f>36328</f>
        <v>36328</v>
      </c>
      <c r="B139" s="21">
        <f>8</f>
        <v>8</v>
      </c>
      <c r="C139" s="21">
        <f>36055</f>
        <v>36055</v>
      </c>
      <c r="D139" s="21">
        <f>181046</f>
        <v>181046</v>
      </c>
      <c r="E139" s="21">
        <f>176.802734375</f>
        <v>176.802734375</v>
      </c>
    </row>
    <row r="140">
      <c r="C140" s="21">
        <f>36315</f>
        <v>36315</v>
      </c>
      <c r="D140" s="21">
        <f>181046</f>
        <v>181046</v>
      </c>
      <c r="E140" s="21">
        <f>176.802734375</f>
        <v>176.802734375</v>
      </c>
    </row>
    <row r="141">
      <c r="C141" s="21">
        <f>36545</f>
        <v>36545</v>
      </c>
      <c r="D141" s="21">
        <f>181050</f>
        <v>181050</v>
      </c>
      <c r="E141" s="21">
        <f>176.806640625</f>
        <v>176.806640625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2016-01-08T15:46:47Z</dcterms:created>
  <dcterms:modified xsi:type="dcterms:W3CDTF">2015-10-22T14:53:56Z</dcterms:modified>
  <cp:lastPrinted>2016-01-08T15:46:47Z</cp:lastPrinted>
</cp:coreProperties>
</file>