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72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<sst xmlns="http://schemas.openxmlformats.org/spreadsheetml/2006/main" count="8" uniqueCount="8">
  <si>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</si>
  <si>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</si>
  <si>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</si>
  <si>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</si>
  <si>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190(201x)</t>
  </si>
  <si>
    <t>AVERAGE: 133(288x)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</si>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</sst>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Sheet1!$A$2:$A$202</c:f>
              <c:numCache/>
            </c:numRef>
          </c:cat>
          <c:val>
            <c:numRef>
              <c:f>Sheet1!$B$2:$B$202</c:f>
              <c:numCache/>
            </c:numRef>
          </c:val>
          <c:smooth val="0"/>
        </c:ser>
        <c:marker val="1"/>
        <c:axId val="1420012431"/>
        <c:axId val="426288284"/>
      </c:lineChart>
      <c:catAx>
        <c:axId val="142001243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26288284"/>
        <c:crosses val="autoZero"/>
        <c:auto val="1"/>
        <c:lblOffset val="100"/>
        <c:tickLblSkip val="1"/>
        <c:tickMarkSkip val="1"/>
        <c:noMultiLvlLbl val="0"/>
      </c:catAx>
      <c:valAx>
        <c:axId val="42628828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42001243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Sheet1!$C$2:$C$289</c:f>
              <c:numCache/>
            </c:numRef>
          </c:cat>
          <c:val>
            <c:numRef>
              <c:f>Sheet1!$E$2:$E$289</c:f>
              <c:numCache/>
            </c:numRef>
          </c:val>
          <c:smooth val="0"/>
        </c:ser>
        <c:marker val="1"/>
        <c:axId val="1780399359"/>
        <c:axId val="428245792"/>
      </c:lineChart>
      <c:catAx>
        <c:axId val="178039935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28245792"/>
        <c:crosses val="autoZero"/>
        <c:auto val="1"/>
        <c:lblOffset val="100"/>
        <c:tickLblSkip val="1"/>
        <c:tickMarkSkip val="1"/>
        <c:noMultiLvlLbl val="0"/>
      </c:catAx>
      <c:valAx>
        <c:axId val="42824579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78039935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9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1671</f>
        <v>1671</v>
      </c>
      <c r="B2" s="21">
        <f>12</f>
        <v>12</v>
      </c>
      <c r="C2" s="21">
        <f>1723</f>
        <v>1723</v>
      </c>
      <c r="D2" s="21">
        <f>6415</f>
        <v>6415</v>
      </c>
      <c r="E2" s="21">
        <f>6.2646484375</f>
        <v>6.2646484375</v>
      </c>
      <c r="G2" s="21">
        <f>190</f>
        <v>190</v>
      </c>
    </row>
    <row r="3">
      <c r="A3" s="21">
        <f>1893</f>
        <v>1893</v>
      </c>
      <c r="B3" s="21">
        <f>17</f>
        <v>17</v>
      </c>
      <c r="C3" s="21">
        <f>1840</f>
        <v>1840</v>
      </c>
      <c r="D3" s="21">
        <f>9375</f>
        <v>9375</v>
      </c>
      <c r="E3" s="21">
        <f>9.1552734375</f>
        <v>9.1552734375</v>
      </c>
    </row>
    <row r="4">
      <c r="A4" s="21">
        <f>2062</f>
        <v>2062</v>
      </c>
      <c r="B4" s="21">
        <f>21</f>
        <v>21</v>
      </c>
      <c r="C4" s="21">
        <f>1952</f>
        <v>1952</v>
      </c>
      <c r="D4" s="21">
        <f>10072</f>
        <v>10072</v>
      </c>
      <c r="E4" s="21">
        <f>9.8359375</f>
        <v>9.8359375</v>
      </c>
      <c r="G4" s="21" t="s">
        <v>5</v>
      </c>
    </row>
    <row r="5">
      <c r="A5" s="21">
        <f>2236</f>
        <v>2236</v>
      </c>
      <c r="B5" s="21">
        <f>15</f>
        <v>15</v>
      </c>
      <c r="C5" s="21">
        <f>2051</f>
        <v>2051</v>
      </c>
      <c r="D5" s="21">
        <f>10877</f>
        <v>10877</v>
      </c>
      <c r="E5" s="21">
        <f>10.6220703125</f>
        <v>10.6220703125</v>
      </c>
      <c r="G5" s="21">
        <f>133</f>
        <v>133</v>
      </c>
    </row>
    <row r="6">
      <c r="A6" s="21">
        <f>2393</f>
        <v>2393</v>
      </c>
      <c r="B6" s="21">
        <f>26</f>
        <v>26</v>
      </c>
      <c r="C6" s="21">
        <f>2151</f>
        <v>2151</v>
      </c>
      <c r="D6" s="21">
        <f>11628</f>
        <v>11628</v>
      </c>
      <c r="E6" s="21">
        <f>11.35546875</f>
        <v>11.35546875</v>
      </c>
    </row>
    <row r="7">
      <c r="A7" s="21">
        <f>2561</f>
        <v>2561</v>
      </c>
      <c r="B7" s="21">
        <f>21</f>
        <v>21</v>
      </c>
      <c r="C7" s="21">
        <f>2253</f>
        <v>2253</v>
      </c>
      <c r="D7" s="21">
        <f>12698</f>
        <v>12698</v>
      </c>
      <c r="E7" s="21">
        <f>12.400390625</f>
        <v>12.400390625</v>
      </c>
    </row>
    <row r="8">
      <c r="A8" s="21">
        <f>2731</f>
        <v>2731</v>
      </c>
      <c r="B8" s="21">
        <f>22</f>
        <v>22</v>
      </c>
      <c r="C8" s="21">
        <f>2356</f>
        <v>2356</v>
      </c>
      <c r="D8" s="21">
        <f>13735</f>
        <v>13735</v>
      </c>
      <c r="E8" s="21">
        <f>13.4130859375</f>
        <v>13.4130859375</v>
      </c>
    </row>
    <row r="9">
      <c r="A9" s="21">
        <f>2892</f>
        <v>2892</v>
      </c>
      <c r="B9" s="21">
        <f>0</f>
        <v>0</v>
      </c>
      <c r="C9" s="21">
        <f>2477</f>
        <v>2477</v>
      </c>
      <c r="D9" s="21">
        <f>14083</f>
        <v>14083</v>
      </c>
      <c r="E9" s="21">
        <f>13.7529296875</f>
        <v>13.7529296875</v>
      </c>
    </row>
    <row r="10">
      <c r="A10" s="21">
        <f>3057</f>
        <v>3057</v>
      </c>
      <c r="B10" s="21">
        <f>0</f>
        <v>0</v>
      </c>
      <c r="C10" s="21">
        <f>2574</f>
        <v>2574</v>
      </c>
      <c r="D10" s="21">
        <f>14680</f>
        <v>14680</v>
      </c>
      <c r="E10" s="21">
        <f>14.3359375</f>
        <v>14.3359375</v>
      </c>
    </row>
    <row r="11">
      <c r="A11" s="21">
        <f>3244</f>
        <v>3244</v>
      </c>
      <c r="B11" s="21">
        <f>0</f>
        <v>0</v>
      </c>
      <c r="C11" s="21">
        <f>2687</f>
        <v>2687</v>
      </c>
      <c r="D11" s="21">
        <f>16147</f>
        <v>16147</v>
      </c>
      <c r="E11" s="21">
        <f>15.7685546875</f>
        <v>15.7685546875</v>
      </c>
    </row>
    <row r="12">
      <c r="A12" s="21">
        <f>3412</f>
        <v>3412</v>
      </c>
      <c r="B12" s="21">
        <f>0</f>
        <v>0</v>
      </c>
      <c r="C12" s="21">
        <f>2827</f>
        <v>2827</v>
      </c>
      <c r="D12" s="21">
        <f>66878</f>
        <v>66878</v>
      </c>
      <c r="E12" s="21">
        <f>65.310546875</f>
        <v>65.310546875</v>
      </c>
      <c r="H12" s="21" t="s">
        <v>6</v>
      </c>
      <c r="I12" s="21" t="s">
        <v>7</v>
      </c>
      <c r="J12" s="21" t="s">
        <v>8</v>
      </c>
    </row>
    <row r="13">
      <c r="A13" s="21">
        <f>3603</f>
        <v>3603</v>
      </c>
      <c r="B13" s="21">
        <f>0</f>
        <v>0</v>
      </c>
      <c r="C13" s="21">
        <f>2950</f>
        <v>2950</v>
      </c>
      <c r="D13" s="21">
        <f>68373</f>
        <v>68373</v>
      </c>
      <c r="E13" s="21">
        <f>66.7705078125</f>
        <v>66.7705078125</v>
      </c>
      <c r="H13" s="21">
        <v>81</v>
      </c>
      <c r="I13" s="21">
        <f>MAX(E2:E885)</f>
        <v>111.71484375</v>
      </c>
      <c r="J13" s="21">
        <v>96</v>
      </c>
    </row>
    <row r="14">
      <c r="A14" s="21">
        <f>3776</f>
        <v>3776</v>
      </c>
      <c r="B14" s="21">
        <f>0</f>
        <v>0</v>
      </c>
      <c r="C14" s="21">
        <f>3078</f>
        <v>3078</v>
      </c>
      <c r="D14" s="21">
        <f>68373</f>
        <v>68373</v>
      </c>
      <c r="E14" s="21">
        <f>66.7705078125</f>
        <v>66.7705078125</v>
      </c>
    </row>
    <row r="15">
      <c r="A15" s="21">
        <f>3988</f>
        <v>3988</v>
      </c>
      <c r="B15" s="21">
        <f>4</f>
        <v>4</v>
      </c>
      <c r="C15" s="21">
        <f>3184</f>
        <v>3184</v>
      </c>
      <c r="D15" s="21">
        <f>68373</f>
        <v>68373</v>
      </c>
      <c r="E15" s="21">
        <f>66.7705078125</f>
        <v>66.7705078125</v>
      </c>
    </row>
    <row r="16">
      <c r="A16" s="21">
        <f>4181</f>
        <v>4181</v>
      </c>
      <c r="B16" s="21">
        <f>0</f>
        <v>0</v>
      </c>
      <c r="C16" s="21">
        <f>3316</f>
        <v>3316</v>
      </c>
      <c r="D16" s="21">
        <f>83945</f>
        <v>83945</v>
      </c>
      <c r="E16" s="21">
        <f>81.9775390625</f>
        <v>81.9775390625</v>
      </c>
    </row>
    <row r="17">
      <c r="A17" s="21">
        <f>4382</f>
        <v>4382</v>
      </c>
      <c r="B17" s="21">
        <f>0</f>
        <v>0</v>
      </c>
      <c r="C17" s="21">
        <f>3441</f>
        <v>3441</v>
      </c>
      <c r="D17" s="21">
        <f>83913</f>
        <v>83913</v>
      </c>
      <c r="E17" s="21">
        <f>81.9462890625</f>
        <v>81.9462890625</v>
      </c>
    </row>
    <row r="18">
      <c r="A18" s="21">
        <f>4560</f>
        <v>4560</v>
      </c>
      <c r="B18" s="21">
        <f>0</f>
        <v>0</v>
      </c>
      <c r="C18" s="21">
        <f>3552</f>
        <v>3552</v>
      </c>
      <c r="D18" s="21">
        <f>83913</f>
        <v>83913</v>
      </c>
      <c r="E18" s="21">
        <f>81.9462890625</f>
        <v>81.9462890625</v>
      </c>
    </row>
    <row r="19">
      <c r="A19" s="21">
        <f>4765</f>
        <v>4765</v>
      </c>
      <c r="B19" s="21">
        <f>0</f>
        <v>0</v>
      </c>
      <c r="C19" s="21">
        <f>3666</f>
        <v>3666</v>
      </c>
      <c r="D19" s="21">
        <f>83913</f>
        <v>83913</v>
      </c>
      <c r="E19" s="21">
        <f>81.9462890625</f>
        <v>81.9462890625</v>
      </c>
    </row>
    <row r="20">
      <c r="A20" s="21">
        <f>4951</f>
        <v>4951</v>
      </c>
      <c r="B20" s="21">
        <f>0</f>
        <v>0</v>
      </c>
      <c r="C20" s="21">
        <f>3775</f>
        <v>3775</v>
      </c>
      <c r="D20" s="21">
        <f>83913</f>
        <v>83913</v>
      </c>
      <c r="E20" s="21">
        <f>81.9462890625</f>
        <v>81.9462890625</v>
      </c>
    </row>
    <row r="21">
      <c r="A21" s="21">
        <f>5146</f>
        <v>5146</v>
      </c>
      <c r="B21" s="21">
        <f>0</f>
        <v>0</v>
      </c>
      <c r="C21" s="21">
        <f>3895</f>
        <v>3895</v>
      </c>
      <c r="D21" s="21">
        <f>83922</f>
        <v>83922</v>
      </c>
      <c r="E21" s="21">
        <f>81.955078125</f>
        <v>81.955078125</v>
      </c>
    </row>
    <row r="22">
      <c r="A22" s="21">
        <f>5380</f>
        <v>5380</v>
      </c>
      <c r="B22" s="21">
        <f>2</f>
        <v>2</v>
      </c>
      <c r="C22" s="21">
        <f>4000</f>
        <v>4000</v>
      </c>
      <c r="D22" s="21">
        <f>83958</f>
        <v>83958</v>
      </c>
      <c r="E22" s="21">
        <f>81.990234375</f>
        <v>81.990234375</v>
      </c>
    </row>
    <row r="23">
      <c r="A23" s="21">
        <f>5589</f>
        <v>5589</v>
      </c>
      <c r="B23" s="21">
        <f>0</f>
        <v>0</v>
      </c>
      <c r="C23" s="21">
        <f>4112</f>
        <v>4112</v>
      </c>
      <c r="D23" s="21">
        <f>83960</f>
        <v>83960</v>
      </c>
      <c r="E23" s="21">
        <f>81.9921875</f>
        <v>81.9921875</v>
      </c>
    </row>
    <row r="24">
      <c r="A24" s="21">
        <f>5782</f>
        <v>5782</v>
      </c>
      <c r="B24" s="21">
        <f>0</f>
        <v>0</v>
      </c>
      <c r="C24" s="21">
        <f>4245</f>
        <v>4245</v>
      </c>
      <c r="D24" s="21">
        <f>83994</f>
        <v>83994</v>
      </c>
      <c r="E24" s="21">
        <f>82.025390625</f>
        <v>82.025390625</v>
      </c>
    </row>
    <row r="25">
      <c r="A25" s="21">
        <f>5989</f>
        <v>5989</v>
      </c>
      <c r="B25" s="21">
        <f>6</f>
        <v>6</v>
      </c>
      <c r="C25" s="21">
        <f>4369</f>
        <v>4369</v>
      </c>
      <c r="D25" s="21">
        <f>83998</f>
        <v>83998</v>
      </c>
      <c r="E25" s="21">
        <f>82.029296875</f>
        <v>82.029296875</v>
      </c>
    </row>
    <row r="26">
      <c r="A26" s="21">
        <f>6152</f>
        <v>6152</v>
      </c>
      <c r="B26" s="21">
        <f>13</f>
        <v>13</v>
      </c>
      <c r="C26" s="21">
        <f>4500</f>
        <v>4500</v>
      </c>
      <c r="D26" s="21">
        <f>83998</f>
        <v>83998</v>
      </c>
      <c r="E26" s="21">
        <f>82.029296875</f>
        <v>82.029296875</v>
      </c>
    </row>
    <row r="27">
      <c r="A27" s="21">
        <f>6334</f>
        <v>6334</v>
      </c>
      <c r="B27" s="21">
        <f>3</f>
        <v>3</v>
      </c>
      <c r="C27" s="21">
        <f>4634</f>
        <v>4634</v>
      </c>
      <c r="D27" s="21">
        <f>83998</f>
        <v>83998</v>
      </c>
      <c r="E27" s="21">
        <f>82.029296875</f>
        <v>82.029296875</v>
      </c>
    </row>
    <row r="28">
      <c r="A28" s="21">
        <f>6522</f>
        <v>6522</v>
      </c>
      <c r="B28" s="21">
        <f>4</f>
        <v>4</v>
      </c>
      <c r="C28" s="21">
        <f>4824</f>
        <v>4824</v>
      </c>
      <c r="D28" s="21">
        <f>83998</f>
        <v>83998</v>
      </c>
      <c r="E28" s="21">
        <f>82.029296875</f>
        <v>82.029296875</v>
      </c>
    </row>
    <row r="29">
      <c r="A29" s="21">
        <f>6740</f>
        <v>6740</v>
      </c>
      <c r="B29" s="21">
        <f>2</f>
        <v>2</v>
      </c>
      <c r="C29" s="21">
        <f>4964</f>
        <v>4964</v>
      </c>
      <c r="D29" s="21">
        <f>84000</f>
        <v>84000</v>
      </c>
      <c r="E29" s="21">
        <f>82.03125</f>
        <v>82.03125</v>
      </c>
    </row>
    <row r="30">
      <c r="A30" s="21">
        <f>6934</f>
        <v>6934</v>
      </c>
      <c r="B30" s="21">
        <f>3</f>
        <v>3</v>
      </c>
      <c r="C30" s="21">
        <f>5152</f>
        <v>5152</v>
      </c>
      <c r="D30" s="21">
        <f>84000</f>
        <v>84000</v>
      </c>
      <c r="E30" s="21">
        <f>82.03125</f>
        <v>82.03125</v>
      </c>
    </row>
    <row r="31">
      <c r="A31" s="21">
        <f>7104</f>
        <v>7104</v>
      </c>
      <c r="B31" s="21">
        <f>4</f>
        <v>4</v>
      </c>
      <c r="C31" s="21">
        <f>5284</f>
        <v>5284</v>
      </c>
      <c r="D31" s="21">
        <f>84000</f>
        <v>84000</v>
      </c>
      <c r="E31" s="21">
        <f>82.03125</f>
        <v>82.03125</v>
      </c>
    </row>
    <row r="32">
      <c r="A32" s="21">
        <f>7272</f>
        <v>7272</v>
      </c>
      <c r="B32" s="21">
        <f t="shared" ref="B32:B49" si="0">0</f>
        <v>0</v>
      </c>
      <c r="C32" s="21">
        <f>5442</f>
        <v>5442</v>
      </c>
      <c r="D32" s="21">
        <f>84004</f>
        <v>84004</v>
      </c>
      <c r="E32" s="21">
        <f>82.03515625</f>
        <v>82.03515625</v>
      </c>
    </row>
    <row r="33">
      <c r="A33" s="21">
        <f>7444</f>
        <v>7444</v>
      </c>
      <c r="B33" s="21">
        <f t="shared" si="0"/>
        <v>0</v>
      </c>
      <c r="C33" s="21">
        <f>5579</f>
        <v>5579</v>
      </c>
      <c r="D33" s="21">
        <f>84004</f>
        <v>84004</v>
      </c>
      <c r="E33" s="21">
        <f>82.03515625</f>
        <v>82.03515625</v>
      </c>
    </row>
    <row r="34">
      <c r="A34" s="21">
        <f>7613</f>
        <v>7613</v>
      </c>
      <c r="B34" s="21">
        <f t="shared" si="0"/>
        <v>0</v>
      </c>
      <c r="C34" s="21">
        <f>5699</f>
        <v>5699</v>
      </c>
      <c r="D34" s="21">
        <f>84004</f>
        <v>84004</v>
      </c>
      <c r="E34" s="21">
        <f>82.03515625</f>
        <v>82.03515625</v>
      </c>
    </row>
    <row r="35">
      <c r="A35" s="21">
        <f>7782</f>
        <v>7782</v>
      </c>
      <c r="B35" s="21">
        <f t="shared" si="0"/>
        <v>0</v>
      </c>
      <c r="C35" s="21">
        <f>5876</f>
        <v>5876</v>
      </c>
      <c r="D35" s="21">
        <f>84010</f>
        <v>84010</v>
      </c>
      <c r="E35" s="21">
        <f>82.041015625</f>
        <v>82.041015625</v>
      </c>
    </row>
    <row r="36">
      <c r="A36" s="21">
        <f>7957</f>
        <v>7957</v>
      </c>
      <c r="B36" s="21">
        <f t="shared" si="0"/>
        <v>0</v>
      </c>
      <c r="C36" s="21">
        <f>6014</f>
        <v>6014</v>
      </c>
      <c r="D36" s="21">
        <f>84059</f>
        <v>84059</v>
      </c>
      <c r="E36" s="21">
        <f>82.0888671875</f>
        <v>82.0888671875</v>
      </c>
    </row>
    <row r="37">
      <c r="A37" s="21">
        <f>8150</f>
        <v>8150</v>
      </c>
      <c r="B37" s="21">
        <f t="shared" si="0"/>
        <v>0</v>
      </c>
      <c r="C37" s="21">
        <f>6136</f>
        <v>6136</v>
      </c>
      <c r="D37" s="21">
        <f>84630</f>
        <v>84630</v>
      </c>
      <c r="E37" s="21">
        <f>82.646484375</f>
        <v>82.646484375</v>
      </c>
    </row>
    <row r="38">
      <c r="A38" s="21">
        <f>8338</f>
        <v>8338</v>
      </c>
      <c r="B38" s="21">
        <f t="shared" si="0"/>
        <v>0</v>
      </c>
      <c r="C38" s="21">
        <f>6250</f>
        <v>6250</v>
      </c>
      <c r="D38" s="21">
        <f>85162</f>
        <v>85162</v>
      </c>
      <c r="E38" s="21">
        <f>83.166015625</f>
        <v>83.166015625</v>
      </c>
    </row>
    <row r="39">
      <c r="A39" s="21">
        <f>8532</f>
        <v>8532</v>
      </c>
      <c r="B39" s="21">
        <f t="shared" si="0"/>
        <v>0</v>
      </c>
      <c r="C39" s="21">
        <f>6405</f>
        <v>6405</v>
      </c>
      <c r="D39" s="21">
        <f>85202</f>
        <v>85202</v>
      </c>
      <c r="E39" s="21">
        <f>83.205078125</f>
        <v>83.205078125</v>
      </c>
    </row>
    <row r="40">
      <c r="A40" s="21">
        <f>8718</f>
        <v>8718</v>
      </c>
      <c r="B40" s="21">
        <f t="shared" si="0"/>
        <v>0</v>
      </c>
      <c r="C40" s="21">
        <f>6520</f>
        <v>6520</v>
      </c>
      <c r="D40" s="21">
        <f>85242</f>
        <v>85242</v>
      </c>
      <c r="E40" s="21">
        <f>83.244140625</f>
        <v>83.244140625</v>
      </c>
    </row>
    <row r="41">
      <c r="A41" s="21">
        <f>8907</f>
        <v>8907</v>
      </c>
      <c r="B41" s="21">
        <f t="shared" si="0"/>
        <v>0</v>
      </c>
      <c r="C41" s="21">
        <f>6648</f>
        <v>6648</v>
      </c>
      <c r="D41" s="21">
        <f>85266</f>
        <v>85266</v>
      </c>
      <c r="E41" s="21">
        <f>83.267578125</f>
        <v>83.267578125</v>
      </c>
    </row>
    <row r="42">
      <c r="A42" s="21">
        <f>9169</f>
        <v>9169</v>
      </c>
      <c r="B42" s="21">
        <f t="shared" si="0"/>
        <v>0</v>
      </c>
      <c r="C42" s="21">
        <f>6773</f>
        <v>6773</v>
      </c>
      <c r="D42" s="21">
        <f>85286</f>
        <v>85286</v>
      </c>
      <c r="E42" s="21">
        <f>83.287109375</f>
        <v>83.287109375</v>
      </c>
    </row>
    <row r="43">
      <c r="A43" s="21">
        <f>9369</f>
        <v>9369</v>
      </c>
      <c r="B43" s="21">
        <f t="shared" si="0"/>
        <v>0</v>
      </c>
      <c r="C43" s="21">
        <f>6919</f>
        <v>6919</v>
      </c>
      <c r="D43" s="21">
        <f>85310</f>
        <v>85310</v>
      </c>
      <c r="E43" s="21">
        <f>83.310546875</f>
        <v>83.310546875</v>
      </c>
    </row>
    <row r="44">
      <c r="A44" s="21">
        <f>9618</f>
        <v>9618</v>
      </c>
      <c r="B44" s="21">
        <f t="shared" si="0"/>
        <v>0</v>
      </c>
      <c r="C44" s="21">
        <f>7055</f>
        <v>7055</v>
      </c>
      <c r="D44" s="21">
        <f>85336</f>
        <v>85336</v>
      </c>
      <c r="E44" s="21">
        <f>83.3359375</f>
        <v>83.3359375</v>
      </c>
    </row>
    <row r="45">
      <c r="A45" s="21">
        <f>9823</f>
        <v>9823</v>
      </c>
      <c r="B45" s="21">
        <f t="shared" si="0"/>
        <v>0</v>
      </c>
      <c r="C45" s="21">
        <f>7191</f>
        <v>7191</v>
      </c>
      <c r="D45" s="21">
        <f>85358</f>
        <v>85358</v>
      </c>
      <c r="E45" s="21">
        <f>83.357421875</f>
        <v>83.357421875</v>
      </c>
    </row>
    <row r="46">
      <c r="A46" s="21">
        <f>10048</f>
        <v>10048</v>
      </c>
      <c r="B46" s="21">
        <f t="shared" si="0"/>
        <v>0</v>
      </c>
      <c r="C46" s="21">
        <f>7293</f>
        <v>7293</v>
      </c>
      <c r="D46" s="21">
        <f t="shared" ref="D46:D73" si="1">85290</f>
        <v>85290</v>
      </c>
      <c r="E46" s="21">
        <f t="shared" ref="E46:E73" si="2">83.291015625</f>
        <v>83.291015625</v>
      </c>
    </row>
    <row r="47">
      <c r="A47" s="21">
        <f>10247</f>
        <v>10247</v>
      </c>
      <c r="B47" s="21">
        <f t="shared" si="0"/>
        <v>0</v>
      </c>
      <c r="C47" s="21">
        <f>7413</f>
        <v>7413</v>
      </c>
      <c r="D47" s="21">
        <f t="shared" si="1"/>
        <v>85290</v>
      </c>
      <c r="E47" s="21">
        <f t="shared" si="2"/>
        <v>83.291015625</v>
      </c>
    </row>
    <row r="48">
      <c r="A48" s="21">
        <f>10469</f>
        <v>10469</v>
      </c>
      <c r="B48" s="21">
        <f t="shared" si="0"/>
        <v>0</v>
      </c>
      <c r="C48" s="21">
        <f>7550</f>
        <v>7550</v>
      </c>
      <c r="D48" s="21">
        <f t="shared" si="1"/>
        <v>85290</v>
      </c>
      <c r="E48" s="21">
        <f t="shared" si="2"/>
        <v>83.291015625</v>
      </c>
    </row>
    <row r="49">
      <c r="A49" s="21">
        <f>10731</f>
        <v>10731</v>
      </c>
      <c r="B49" s="21">
        <f t="shared" si="0"/>
        <v>0</v>
      </c>
      <c r="C49" s="21">
        <f>7662</f>
        <v>7662</v>
      </c>
      <c r="D49" s="21">
        <f t="shared" si="1"/>
        <v>85290</v>
      </c>
      <c r="E49" s="21">
        <f t="shared" si="2"/>
        <v>83.291015625</v>
      </c>
    </row>
    <row r="50">
      <c r="A50" s="21">
        <f>10930</f>
        <v>10930</v>
      </c>
      <c r="B50" s="21">
        <f>20</f>
        <v>20</v>
      </c>
      <c r="C50" s="21">
        <f>7793</f>
        <v>7793</v>
      </c>
      <c r="D50" s="21">
        <f t="shared" si="1"/>
        <v>85290</v>
      </c>
      <c r="E50" s="21">
        <f t="shared" si="2"/>
        <v>83.291015625</v>
      </c>
    </row>
    <row r="51">
      <c r="A51" s="21">
        <f>11137</f>
        <v>11137</v>
      </c>
      <c r="B51" s="21">
        <f>14</f>
        <v>14</v>
      </c>
      <c r="C51" s="21">
        <f>7929</f>
        <v>7929</v>
      </c>
      <c r="D51" s="21">
        <f t="shared" si="1"/>
        <v>85290</v>
      </c>
      <c r="E51" s="21">
        <f t="shared" si="2"/>
        <v>83.291015625</v>
      </c>
    </row>
    <row r="52">
      <c r="A52" s="21">
        <f>11356</f>
        <v>11356</v>
      </c>
      <c r="B52" s="21">
        <f>26</f>
        <v>26</v>
      </c>
      <c r="C52" s="21">
        <f>8032</f>
        <v>8032</v>
      </c>
      <c r="D52" s="21">
        <f t="shared" si="1"/>
        <v>85290</v>
      </c>
      <c r="E52" s="21">
        <f t="shared" si="2"/>
        <v>83.291015625</v>
      </c>
    </row>
    <row r="53">
      <c r="A53" s="21">
        <f>11580</f>
        <v>11580</v>
      </c>
      <c r="B53" s="21">
        <f>20</f>
        <v>20</v>
      </c>
      <c r="C53" s="21">
        <f>8143</f>
        <v>8143</v>
      </c>
      <c r="D53" s="21">
        <f t="shared" si="1"/>
        <v>85290</v>
      </c>
      <c r="E53" s="21">
        <f t="shared" si="2"/>
        <v>83.291015625</v>
      </c>
    </row>
    <row r="54">
      <c r="A54" s="21">
        <f>11781</f>
        <v>11781</v>
      </c>
      <c r="B54" s="21">
        <f>18</f>
        <v>18</v>
      </c>
      <c r="C54" s="21">
        <f>8251</f>
        <v>8251</v>
      </c>
      <c r="D54" s="21">
        <f t="shared" si="1"/>
        <v>85290</v>
      </c>
      <c r="E54" s="21">
        <f t="shared" si="2"/>
        <v>83.291015625</v>
      </c>
    </row>
    <row r="55">
      <c r="A55" s="21">
        <f>11953</f>
        <v>11953</v>
      </c>
      <c r="B55" s="21">
        <f>8</f>
        <v>8</v>
      </c>
      <c r="C55" s="21">
        <f>8381</f>
        <v>8381</v>
      </c>
      <c r="D55" s="21">
        <f t="shared" si="1"/>
        <v>85290</v>
      </c>
      <c r="E55" s="21">
        <f t="shared" si="2"/>
        <v>83.291015625</v>
      </c>
    </row>
    <row r="56">
      <c r="A56" s="21">
        <f>12199</f>
        <v>12199</v>
      </c>
      <c r="B56" s="21">
        <f>16</f>
        <v>16</v>
      </c>
      <c r="C56" s="21">
        <f>8486</f>
        <v>8486</v>
      </c>
      <c r="D56" s="21">
        <f t="shared" si="1"/>
        <v>85290</v>
      </c>
      <c r="E56" s="21">
        <f t="shared" si="2"/>
        <v>83.291015625</v>
      </c>
    </row>
    <row r="57">
      <c r="A57" s="21">
        <f>12397</f>
        <v>12397</v>
      </c>
      <c r="B57" s="21">
        <f>0</f>
        <v>0</v>
      </c>
      <c r="C57" s="21">
        <f>8618</f>
        <v>8618</v>
      </c>
      <c r="D57" s="21">
        <f t="shared" si="1"/>
        <v>85290</v>
      </c>
      <c r="E57" s="21">
        <f t="shared" si="2"/>
        <v>83.291015625</v>
      </c>
    </row>
    <row r="58">
      <c r="A58" s="21">
        <f>12655</f>
        <v>12655</v>
      </c>
      <c r="B58" s="21">
        <f>0</f>
        <v>0</v>
      </c>
      <c r="C58" s="21">
        <f>8726</f>
        <v>8726</v>
      </c>
      <c r="D58" s="21">
        <f t="shared" si="1"/>
        <v>85290</v>
      </c>
      <c r="E58" s="21">
        <f t="shared" si="2"/>
        <v>83.291015625</v>
      </c>
    </row>
    <row r="59">
      <c r="A59" s="21">
        <f>12847</f>
        <v>12847</v>
      </c>
      <c r="B59" s="21">
        <f>3</f>
        <v>3</v>
      </c>
      <c r="C59" s="21">
        <f>8826</f>
        <v>8826</v>
      </c>
      <c r="D59" s="21">
        <f t="shared" si="1"/>
        <v>85290</v>
      </c>
      <c r="E59" s="21">
        <f t="shared" si="2"/>
        <v>83.291015625</v>
      </c>
    </row>
    <row r="60">
      <c r="A60" s="21">
        <f>13109</f>
        <v>13109</v>
      </c>
      <c r="B60" s="21">
        <f>12</f>
        <v>12</v>
      </c>
      <c r="C60" s="21">
        <f>8963</f>
        <v>8963</v>
      </c>
      <c r="D60" s="21">
        <f t="shared" si="1"/>
        <v>85290</v>
      </c>
      <c r="E60" s="21">
        <f t="shared" si="2"/>
        <v>83.291015625</v>
      </c>
    </row>
    <row r="61">
      <c r="A61" s="21">
        <f>13317</f>
        <v>13317</v>
      </c>
      <c r="B61" s="21">
        <f>0</f>
        <v>0</v>
      </c>
      <c r="C61" s="21">
        <f>9092</f>
        <v>9092</v>
      </c>
      <c r="D61" s="21">
        <f t="shared" si="1"/>
        <v>85290</v>
      </c>
      <c r="E61" s="21">
        <f t="shared" si="2"/>
        <v>83.291015625</v>
      </c>
    </row>
    <row r="62">
      <c r="A62" s="21">
        <f>13519</f>
        <v>13519</v>
      </c>
      <c r="B62" s="21">
        <f>0</f>
        <v>0</v>
      </c>
      <c r="C62" s="21">
        <f>9221</f>
        <v>9221</v>
      </c>
      <c r="D62" s="21">
        <f t="shared" si="1"/>
        <v>85290</v>
      </c>
      <c r="E62" s="21">
        <f t="shared" si="2"/>
        <v>83.291015625</v>
      </c>
    </row>
    <row r="63">
      <c r="A63" s="21">
        <f>13735</f>
        <v>13735</v>
      </c>
      <c r="B63" s="21">
        <f>0</f>
        <v>0</v>
      </c>
      <c r="C63" s="21">
        <f>9337</f>
        <v>9337</v>
      </c>
      <c r="D63" s="21">
        <f t="shared" si="1"/>
        <v>85290</v>
      </c>
      <c r="E63" s="21">
        <f t="shared" si="2"/>
        <v>83.291015625</v>
      </c>
    </row>
    <row r="64">
      <c r="A64" s="21">
        <f>13925</f>
        <v>13925</v>
      </c>
      <c r="B64" s="21">
        <f>3</f>
        <v>3</v>
      </c>
      <c r="C64" s="21">
        <f>9503</f>
        <v>9503</v>
      </c>
      <c r="D64" s="21">
        <f t="shared" si="1"/>
        <v>85290</v>
      </c>
      <c r="E64" s="21">
        <f t="shared" si="2"/>
        <v>83.291015625</v>
      </c>
    </row>
    <row r="65">
      <c r="A65" s="21">
        <f>14133</f>
        <v>14133</v>
      </c>
      <c r="B65" s="21">
        <f>14</f>
        <v>14</v>
      </c>
      <c r="C65" s="21">
        <f>9647</f>
        <v>9647</v>
      </c>
      <c r="D65" s="21">
        <f t="shared" si="1"/>
        <v>85290</v>
      </c>
      <c r="E65" s="21">
        <f t="shared" si="2"/>
        <v>83.291015625</v>
      </c>
    </row>
    <row r="66">
      <c r="A66" s="21">
        <f>14302</f>
        <v>14302</v>
      </c>
      <c r="B66" s="21">
        <f>0</f>
        <v>0</v>
      </c>
      <c r="C66" s="21">
        <f>9791</f>
        <v>9791</v>
      </c>
      <c r="D66" s="21">
        <f t="shared" si="1"/>
        <v>85290</v>
      </c>
      <c r="E66" s="21">
        <f t="shared" si="2"/>
        <v>83.291015625</v>
      </c>
    </row>
    <row r="67">
      <c r="A67" s="21">
        <f>14493</f>
        <v>14493</v>
      </c>
      <c r="B67" s="21">
        <f>3</f>
        <v>3</v>
      </c>
      <c r="C67" s="21">
        <f>9926</f>
        <v>9926</v>
      </c>
      <c r="D67" s="21">
        <f t="shared" si="1"/>
        <v>85290</v>
      </c>
      <c r="E67" s="21">
        <f t="shared" si="2"/>
        <v>83.291015625</v>
      </c>
    </row>
    <row r="68">
      <c r="A68" s="21">
        <f>14681</f>
        <v>14681</v>
      </c>
      <c r="B68" s="21">
        <f>0</f>
        <v>0</v>
      </c>
      <c r="C68" s="21">
        <f>10104</f>
        <v>10104</v>
      </c>
      <c r="D68" s="21">
        <f t="shared" si="1"/>
        <v>85290</v>
      </c>
      <c r="E68" s="21">
        <f t="shared" si="2"/>
        <v>83.291015625</v>
      </c>
    </row>
    <row r="69">
      <c r="A69" s="21">
        <f>14869</f>
        <v>14869</v>
      </c>
      <c r="B69" s="21">
        <f>0</f>
        <v>0</v>
      </c>
      <c r="C69" s="21">
        <f>10229</f>
        <v>10229</v>
      </c>
      <c r="D69" s="21">
        <f t="shared" si="1"/>
        <v>85290</v>
      </c>
      <c r="E69" s="21">
        <f t="shared" si="2"/>
        <v>83.291015625</v>
      </c>
    </row>
    <row r="70">
      <c r="A70" s="21">
        <f>15044</f>
        <v>15044</v>
      </c>
      <c r="B70" s="21">
        <f>0</f>
        <v>0</v>
      </c>
      <c r="C70" s="21">
        <f>10351</f>
        <v>10351</v>
      </c>
      <c r="D70" s="21">
        <f t="shared" si="1"/>
        <v>85290</v>
      </c>
      <c r="E70" s="21">
        <f t="shared" si="2"/>
        <v>83.291015625</v>
      </c>
    </row>
    <row r="71">
      <c r="A71" s="21">
        <f>15215</f>
        <v>15215</v>
      </c>
      <c r="B71" s="21">
        <f>0</f>
        <v>0</v>
      </c>
      <c r="C71" s="21">
        <f>10466</f>
        <v>10466</v>
      </c>
      <c r="D71" s="21">
        <f t="shared" si="1"/>
        <v>85290</v>
      </c>
      <c r="E71" s="21">
        <f t="shared" si="2"/>
        <v>83.291015625</v>
      </c>
    </row>
    <row r="72">
      <c r="A72" s="21">
        <f>15401</f>
        <v>15401</v>
      </c>
      <c r="B72" s="21">
        <f>0</f>
        <v>0</v>
      </c>
      <c r="C72" s="21">
        <f>10581</f>
        <v>10581</v>
      </c>
      <c r="D72" s="21">
        <f t="shared" si="1"/>
        <v>85290</v>
      </c>
      <c r="E72" s="21">
        <f t="shared" si="2"/>
        <v>83.291015625</v>
      </c>
    </row>
    <row r="73">
      <c r="A73" s="21">
        <f>15588</f>
        <v>15588</v>
      </c>
      <c r="B73" s="21">
        <f>6</f>
        <v>6</v>
      </c>
      <c r="C73" s="21">
        <f>10772</f>
        <v>10772</v>
      </c>
      <c r="D73" s="21">
        <f t="shared" si="1"/>
        <v>85290</v>
      </c>
      <c r="E73" s="21">
        <f t="shared" si="2"/>
        <v>83.291015625</v>
      </c>
    </row>
    <row r="74">
      <c r="A74" s="21">
        <f>15772</f>
        <v>15772</v>
      </c>
      <c r="B74" s="21">
        <f t="shared" ref="B74:B86" si="3">0</f>
        <v>0</v>
      </c>
      <c r="C74" s="21">
        <f>10888</f>
        <v>10888</v>
      </c>
      <c r="D74" s="21">
        <f>86139</f>
        <v>86139</v>
      </c>
      <c r="E74" s="21">
        <f>84.1201171875</f>
        <v>84.1201171875</v>
      </c>
    </row>
    <row r="75">
      <c r="A75" s="21">
        <f>15972</f>
        <v>15972</v>
      </c>
      <c r="B75" s="21">
        <f t="shared" si="3"/>
        <v>0</v>
      </c>
      <c r="C75" s="21">
        <f>11026</f>
        <v>11026</v>
      </c>
      <c r="D75" s="21">
        <f>86711</f>
        <v>86711</v>
      </c>
      <c r="E75" s="21">
        <f>84.6787109375</f>
        <v>84.6787109375</v>
      </c>
    </row>
    <row r="76">
      <c r="A76" s="21">
        <f>16178</f>
        <v>16178</v>
      </c>
      <c r="B76" s="21">
        <f t="shared" si="3"/>
        <v>0</v>
      </c>
      <c r="C76" s="21">
        <f>11153</f>
        <v>11153</v>
      </c>
      <c r="D76" s="21">
        <f>87559</f>
        <v>87559</v>
      </c>
      <c r="E76" s="21">
        <f>85.5068359375</f>
        <v>85.5068359375</v>
      </c>
    </row>
    <row r="77">
      <c r="A77" s="21">
        <f>16358</f>
        <v>16358</v>
      </c>
      <c r="B77" s="21">
        <f t="shared" si="3"/>
        <v>0</v>
      </c>
      <c r="C77" s="21">
        <f>11316</f>
        <v>11316</v>
      </c>
      <c r="D77" s="21">
        <f>87794</f>
        <v>87794</v>
      </c>
      <c r="E77" s="21">
        <f>85.736328125</f>
        <v>85.736328125</v>
      </c>
    </row>
    <row r="78">
      <c r="A78" s="21">
        <f>16547</f>
        <v>16547</v>
      </c>
      <c r="B78" s="21">
        <f t="shared" si="3"/>
        <v>0</v>
      </c>
      <c r="C78" s="21">
        <f>11458</f>
        <v>11458</v>
      </c>
      <c r="D78" s="21">
        <f>88496</f>
        <v>88496</v>
      </c>
      <c r="E78" s="21">
        <f>86.421875</f>
        <v>86.421875</v>
      </c>
    </row>
    <row r="79">
      <c r="A79" s="21">
        <f>16738</f>
        <v>16738</v>
      </c>
      <c r="B79" s="21">
        <f t="shared" si="3"/>
        <v>0</v>
      </c>
      <c r="C79" s="21">
        <f>11623</f>
        <v>11623</v>
      </c>
      <c r="D79" s="21">
        <f>89365</f>
        <v>89365</v>
      </c>
      <c r="E79" s="21">
        <f>87.2705078125</f>
        <v>87.2705078125</v>
      </c>
    </row>
    <row r="80">
      <c r="A80" s="21">
        <f>16916</f>
        <v>16916</v>
      </c>
      <c r="B80" s="21">
        <f t="shared" si="3"/>
        <v>0</v>
      </c>
      <c r="C80" s="21">
        <f>11742</f>
        <v>11742</v>
      </c>
      <c r="D80" s="21">
        <f>89982</f>
        <v>89982</v>
      </c>
      <c r="E80" s="21">
        <f>87.873046875</f>
        <v>87.873046875</v>
      </c>
    </row>
    <row r="81">
      <c r="A81" s="21">
        <f>17097</f>
        <v>17097</v>
      </c>
      <c r="B81" s="21">
        <f t="shared" si="3"/>
        <v>0</v>
      </c>
      <c r="C81" s="21">
        <f>11867</f>
        <v>11867</v>
      </c>
      <c r="D81" s="21">
        <f>76016</f>
        <v>76016</v>
      </c>
      <c r="E81" s="21">
        <f>74.234375</f>
        <v>74.234375</v>
      </c>
    </row>
    <row r="82">
      <c r="A82" s="21">
        <f>17284</f>
        <v>17284</v>
      </c>
      <c r="B82" s="21">
        <f t="shared" si="3"/>
        <v>0</v>
      </c>
      <c r="C82" s="21">
        <f>11982</f>
        <v>11982</v>
      </c>
      <c r="D82" s="21">
        <f>76485</f>
        <v>76485</v>
      </c>
      <c r="E82" s="21">
        <f>74.6923828125</f>
        <v>74.6923828125</v>
      </c>
    </row>
    <row r="83">
      <c r="A83" s="21">
        <f>17478</f>
        <v>17478</v>
      </c>
      <c r="B83" s="21">
        <f t="shared" si="3"/>
        <v>0</v>
      </c>
      <c r="C83" s="21">
        <f>12126</f>
        <v>12126</v>
      </c>
      <c r="D83" s="21">
        <f>77301</f>
        <v>77301</v>
      </c>
      <c r="E83" s="21">
        <f>75.4892578125</f>
        <v>75.4892578125</v>
      </c>
    </row>
    <row r="84">
      <c r="A84" s="21">
        <f>17653</f>
        <v>17653</v>
      </c>
      <c r="B84" s="21">
        <f t="shared" si="3"/>
        <v>0</v>
      </c>
      <c r="C84" s="21">
        <f>12315</f>
        <v>12315</v>
      </c>
      <c r="D84" s="21">
        <f>93752</f>
        <v>93752</v>
      </c>
      <c r="E84" s="21">
        <f>91.5546875</f>
        <v>91.5546875</v>
      </c>
    </row>
    <row r="85">
      <c r="A85" s="21">
        <f>17834</f>
        <v>17834</v>
      </c>
      <c r="B85" s="21">
        <f t="shared" si="3"/>
        <v>0</v>
      </c>
      <c r="C85" s="21">
        <f>12474</f>
        <v>12474</v>
      </c>
      <c r="D85" s="21">
        <f>94227</f>
        <v>94227</v>
      </c>
      <c r="E85" s="21">
        <f>92.0185546875</f>
        <v>92.0185546875</v>
      </c>
    </row>
    <row r="86">
      <c r="A86" s="21">
        <f>18014</f>
        <v>18014</v>
      </c>
      <c r="B86" s="21">
        <f t="shared" si="3"/>
        <v>0</v>
      </c>
      <c r="C86" s="21">
        <f>12612</f>
        <v>12612</v>
      </c>
      <c r="D86" s="21">
        <f>94227</f>
        <v>94227</v>
      </c>
      <c r="E86" s="21">
        <f>92.0185546875</f>
        <v>92.0185546875</v>
      </c>
    </row>
    <row r="87">
      <c r="A87" s="21">
        <f>18207</f>
        <v>18207</v>
      </c>
      <c r="B87" s="21">
        <f>3</f>
        <v>3</v>
      </c>
      <c r="C87" s="21">
        <f>12770</f>
        <v>12770</v>
      </c>
      <c r="D87" s="21">
        <f>94227</f>
        <v>94227</v>
      </c>
      <c r="E87" s="21">
        <f>92.0185546875</f>
        <v>92.0185546875</v>
      </c>
    </row>
    <row r="88">
      <c r="A88" s="21">
        <f>18425</f>
        <v>18425</v>
      </c>
      <c r="B88" s="21">
        <f>5</f>
        <v>5</v>
      </c>
      <c r="C88" s="21">
        <f>12930</f>
        <v>12930</v>
      </c>
      <c r="D88" s="21">
        <f>94445</f>
        <v>94445</v>
      </c>
      <c r="E88" s="21">
        <f>92.2314453125</f>
        <v>92.2314453125</v>
      </c>
    </row>
    <row r="89">
      <c r="A89" s="21">
        <f>18600</f>
        <v>18600</v>
      </c>
      <c r="B89" s="21">
        <f>3</f>
        <v>3</v>
      </c>
      <c r="C89" s="21">
        <f>13109</f>
        <v>13109</v>
      </c>
      <c r="D89" s="21">
        <f>94701</f>
        <v>94701</v>
      </c>
      <c r="E89" s="21">
        <f>92.4814453125</f>
        <v>92.4814453125</v>
      </c>
    </row>
    <row r="90">
      <c r="A90" s="21">
        <f>18787</f>
        <v>18787</v>
      </c>
      <c r="B90" s="21">
        <f>7</f>
        <v>7</v>
      </c>
      <c r="C90" s="21">
        <f>13239</f>
        <v>13239</v>
      </c>
      <c r="D90" s="21">
        <f>94779</f>
        <v>94779</v>
      </c>
      <c r="E90" s="21">
        <f>92.5576171875</f>
        <v>92.5576171875</v>
      </c>
    </row>
    <row r="91">
      <c r="A91" s="21">
        <f>18963</f>
        <v>18963</v>
      </c>
      <c r="B91" s="21">
        <f>8</f>
        <v>8</v>
      </c>
      <c r="C91" s="21">
        <f>13362</f>
        <v>13362</v>
      </c>
      <c r="D91" s="21">
        <f>94779</f>
        <v>94779</v>
      </c>
      <c r="E91" s="21">
        <f>92.5576171875</f>
        <v>92.5576171875</v>
      </c>
    </row>
    <row r="92">
      <c r="A92" s="21">
        <f>19163</f>
        <v>19163</v>
      </c>
      <c r="B92" s="21">
        <f>6</f>
        <v>6</v>
      </c>
      <c r="C92" s="21">
        <f>13541</f>
        <v>13541</v>
      </c>
      <c r="D92" s="21">
        <f>94779</f>
        <v>94779</v>
      </c>
      <c r="E92" s="21">
        <f>92.5576171875</f>
        <v>92.5576171875</v>
      </c>
    </row>
    <row r="93">
      <c r="A93" s="21">
        <f>19356</f>
        <v>19356</v>
      </c>
      <c r="B93" s="21">
        <f>3</f>
        <v>3</v>
      </c>
      <c r="C93" s="21">
        <f>13710</f>
        <v>13710</v>
      </c>
      <c r="D93" s="21">
        <f>94779</f>
        <v>94779</v>
      </c>
      <c r="E93" s="21">
        <f>92.5576171875</f>
        <v>92.5576171875</v>
      </c>
    </row>
    <row r="94">
      <c r="A94" s="21">
        <f>19536</f>
        <v>19536</v>
      </c>
      <c r="B94" s="21">
        <f t="shared" ref="B94:B108" si="4">0</f>
        <v>0</v>
      </c>
      <c r="C94" s="21">
        <f>13823</f>
        <v>13823</v>
      </c>
      <c r="D94" s="21">
        <f>94788</f>
        <v>94788</v>
      </c>
      <c r="E94" s="21">
        <f>92.56640625</f>
        <v>92.56640625</v>
      </c>
    </row>
    <row r="95">
      <c r="A95" s="21">
        <f>19707</f>
        <v>19707</v>
      </c>
      <c r="B95" s="21">
        <f t="shared" si="4"/>
        <v>0</v>
      </c>
      <c r="C95" s="21">
        <f>13933</f>
        <v>13933</v>
      </c>
      <c r="D95" s="21">
        <f>94802</f>
        <v>94802</v>
      </c>
      <c r="E95" s="21">
        <f>92.580078125</f>
        <v>92.580078125</v>
      </c>
    </row>
    <row r="96">
      <c r="A96" s="21">
        <f>19887</f>
        <v>19887</v>
      </c>
      <c r="B96" s="21">
        <f t="shared" si="4"/>
        <v>0</v>
      </c>
      <c r="C96" s="21">
        <f>14092</f>
        <v>14092</v>
      </c>
      <c r="D96" s="21">
        <f>63794</f>
        <v>63794</v>
      </c>
      <c r="E96" s="21">
        <f>62.298828125</f>
        <v>62.298828125</v>
      </c>
    </row>
    <row r="97">
      <c r="A97" s="21">
        <f>20076</f>
        <v>20076</v>
      </c>
      <c r="B97" s="21">
        <f t="shared" si="4"/>
        <v>0</v>
      </c>
      <c r="C97" s="21">
        <f>14215</f>
        <v>14215</v>
      </c>
      <c r="D97" s="21">
        <f>65999</f>
        <v>65999</v>
      </c>
      <c r="E97" s="21">
        <f>64.4521484375</f>
        <v>64.4521484375</v>
      </c>
    </row>
    <row r="98">
      <c r="A98" s="21">
        <f>20266</f>
        <v>20266</v>
      </c>
      <c r="B98" s="21">
        <f t="shared" si="4"/>
        <v>0</v>
      </c>
      <c r="C98" s="21">
        <f>14335</f>
        <v>14335</v>
      </c>
      <c r="D98" s="21">
        <f>65999</f>
        <v>65999</v>
      </c>
      <c r="E98" s="21">
        <f>64.4521484375</f>
        <v>64.4521484375</v>
      </c>
    </row>
    <row r="99">
      <c r="A99" s="21">
        <f>20448</f>
        <v>20448</v>
      </c>
      <c r="B99" s="21">
        <f t="shared" si="4"/>
        <v>0</v>
      </c>
      <c r="C99" s="21">
        <f>14458</f>
        <v>14458</v>
      </c>
      <c r="D99" s="21">
        <f>81587</f>
        <v>81587</v>
      </c>
      <c r="E99" s="21">
        <f>79.6748046875</f>
        <v>79.6748046875</v>
      </c>
    </row>
    <row r="100">
      <c r="A100" s="21">
        <f>20640</f>
        <v>20640</v>
      </c>
      <c r="B100" s="21">
        <f t="shared" si="4"/>
        <v>0</v>
      </c>
      <c r="C100" s="21">
        <f>14577</f>
        <v>14577</v>
      </c>
      <c r="D100" s="21">
        <f t="shared" ref="D100:D107" si="5">81871</f>
        <v>81871</v>
      </c>
      <c r="E100" s="21">
        <f t="shared" ref="E100:E107" si="6">79.9521484375</f>
        <v>79.9521484375</v>
      </c>
    </row>
    <row r="101">
      <c r="A101" s="21">
        <f>20811</f>
        <v>20811</v>
      </c>
      <c r="B101" s="21">
        <f t="shared" si="4"/>
        <v>0</v>
      </c>
      <c r="C101" s="21">
        <f>14694</f>
        <v>14694</v>
      </c>
      <c r="D101" s="21">
        <f t="shared" si="5"/>
        <v>81871</v>
      </c>
      <c r="E101" s="21">
        <f t="shared" si="6"/>
        <v>79.9521484375</v>
      </c>
    </row>
    <row r="102">
      <c r="A102" s="21">
        <f>21002</f>
        <v>21002</v>
      </c>
      <c r="B102" s="21">
        <f t="shared" si="4"/>
        <v>0</v>
      </c>
      <c r="C102" s="21">
        <f>14816</f>
        <v>14816</v>
      </c>
      <c r="D102" s="21">
        <f t="shared" si="5"/>
        <v>81871</v>
      </c>
      <c r="E102" s="21">
        <f t="shared" si="6"/>
        <v>79.9521484375</v>
      </c>
    </row>
    <row r="103">
      <c r="A103" s="21">
        <f>21233</f>
        <v>21233</v>
      </c>
      <c r="B103" s="21">
        <f t="shared" si="4"/>
        <v>0</v>
      </c>
      <c r="C103" s="21">
        <f>14949</f>
        <v>14949</v>
      </c>
      <c r="D103" s="21">
        <f t="shared" si="5"/>
        <v>81871</v>
      </c>
      <c r="E103" s="21">
        <f t="shared" si="6"/>
        <v>79.9521484375</v>
      </c>
    </row>
    <row r="104">
      <c r="A104" s="21">
        <f>21459</f>
        <v>21459</v>
      </c>
      <c r="B104" s="21">
        <f t="shared" si="4"/>
        <v>0</v>
      </c>
      <c r="C104" s="21">
        <f>15100</f>
        <v>15100</v>
      </c>
      <c r="D104" s="21">
        <f t="shared" si="5"/>
        <v>81871</v>
      </c>
      <c r="E104" s="21">
        <f t="shared" si="6"/>
        <v>79.9521484375</v>
      </c>
    </row>
    <row r="105">
      <c r="A105" s="21">
        <f>21654</f>
        <v>21654</v>
      </c>
      <c r="B105" s="21">
        <f t="shared" si="4"/>
        <v>0</v>
      </c>
      <c r="C105" s="21">
        <f>15240</f>
        <v>15240</v>
      </c>
      <c r="D105" s="21">
        <f t="shared" si="5"/>
        <v>81871</v>
      </c>
      <c r="E105" s="21">
        <f t="shared" si="6"/>
        <v>79.9521484375</v>
      </c>
    </row>
    <row r="106">
      <c r="A106" s="21">
        <f>21862</f>
        <v>21862</v>
      </c>
      <c r="B106" s="21">
        <f t="shared" si="4"/>
        <v>0</v>
      </c>
      <c r="C106" s="21">
        <f>15360</f>
        <v>15360</v>
      </c>
      <c r="D106" s="21">
        <f t="shared" si="5"/>
        <v>81871</v>
      </c>
      <c r="E106" s="21">
        <f t="shared" si="6"/>
        <v>79.9521484375</v>
      </c>
    </row>
    <row r="107">
      <c r="A107" s="21">
        <f>22049</f>
        <v>22049</v>
      </c>
      <c r="B107" s="21">
        <f t="shared" si="4"/>
        <v>0</v>
      </c>
      <c r="C107" s="21">
        <f>15479</f>
        <v>15479</v>
      </c>
      <c r="D107" s="21">
        <f t="shared" si="5"/>
        <v>81871</v>
      </c>
      <c r="E107" s="21">
        <f t="shared" si="6"/>
        <v>79.9521484375</v>
      </c>
    </row>
    <row r="108">
      <c r="A108" s="21">
        <f>22226</f>
        <v>22226</v>
      </c>
      <c r="B108" s="21">
        <f t="shared" si="4"/>
        <v>0</v>
      </c>
      <c r="C108" s="21">
        <f>15605</f>
        <v>15605</v>
      </c>
      <c r="D108" s="21">
        <f>97457</f>
        <v>97457</v>
      </c>
      <c r="E108" s="21">
        <f>95.1728515625</f>
        <v>95.1728515625</v>
      </c>
    </row>
    <row r="109">
      <c r="A109" s="21">
        <f>22418</f>
        <v>22418</v>
      </c>
      <c r="B109" s="21">
        <f>8</f>
        <v>8</v>
      </c>
      <c r="C109" s="21">
        <f>15718</f>
        <v>15718</v>
      </c>
      <c r="D109" s="21">
        <f t="shared" ref="D109:D126" si="7">97628</f>
        <v>97628</v>
      </c>
      <c r="E109" s="21">
        <f t="shared" ref="E109:E126" si="8">95.33984375</f>
        <v>95.33984375</v>
      </c>
    </row>
    <row r="110">
      <c r="A110" s="21">
        <f>22582</f>
        <v>22582</v>
      </c>
      <c r="B110" s="21">
        <f>0</f>
        <v>0</v>
      </c>
      <c r="C110" s="21">
        <f>15859</f>
        <v>15859</v>
      </c>
      <c r="D110" s="21">
        <f t="shared" si="7"/>
        <v>97628</v>
      </c>
      <c r="E110" s="21">
        <f t="shared" si="8"/>
        <v>95.33984375</v>
      </c>
    </row>
    <row r="111">
      <c r="A111" s="21">
        <f>22756</f>
        <v>22756</v>
      </c>
      <c r="B111" s="21">
        <f>3</f>
        <v>3</v>
      </c>
      <c r="C111" s="21">
        <f>15976</f>
        <v>15976</v>
      </c>
      <c r="D111" s="21">
        <f t="shared" si="7"/>
        <v>97628</v>
      </c>
      <c r="E111" s="21">
        <f t="shared" si="8"/>
        <v>95.33984375</v>
      </c>
    </row>
    <row r="112">
      <c r="A112" s="21">
        <f>22922</f>
        <v>22922</v>
      </c>
      <c r="B112" s="21">
        <f>4</f>
        <v>4</v>
      </c>
      <c r="C112" s="21">
        <f>16095</f>
        <v>16095</v>
      </c>
      <c r="D112" s="21">
        <f t="shared" si="7"/>
        <v>97628</v>
      </c>
      <c r="E112" s="21">
        <f t="shared" si="8"/>
        <v>95.33984375</v>
      </c>
    </row>
    <row r="113">
      <c r="A113" s="21">
        <f>23143</f>
        <v>23143</v>
      </c>
      <c r="B113" s="21">
        <f>2</f>
        <v>2</v>
      </c>
      <c r="C113" s="21">
        <f>16228</f>
        <v>16228</v>
      </c>
      <c r="D113" s="21">
        <f t="shared" si="7"/>
        <v>97628</v>
      </c>
      <c r="E113" s="21">
        <f t="shared" si="8"/>
        <v>95.33984375</v>
      </c>
    </row>
    <row r="114">
      <c r="A114" s="21">
        <f>23338</f>
        <v>23338</v>
      </c>
      <c r="B114" s="21">
        <f>3</f>
        <v>3</v>
      </c>
      <c r="C114" s="21">
        <f>16342</f>
        <v>16342</v>
      </c>
      <c r="D114" s="21">
        <f t="shared" si="7"/>
        <v>97628</v>
      </c>
      <c r="E114" s="21">
        <f t="shared" si="8"/>
        <v>95.33984375</v>
      </c>
    </row>
    <row r="115">
      <c r="A115" s="21">
        <f>23542</f>
        <v>23542</v>
      </c>
      <c r="B115" s="21">
        <f>0</f>
        <v>0</v>
      </c>
      <c r="C115" s="21">
        <f>16457</f>
        <v>16457</v>
      </c>
      <c r="D115" s="21">
        <f t="shared" si="7"/>
        <v>97628</v>
      </c>
      <c r="E115" s="21">
        <f t="shared" si="8"/>
        <v>95.33984375</v>
      </c>
    </row>
    <row r="116">
      <c r="A116" s="21">
        <f>23748</f>
        <v>23748</v>
      </c>
      <c r="B116" s="21">
        <f>2</f>
        <v>2</v>
      </c>
      <c r="C116" s="21">
        <f>16591</f>
        <v>16591</v>
      </c>
      <c r="D116" s="21">
        <f t="shared" si="7"/>
        <v>97628</v>
      </c>
      <c r="E116" s="21">
        <f t="shared" si="8"/>
        <v>95.33984375</v>
      </c>
    </row>
    <row r="117">
      <c r="A117" s="21">
        <f>23929</f>
        <v>23929</v>
      </c>
      <c r="B117" s="21">
        <f>0</f>
        <v>0</v>
      </c>
      <c r="C117" s="21">
        <f>16721</f>
        <v>16721</v>
      </c>
      <c r="D117" s="21">
        <f t="shared" si="7"/>
        <v>97628</v>
      </c>
      <c r="E117" s="21">
        <f t="shared" si="8"/>
        <v>95.33984375</v>
      </c>
    </row>
    <row r="118">
      <c r="A118" s="21">
        <f>24110</f>
        <v>24110</v>
      </c>
      <c r="B118" s="21">
        <f>0</f>
        <v>0</v>
      </c>
      <c r="C118" s="21">
        <f>16854</f>
        <v>16854</v>
      </c>
      <c r="D118" s="21">
        <f t="shared" si="7"/>
        <v>97628</v>
      </c>
      <c r="E118" s="21">
        <f t="shared" si="8"/>
        <v>95.33984375</v>
      </c>
    </row>
    <row r="119">
      <c r="A119" s="21">
        <f>24283</f>
        <v>24283</v>
      </c>
      <c r="B119" s="21">
        <f>0</f>
        <v>0</v>
      </c>
      <c r="C119" s="21">
        <f>16968</f>
        <v>16968</v>
      </c>
      <c r="D119" s="21">
        <f t="shared" si="7"/>
        <v>97628</v>
      </c>
      <c r="E119" s="21">
        <f t="shared" si="8"/>
        <v>95.33984375</v>
      </c>
    </row>
    <row r="120">
      <c r="A120" s="21">
        <f>24494</f>
        <v>24494</v>
      </c>
      <c r="B120" s="21">
        <f>0</f>
        <v>0</v>
      </c>
      <c r="C120" s="21">
        <f>17098</f>
        <v>17098</v>
      </c>
      <c r="D120" s="21">
        <f t="shared" si="7"/>
        <v>97628</v>
      </c>
      <c r="E120" s="21">
        <f t="shared" si="8"/>
        <v>95.33984375</v>
      </c>
    </row>
    <row r="121">
      <c r="A121" s="21">
        <f>24686</f>
        <v>24686</v>
      </c>
      <c r="B121" s="21">
        <f>0</f>
        <v>0</v>
      </c>
      <c r="C121" s="21">
        <f>17209</f>
        <v>17209</v>
      </c>
      <c r="D121" s="21">
        <f t="shared" si="7"/>
        <v>97628</v>
      </c>
      <c r="E121" s="21">
        <f t="shared" si="8"/>
        <v>95.33984375</v>
      </c>
    </row>
    <row r="122">
      <c r="A122" s="21">
        <f>24872</f>
        <v>24872</v>
      </c>
      <c r="B122" s="21">
        <f>0</f>
        <v>0</v>
      </c>
      <c r="C122" s="21">
        <f>17346</f>
        <v>17346</v>
      </c>
      <c r="D122" s="21">
        <f t="shared" si="7"/>
        <v>97628</v>
      </c>
      <c r="E122" s="21">
        <f t="shared" si="8"/>
        <v>95.33984375</v>
      </c>
    </row>
    <row r="123">
      <c r="A123" s="21">
        <f>25033</f>
        <v>25033</v>
      </c>
      <c r="B123" s="21">
        <f>0</f>
        <v>0</v>
      </c>
      <c r="C123" s="21">
        <f>17489</f>
        <v>17489</v>
      </c>
      <c r="D123" s="21">
        <f t="shared" si="7"/>
        <v>97628</v>
      </c>
      <c r="E123" s="21">
        <f t="shared" si="8"/>
        <v>95.33984375</v>
      </c>
    </row>
    <row r="124">
      <c r="A124" s="21">
        <f>25202</f>
        <v>25202</v>
      </c>
      <c r="B124" s="21">
        <f>13</f>
        <v>13</v>
      </c>
      <c r="C124" s="21">
        <f>17598</f>
        <v>17598</v>
      </c>
      <c r="D124" s="21">
        <f t="shared" si="7"/>
        <v>97628</v>
      </c>
      <c r="E124" s="21">
        <f t="shared" si="8"/>
        <v>95.33984375</v>
      </c>
    </row>
    <row r="125">
      <c r="A125" s="21">
        <f>25388</f>
        <v>25388</v>
      </c>
      <c r="B125" s="21">
        <f>0</f>
        <v>0</v>
      </c>
      <c r="C125" s="21">
        <f>17738</f>
        <v>17738</v>
      </c>
      <c r="D125" s="21">
        <f t="shared" si="7"/>
        <v>97628</v>
      </c>
      <c r="E125" s="21">
        <f t="shared" si="8"/>
        <v>95.33984375</v>
      </c>
    </row>
    <row r="126">
      <c r="A126" s="21">
        <f>25570</f>
        <v>25570</v>
      </c>
      <c r="B126" s="21">
        <f>4</f>
        <v>4</v>
      </c>
      <c r="C126" s="21">
        <f>17871</f>
        <v>17871</v>
      </c>
      <c r="D126" s="21">
        <f t="shared" si="7"/>
        <v>97628</v>
      </c>
      <c r="E126" s="21">
        <f t="shared" si="8"/>
        <v>95.33984375</v>
      </c>
    </row>
    <row r="127">
      <c r="A127" s="21">
        <f>25750</f>
        <v>25750</v>
      </c>
      <c r="B127" s="21">
        <f>0</f>
        <v>0</v>
      </c>
      <c r="C127" s="21">
        <f>18012</f>
        <v>18012</v>
      </c>
      <c r="D127" s="21">
        <f>82290</f>
        <v>82290</v>
      </c>
      <c r="E127" s="21">
        <f>80.361328125</f>
        <v>80.361328125</v>
      </c>
    </row>
    <row r="128">
      <c r="A128" s="21">
        <f>25930</f>
        <v>25930</v>
      </c>
      <c r="B128" s="21">
        <f>0</f>
        <v>0</v>
      </c>
      <c r="C128" s="21">
        <f>18158</f>
        <v>18158</v>
      </c>
      <c r="D128" s="21">
        <f>82274</f>
        <v>82274</v>
      </c>
      <c r="E128" s="21">
        <f>80.345703125</f>
        <v>80.345703125</v>
      </c>
    </row>
    <row r="129">
      <c r="A129" s="21">
        <f>26117</f>
        <v>26117</v>
      </c>
      <c r="B129" s="21">
        <f>0</f>
        <v>0</v>
      </c>
      <c r="C129" s="21">
        <f>18306</f>
        <v>18306</v>
      </c>
      <c r="D129" s="21">
        <f>97873</f>
        <v>97873</v>
      </c>
      <c r="E129" s="21">
        <f>95.5791015625</f>
        <v>95.5791015625</v>
      </c>
    </row>
    <row r="130">
      <c r="A130" s="21">
        <f>26294</f>
        <v>26294</v>
      </c>
      <c r="B130" s="21">
        <f>0</f>
        <v>0</v>
      </c>
      <c r="C130" s="21">
        <f>18440</f>
        <v>18440</v>
      </c>
      <c r="D130" s="21">
        <f>98099</f>
        <v>98099</v>
      </c>
      <c r="E130" s="21">
        <f>95.7998046875</f>
        <v>95.7998046875</v>
      </c>
    </row>
    <row r="131">
      <c r="A131" s="21">
        <f>26497</f>
        <v>26497</v>
      </c>
      <c r="B131" s="21">
        <f>3</f>
        <v>3</v>
      </c>
      <c r="C131" s="21">
        <f>18601</f>
        <v>18601</v>
      </c>
      <c r="D131" s="21">
        <f>98291</f>
        <v>98291</v>
      </c>
      <c r="E131" s="21">
        <f>95.9873046875</f>
        <v>95.9873046875</v>
      </c>
    </row>
    <row r="132">
      <c r="A132" s="21">
        <f>26681</f>
        <v>26681</v>
      </c>
      <c r="B132" s="21">
        <f>4</f>
        <v>4</v>
      </c>
      <c r="C132" s="21">
        <f>18755</f>
        <v>18755</v>
      </c>
      <c r="D132" s="21">
        <f>98227</f>
        <v>98227</v>
      </c>
      <c r="E132" s="21">
        <f>95.9248046875</f>
        <v>95.9248046875</v>
      </c>
    </row>
    <row r="133">
      <c r="A133" s="21">
        <f>26855</f>
        <v>26855</v>
      </c>
      <c r="B133" s="21">
        <f>0</f>
        <v>0</v>
      </c>
      <c r="C133" s="21">
        <f>18949</f>
        <v>18949</v>
      </c>
      <c r="D133" s="21">
        <f>98245</f>
        <v>98245</v>
      </c>
      <c r="E133" s="21">
        <f>95.9423828125</f>
        <v>95.9423828125</v>
      </c>
    </row>
    <row r="134">
      <c r="A134" s="21">
        <f>27057</f>
        <v>27057</v>
      </c>
      <c r="B134" s="21">
        <f>0</f>
        <v>0</v>
      </c>
      <c r="C134" s="21">
        <f>19089</f>
        <v>19089</v>
      </c>
      <c r="D134" s="21">
        <f>98232</f>
        <v>98232</v>
      </c>
      <c r="E134" s="21">
        <f>95.9296875</f>
        <v>95.9296875</v>
      </c>
    </row>
    <row r="135">
      <c r="A135" s="21">
        <f>27223</f>
        <v>27223</v>
      </c>
      <c r="B135" s="21">
        <f>0</f>
        <v>0</v>
      </c>
      <c r="C135" s="21">
        <f>19224</f>
        <v>19224</v>
      </c>
      <c r="D135" s="21">
        <f>96442</f>
        <v>96442</v>
      </c>
      <c r="E135" s="21">
        <f>94.181640625</f>
        <v>94.181640625</v>
      </c>
    </row>
    <row r="136">
      <c r="A136" s="21">
        <f>27439</f>
        <v>27439</v>
      </c>
      <c r="B136" s="21">
        <f>0</f>
        <v>0</v>
      </c>
      <c r="C136" s="21">
        <f>19389</f>
        <v>19389</v>
      </c>
      <c r="D136" s="21">
        <f>96460</f>
        <v>96460</v>
      </c>
      <c r="E136" s="21">
        <f>94.19921875</f>
        <v>94.19921875</v>
      </c>
    </row>
    <row r="137">
      <c r="A137" s="21">
        <f>27632</f>
        <v>27632</v>
      </c>
      <c r="B137" s="21">
        <f>0</f>
        <v>0</v>
      </c>
      <c r="C137" s="21">
        <f>19522</f>
        <v>19522</v>
      </c>
      <c r="D137" s="21">
        <f t="shared" ref="D137:D157" si="9">96448</f>
        <v>96448</v>
      </c>
      <c r="E137" s="21">
        <f t="shared" ref="E137:E157" si="10">94.1875</f>
        <v>94.1875</v>
      </c>
    </row>
    <row r="138">
      <c r="A138" s="21">
        <f>27838</f>
        <v>27838</v>
      </c>
      <c r="B138" s="21">
        <f>14</f>
        <v>14</v>
      </c>
      <c r="C138" s="21">
        <f>19644</f>
        <v>19644</v>
      </c>
      <c r="D138" s="21">
        <f t="shared" si="9"/>
        <v>96448</v>
      </c>
      <c r="E138" s="21">
        <f t="shared" si="10"/>
        <v>94.1875</v>
      </c>
    </row>
    <row r="139">
      <c r="A139" s="21">
        <f>28015</f>
        <v>28015</v>
      </c>
      <c r="B139" s="21">
        <f t="shared" ref="B139:B162" si="11">0</f>
        <v>0</v>
      </c>
      <c r="C139" s="21">
        <f>19789</f>
        <v>19789</v>
      </c>
      <c r="D139" s="21">
        <f t="shared" si="9"/>
        <v>96448</v>
      </c>
      <c r="E139" s="21">
        <f t="shared" si="10"/>
        <v>94.1875</v>
      </c>
    </row>
    <row r="140">
      <c r="A140" s="21">
        <f>28188</f>
        <v>28188</v>
      </c>
      <c r="B140" s="21">
        <f t="shared" si="11"/>
        <v>0</v>
      </c>
      <c r="C140" s="21">
        <f>19910</f>
        <v>19910</v>
      </c>
      <c r="D140" s="21">
        <f t="shared" si="9"/>
        <v>96448</v>
      </c>
      <c r="E140" s="21">
        <f t="shared" si="10"/>
        <v>94.1875</v>
      </c>
    </row>
    <row r="141">
      <c r="A141" s="21">
        <f>28372</f>
        <v>28372</v>
      </c>
      <c r="B141" s="21">
        <f t="shared" si="11"/>
        <v>0</v>
      </c>
      <c r="C141" s="21">
        <f>20029</f>
        <v>20029</v>
      </c>
      <c r="D141" s="21">
        <f t="shared" si="9"/>
        <v>96448</v>
      </c>
      <c r="E141" s="21">
        <f t="shared" si="10"/>
        <v>94.1875</v>
      </c>
    </row>
    <row r="142">
      <c r="A142" s="21">
        <f>28544</f>
        <v>28544</v>
      </c>
      <c r="B142" s="21">
        <f t="shared" si="11"/>
        <v>0</v>
      </c>
      <c r="C142" s="21">
        <f>20164</f>
        <v>20164</v>
      </c>
      <c r="D142" s="21">
        <f t="shared" si="9"/>
        <v>96448</v>
      </c>
      <c r="E142" s="21">
        <f t="shared" si="10"/>
        <v>94.1875</v>
      </c>
    </row>
    <row r="143">
      <c r="A143" s="21">
        <f>28730</f>
        <v>28730</v>
      </c>
      <c r="B143" s="21">
        <f t="shared" si="11"/>
        <v>0</v>
      </c>
      <c r="C143" s="21">
        <f>20304</f>
        <v>20304</v>
      </c>
      <c r="D143" s="21">
        <f t="shared" si="9"/>
        <v>96448</v>
      </c>
      <c r="E143" s="21">
        <f t="shared" si="10"/>
        <v>94.1875</v>
      </c>
    </row>
    <row r="144">
      <c r="A144" s="21">
        <f>28901</f>
        <v>28901</v>
      </c>
      <c r="B144" s="21">
        <f t="shared" si="11"/>
        <v>0</v>
      </c>
      <c r="C144" s="21">
        <f>20420</f>
        <v>20420</v>
      </c>
      <c r="D144" s="21">
        <f t="shared" si="9"/>
        <v>96448</v>
      </c>
      <c r="E144" s="21">
        <f t="shared" si="10"/>
        <v>94.1875</v>
      </c>
    </row>
    <row r="145">
      <c r="A145" s="21">
        <f>29071</f>
        <v>29071</v>
      </c>
      <c r="B145" s="21">
        <f t="shared" si="11"/>
        <v>0</v>
      </c>
      <c r="C145" s="21">
        <f>20538</f>
        <v>20538</v>
      </c>
      <c r="D145" s="21">
        <f t="shared" si="9"/>
        <v>96448</v>
      </c>
      <c r="E145" s="21">
        <f t="shared" si="10"/>
        <v>94.1875</v>
      </c>
    </row>
    <row r="146">
      <c r="A146" s="21">
        <f>29255</f>
        <v>29255</v>
      </c>
      <c r="B146" s="21">
        <f t="shared" si="11"/>
        <v>0</v>
      </c>
      <c r="C146" s="21">
        <f>20668</f>
        <v>20668</v>
      </c>
      <c r="D146" s="21">
        <f t="shared" si="9"/>
        <v>96448</v>
      </c>
      <c r="E146" s="21">
        <f t="shared" si="10"/>
        <v>94.1875</v>
      </c>
    </row>
    <row r="147">
      <c r="A147" s="21">
        <f>29428</f>
        <v>29428</v>
      </c>
      <c r="B147" s="21">
        <f t="shared" si="11"/>
        <v>0</v>
      </c>
      <c r="C147" s="21">
        <f>20807</f>
        <v>20807</v>
      </c>
      <c r="D147" s="21">
        <f t="shared" si="9"/>
        <v>96448</v>
      </c>
      <c r="E147" s="21">
        <f t="shared" si="10"/>
        <v>94.1875</v>
      </c>
    </row>
    <row r="148">
      <c r="A148" s="21">
        <f>29601</f>
        <v>29601</v>
      </c>
      <c r="B148" s="21">
        <f t="shared" si="11"/>
        <v>0</v>
      </c>
      <c r="C148" s="21">
        <f>20927</f>
        <v>20927</v>
      </c>
      <c r="D148" s="21">
        <f t="shared" si="9"/>
        <v>96448</v>
      </c>
      <c r="E148" s="21">
        <f t="shared" si="10"/>
        <v>94.1875</v>
      </c>
    </row>
    <row r="149">
      <c r="A149" s="21">
        <f>29765</f>
        <v>29765</v>
      </c>
      <c r="B149" s="21">
        <f t="shared" si="11"/>
        <v>0</v>
      </c>
      <c r="C149" s="21">
        <f>21087</f>
        <v>21087</v>
      </c>
      <c r="D149" s="21">
        <f t="shared" si="9"/>
        <v>96448</v>
      </c>
      <c r="E149" s="21">
        <f t="shared" si="10"/>
        <v>94.1875</v>
      </c>
    </row>
    <row r="150">
      <c r="A150" s="21">
        <f>29949</f>
        <v>29949</v>
      </c>
      <c r="B150" s="21">
        <f t="shared" si="11"/>
        <v>0</v>
      </c>
      <c r="C150" s="21">
        <f>21204</f>
        <v>21204</v>
      </c>
      <c r="D150" s="21">
        <f t="shared" si="9"/>
        <v>96448</v>
      </c>
      <c r="E150" s="21">
        <f t="shared" si="10"/>
        <v>94.1875</v>
      </c>
    </row>
    <row r="151">
      <c r="A151" s="21">
        <f>30124</f>
        <v>30124</v>
      </c>
      <c r="B151" s="21">
        <f t="shared" si="11"/>
        <v>0</v>
      </c>
      <c r="C151" s="21">
        <f>21389</f>
        <v>21389</v>
      </c>
      <c r="D151" s="21">
        <f t="shared" si="9"/>
        <v>96448</v>
      </c>
      <c r="E151" s="21">
        <f t="shared" si="10"/>
        <v>94.1875</v>
      </c>
    </row>
    <row r="152">
      <c r="A152" s="21">
        <f>30310</f>
        <v>30310</v>
      </c>
      <c r="B152" s="21">
        <f t="shared" si="11"/>
        <v>0</v>
      </c>
      <c r="C152" s="21">
        <f>21562</f>
        <v>21562</v>
      </c>
      <c r="D152" s="21">
        <f t="shared" si="9"/>
        <v>96448</v>
      </c>
      <c r="E152" s="21">
        <f t="shared" si="10"/>
        <v>94.1875</v>
      </c>
    </row>
    <row r="153">
      <c r="A153" s="21">
        <f>30476</f>
        <v>30476</v>
      </c>
      <c r="B153" s="21">
        <f t="shared" si="11"/>
        <v>0</v>
      </c>
      <c r="C153" s="21">
        <f>21698</f>
        <v>21698</v>
      </c>
      <c r="D153" s="21">
        <f t="shared" si="9"/>
        <v>96448</v>
      </c>
      <c r="E153" s="21">
        <f t="shared" si="10"/>
        <v>94.1875</v>
      </c>
    </row>
    <row r="154">
      <c r="A154" s="21">
        <f>30642</f>
        <v>30642</v>
      </c>
      <c r="B154" s="21">
        <f t="shared" si="11"/>
        <v>0</v>
      </c>
      <c r="C154" s="21">
        <f>21847</f>
        <v>21847</v>
      </c>
      <c r="D154" s="21">
        <f t="shared" si="9"/>
        <v>96448</v>
      </c>
      <c r="E154" s="21">
        <f t="shared" si="10"/>
        <v>94.1875</v>
      </c>
    </row>
    <row r="155">
      <c r="A155" s="21">
        <f>30815</f>
        <v>30815</v>
      </c>
      <c r="B155" s="21">
        <f t="shared" si="11"/>
        <v>0</v>
      </c>
      <c r="C155" s="21">
        <f>22016</f>
        <v>22016</v>
      </c>
      <c r="D155" s="21">
        <f t="shared" si="9"/>
        <v>96448</v>
      </c>
      <c r="E155" s="21">
        <f t="shared" si="10"/>
        <v>94.1875</v>
      </c>
    </row>
    <row r="156">
      <c r="A156" s="21">
        <f>31010</f>
        <v>31010</v>
      </c>
      <c r="B156" s="21">
        <f t="shared" si="11"/>
        <v>0</v>
      </c>
      <c r="C156" s="21">
        <f>22167</f>
        <v>22167</v>
      </c>
      <c r="D156" s="21">
        <f t="shared" si="9"/>
        <v>96448</v>
      </c>
      <c r="E156" s="21">
        <f t="shared" si="10"/>
        <v>94.1875</v>
      </c>
    </row>
    <row r="157">
      <c r="A157" s="21">
        <f>31195</f>
        <v>31195</v>
      </c>
      <c r="B157" s="21">
        <f t="shared" si="11"/>
        <v>0</v>
      </c>
      <c r="C157" s="21">
        <f>22307</f>
        <v>22307</v>
      </c>
      <c r="D157" s="21">
        <f t="shared" si="9"/>
        <v>96448</v>
      </c>
      <c r="E157" s="21">
        <f t="shared" si="10"/>
        <v>94.1875</v>
      </c>
    </row>
    <row r="158">
      <c r="A158" s="21">
        <f>31365</f>
        <v>31365</v>
      </c>
      <c r="B158" s="21">
        <f t="shared" si="11"/>
        <v>0</v>
      </c>
      <c r="C158" s="21">
        <f>22474</f>
        <v>22474</v>
      </c>
      <c r="D158" s="21">
        <f>96090</f>
        <v>96090</v>
      </c>
      <c r="E158" s="21">
        <f>93.837890625</f>
        <v>93.837890625</v>
      </c>
    </row>
    <row r="159">
      <c r="A159" s="21">
        <f>31543</f>
        <v>31543</v>
      </c>
      <c r="B159" s="21">
        <f t="shared" si="11"/>
        <v>0</v>
      </c>
      <c r="C159" s="21">
        <f>22593</f>
        <v>22593</v>
      </c>
      <c r="D159" s="21">
        <f>95982</f>
        <v>95982</v>
      </c>
      <c r="E159" s="21">
        <f>93.732421875</f>
        <v>93.732421875</v>
      </c>
    </row>
    <row r="160">
      <c r="A160" s="21">
        <f>31743</f>
        <v>31743</v>
      </c>
      <c r="B160" s="21">
        <f t="shared" si="11"/>
        <v>0</v>
      </c>
      <c r="C160" s="21">
        <f>22743</f>
        <v>22743</v>
      </c>
      <c r="D160" s="21">
        <f>95994</f>
        <v>95994</v>
      </c>
      <c r="E160" s="21">
        <f>93.744140625</f>
        <v>93.744140625</v>
      </c>
    </row>
    <row r="161">
      <c r="A161" s="21">
        <f>31945</f>
        <v>31945</v>
      </c>
      <c r="B161" s="21">
        <f t="shared" si="11"/>
        <v>0</v>
      </c>
      <c r="C161" s="21">
        <f>22893</f>
        <v>22893</v>
      </c>
      <c r="D161" s="21">
        <f>95996</f>
        <v>95996</v>
      </c>
      <c r="E161" s="21">
        <f>93.74609375</f>
        <v>93.74609375</v>
      </c>
    </row>
    <row r="162">
      <c r="A162" s="21">
        <f>32191</f>
        <v>32191</v>
      </c>
      <c r="B162" s="21">
        <f t="shared" si="11"/>
        <v>0</v>
      </c>
      <c r="C162" s="21">
        <f>23016</f>
        <v>23016</v>
      </c>
      <c r="D162" s="21">
        <f>95966</f>
        <v>95966</v>
      </c>
      <c r="E162" s="21">
        <f>93.716796875</f>
        <v>93.716796875</v>
      </c>
    </row>
    <row r="163">
      <c r="A163" s="21">
        <f>32368</f>
        <v>32368</v>
      </c>
      <c r="B163" s="21">
        <f>3</f>
        <v>3</v>
      </c>
      <c r="C163" s="21">
        <f>23157</f>
        <v>23157</v>
      </c>
      <c r="D163" s="21">
        <f>95948</f>
        <v>95948</v>
      </c>
      <c r="E163" s="21">
        <f>93.69921875</f>
        <v>93.69921875</v>
      </c>
    </row>
    <row r="164">
      <c r="A164" s="21">
        <f>32566</f>
        <v>32566</v>
      </c>
      <c r="B164" s="21">
        <f>3</f>
        <v>3</v>
      </c>
      <c r="C164" s="21">
        <f>23290</f>
        <v>23290</v>
      </c>
      <c r="D164" s="21">
        <f>95950</f>
        <v>95950</v>
      </c>
      <c r="E164" s="21">
        <f>93.701171875</f>
        <v>93.701171875</v>
      </c>
    </row>
    <row r="165">
      <c r="A165" s="21">
        <f>32753</f>
        <v>32753</v>
      </c>
      <c r="B165" s="21">
        <f>3</f>
        <v>3</v>
      </c>
      <c r="C165" s="21">
        <f>23411</f>
        <v>23411</v>
      </c>
      <c r="D165" s="21">
        <f>95952</f>
        <v>95952</v>
      </c>
      <c r="E165" s="21">
        <f>93.703125</f>
        <v>93.703125</v>
      </c>
    </row>
    <row r="166">
      <c r="A166" s="21">
        <f>32945</f>
        <v>32945</v>
      </c>
      <c r="B166" s="21">
        <f>3</f>
        <v>3</v>
      </c>
      <c r="C166" s="21">
        <f>23538</f>
        <v>23538</v>
      </c>
      <c r="D166" s="21">
        <f>95954</f>
        <v>95954</v>
      </c>
      <c r="E166" s="21">
        <f>93.705078125</f>
        <v>93.705078125</v>
      </c>
    </row>
    <row r="167">
      <c r="A167" s="21">
        <f>33128</f>
        <v>33128</v>
      </c>
      <c r="B167" s="21">
        <f>7</f>
        <v>7</v>
      </c>
      <c r="C167" s="21">
        <f>23678</f>
        <v>23678</v>
      </c>
      <c r="D167" s="21">
        <f>95956</f>
        <v>95956</v>
      </c>
      <c r="E167" s="21">
        <f>93.70703125</f>
        <v>93.70703125</v>
      </c>
    </row>
    <row r="168">
      <c r="A168" s="21">
        <f>33328</f>
        <v>33328</v>
      </c>
      <c r="B168" s="21">
        <f>7</f>
        <v>7</v>
      </c>
      <c r="C168" s="21">
        <f>23803</f>
        <v>23803</v>
      </c>
      <c r="D168" s="21">
        <f>95958</f>
        <v>95958</v>
      </c>
      <c r="E168" s="21">
        <f>93.708984375</f>
        <v>93.708984375</v>
      </c>
    </row>
    <row r="169">
      <c r="A169" s="21">
        <f>33536</f>
        <v>33536</v>
      </c>
      <c r="B169" s="21">
        <f>0</f>
        <v>0</v>
      </c>
      <c r="C169" s="21">
        <f>23946</f>
        <v>23946</v>
      </c>
      <c r="D169" s="21">
        <f>95958</f>
        <v>95958</v>
      </c>
      <c r="E169" s="21">
        <f>93.708984375</f>
        <v>93.708984375</v>
      </c>
    </row>
    <row r="170">
      <c r="A170" s="21">
        <f>33700</f>
        <v>33700</v>
      </c>
      <c r="B170" s="21">
        <f>0</f>
        <v>0</v>
      </c>
      <c r="C170" s="21">
        <f>24081</f>
        <v>24081</v>
      </c>
      <c r="D170" s="21">
        <f>95958</f>
        <v>95958</v>
      </c>
      <c r="E170" s="21">
        <f>93.708984375</f>
        <v>93.708984375</v>
      </c>
    </row>
    <row r="171">
      <c r="A171" s="21">
        <f>33888</f>
        <v>33888</v>
      </c>
      <c r="B171" s="21">
        <f>0</f>
        <v>0</v>
      </c>
      <c r="C171" s="21">
        <f>24229</f>
        <v>24229</v>
      </c>
      <c r="D171" s="21">
        <f>95958</f>
        <v>95958</v>
      </c>
      <c r="E171" s="21">
        <f>93.708984375</f>
        <v>93.708984375</v>
      </c>
    </row>
    <row r="172">
      <c r="A172" s="21">
        <f>34071</f>
        <v>34071</v>
      </c>
      <c r="B172" s="21">
        <f>0</f>
        <v>0</v>
      </c>
      <c r="C172" s="21">
        <f>24370</f>
        <v>24370</v>
      </c>
      <c r="D172" s="21">
        <f>95958</f>
        <v>95958</v>
      </c>
      <c r="E172" s="21">
        <f>93.708984375</f>
        <v>93.708984375</v>
      </c>
    </row>
    <row r="173">
      <c r="A173" s="21">
        <f>34270</f>
        <v>34270</v>
      </c>
      <c r="B173" s="21">
        <f>0</f>
        <v>0</v>
      </c>
      <c r="C173" s="21">
        <f>24481</f>
        <v>24481</v>
      </c>
      <c r="D173" s="21">
        <f>95960</f>
        <v>95960</v>
      </c>
      <c r="E173" s="21">
        <f>93.7109375</f>
        <v>93.7109375</v>
      </c>
    </row>
    <row r="174">
      <c r="A174" s="21">
        <f>34442</f>
        <v>34442</v>
      </c>
      <c r="B174" s="21">
        <f>0</f>
        <v>0</v>
      </c>
      <c r="C174" s="21">
        <f>24593</f>
        <v>24593</v>
      </c>
      <c r="D174" s="21">
        <f>95960</f>
        <v>95960</v>
      </c>
      <c r="E174" s="21">
        <f>93.7109375</f>
        <v>93.7109375</v>
      </c>
    </row>
    <row r="175">
      <c r="A175" s="21">
        <f>34628</f>
        <v>34628</v>
      </c>
      <c r="B175" s="21">
        <f>3</f>
        <v>3</v>
      </c>
      <c r="C175" s="21">
        <f>24727</f>
        <v>24727</v>
      </c>
      <c r="D175" s="21">
        <f>95960</f>
        <v>95960</v>
      </c>
      <c r="E175" s="21">
        <f>93.7109375</f>
        <v>93.7109375</v>
      </c>
    </row>
    <row r="176">
      <c r="A176" s="21">
        <f>34801</f>
        <v>34801</v>
      </c>
      <c r="B176" s="21">
        <f>0</f>
        <v>0</v>
      </c>
      <c r="C176" s="21">
        <f>24861</f>
        <v>24861</v>
      </c>
      <c r="D176" s="21">
        <f>95960</f>
        <v>95960</v>
      </c>
      <c r="E176" s="21">
        <f>93.7109375</f>
        <v>93.7109375</v>
      </c>
    </row>
    <row r="177">
      <c r="A177" s="21">
        <f>35004</f>
        <v>35004</v>
      </c>
      <c r="B177" s="21">
        <f>2</f>
        <v>2</v>
      </c>
      <c r="C177" s="21">
        <f>25009</f>
        <v>25009</v>
      </c>
      <c r="D177" s="21">
        <f>95960</f>
        <v>95960</v>
      </c>
      <c r="E177" s="21">
        <f>93.7109375</f>
        <v>93.7109375</v>
      </c>
    </row>
    <row r="178">
      <c r="A178" s="21">
        <f>35189</f>
        <v>35189</v>
      </c>
      <c r="B178" s="21">
        <f>4</f>
        <v>4</v>
      </c>
      <c r="C178" s="21">
        <f>25133</f>
        <v>25133</v>
      </c>
      <c r="D178" s="21">
        <f>96016</f>
        <v>96016</v>
      </c>
      <c r="E178" s="21">
        <f>93.765625</f>
        <v>93.765625</v>
      </c>
    </row>
    <row r="179">
      <c r="A179" s="21">
        <f>35382</f>
        <v>35382</v>
      </c>
      <c r="B179" s="21">
        <f>3</f>
        <v>3</v>
      </c>
      <c r="C179" s="21">
        <f>25263</f>
        <v>25263</v>
      </c>
      <c r="D179" s="21">
        <f>65268</f>
        <v>65268</v>
      </c>
      <c r="E179" s="21">
        <f>63.73828125</f>
        <v>63.73828125</v>
      </c>
    </row>
    <row r="180">
      <c r="A180" s="21">
        <f>35576</f>
        <v>35576</v>
      </c>
      <c r="B180" s="21">
        <f>0</f>
        <v>0</v>
      </c>
      <c r="C180" s="21">
        <f>25374</f>
        <v>25374</v>
      </c>
      <c r="D180" s="21">
        <f>65440</f>
        <v>65440</v>
      </c>
      <c r="E180" s="21">
        <f>63.90625</f>
        <v>63.90625</v>
      </c>
    </row>
    <row r="181">
      <c r="A181" s="21">
        <f>35755</f>
        <v>35755</v>
      </c>
      <c r="B181" s="21">
        <f>0</f>
        <v>0</v>
      </c>
      <c r="C181" s="21">
        <f>25509</f>
        <v>25509</v>
      </c>
      <c r="D181" s="21">
        <f>65440</f>
        <v>65440</v>
      </c>
      <c r="E181" s="21">
        <f>63.90625</f>
        <v>63.90625</v>
      </c>
    </row>
    <row r="182">
      <c r="A182" s="21">
        <f>35955</f>
        <v>35955</v>
      </c>
      <c r="B182" s="21">
        <f>3</f>
        <v>3</v>
      </c>
      <c r="C182" s="21">
        <f>25629</f>
        <v>25629</v>
      </c>
      <c r="D182" s="21">
        <f>81020</f>
        <v>81020</v>
      </c>
      <c r="E182" s="21">
        <f>79.12109375</f>
        <v>79.12109375</v>
      </c>
    </row>
    <row r="183">
      <c r="A183" s="21">
        <f>36142</f>
        <v>36142</v>
      </c>
      <c r="B183" s="21">
        <f>3</f>
        <v>3</v>
      </c>
      <c r="C183" s="21">
        <f>25762</f>
        <v>25762</v>
      </c>
      <c r="D183" s="21">
        <f>81038</f>
        <v>81038</v>
      </c>
      <c r="E183" s="21">
        <f>79.138671875</f>
        <v>79.138671875</v>
      </c>
    </row>
    <row r="184">
      <c r="A184" s="21">
        <f>36314</f>
        <v>36314</v>
      </c>
      <c r="B184" s="21">
        <f t="shared" ref="B184:B202" si="12">0</f>
        <v>0</v>
      </c>
      <c r="C184" s="21">
        <f>25892</f>
        <v>25892</v>
      </c>
      <c r="D184" s="21">
        <f>81038</f>
        <v>81038</v>
      </c>
      <c r="E184" s="21">
        <f>79.138671875</f>
        <v>79.138671875</v>
      </c>
    </row>
    <row r="185">
      <c r="A185" s="21">
        <f>36509</f>
        <v>36509</v>
      </c>
      <c r="B185" s="21">
        <f t="shared" si="12"/>
        <v>0</v>
      </c>
      <c r="C185" s="21">
        <f>26023</f>
        <v>26023</v>
      </c>
      <c r="D185" s="21">
        <f>81038</f>
        <v>81038</v>
      </c>
      <c r="E185" s="21">
        <f>79.138671875</f>
        <v>79.138671875</v>
      </c>
    </row>
    <row r="186">
      <c r="A186" s="21">
        <f>36687</f>
        <v>36687</v>
      </c>
      <c r="B186" s="21">
        <f t="shared" si="12"/>
        <v>0</v>
      </c>
      <c r="C186" s="21">
        <f>26146</f>
        <v>26146</v>
      </c>
      <c r="D186" s="21">
        <f>81038</f>
        <v>81038</v>
      </c>
      <c r="E186" s="21">
        <f>79.138671875</f>
        <v>79.138671875</v>
      </c>
    </row>
    <row r="187">
      <c r="A187" s="21">
        <f>36856</f>
        <v>36856</v>
      </c>
      <c r="B187" s="21">
        <f t="shared" si="12"/>
        <v>0</v>
      </c>
      <c r="C187" s="21">
        <f>26287</f>
        <v>26287</v>
      </c>
      <c r="D187" s="21">
        <f>81038</f>
        <v>81038</v>
      </c>
      <c r="E187" s="21">
        <f>79.138671875</f>
        <v>79.138671875</v>
      </c>
    </row>
    <row r="188">
      <c r="A188" s="21">
        <f>37051</f>
        <v>37051</v>
      </c>
      <c r="B188" s="21">
        <f t="shared" si="12"/>
        <v>0</v>
      </c>
      <c r="C188" s="21">
        <f>26410</f>
        <v>26410</v>
      </c>
      <c r="D188" s="21">
        <f>96614</f>
        <v>96614</v>
      </c>
      <c r="E188" s="21">
        <f>94.349609375</f>
        <v>94.349609375</v>
      </c>
    </row>
    <row r="189">
      <c r="A189" s="21">
        <f>37218</f>
        <v>37218</v>
      </c>
      <c r="B189" s="21">
        <f t="shared" si="12"/>
        <v>0</v>
      </c>
      <c r="C189" s="21">
        <f>26524</f>
        <v>26524</v>
      </c>
      <c r="D189" s="21">
        <f>96580</f>
        <v>96580</v>
      </c>
      <c r="E189" s="21">
        <f>94.31640625</f>
        <v>94.31640625</v>
      </c>
    </row>
    <row r="190">
      <c r="A190" s="21">
        <f>37425</f>
        <v>37425</v>
      </c>
      <c r="B190" s="21">
        <f t="shared" si="12"/>
        <v>0</v>
      </c>
      <c r="C190" s="21">
        <f>26654</f>
        <v>26654</v>
      </c>
      <c r="D190" s="21">
        <f>96592</f>
        <v>96592</v>
      </c>
      <c r="E190" s="21">
        <f>94.328125</f>
        <v>94.328125</v>
      </c>
    </row>
    <row r="191">
      <c r="A191" s="21">
        <f>37603</f>
        <v>37603</v>
      </c>
      <c r="B191" s="21">
        <f t="shared" si="12"/>
        <v>0</v>
      </c>
      <c r="C191" s="21">
        <f>26789</f>
        <v>26789</v>
      </c>
      <c r="D191" s="21">
        <f t="shared" ref="D191:D198" si="13">96598</f>
        <v>96598</v>
      </c>
      <c r="E191" s="21">
        <f t="shared" ref="E191:E198" si="14">94.333984375</f>
        <v>94.333984375</v>
      </c>
    </row>
    <row r="192">
      <c r="A192" s="21">
        <f>37797</f>
        <v>37797</v>
      </c>
      <c r="B192" s="21">
        <f t="shared" si="12"/>
        <v>0</v>
      </c>
      <c r="C192" s="21">
        <f>26924</f>
        <v>26924</v>
      </c>
      <c r="D192" s="21">
        <f t="shared" si="13"/>
        <v>96598</v>
      </c>
      <c r="E192" s="21">
        <f t="shared" si="14"/>
        <v>94.333984375</v>
      </c>
    </row>
    <row r="193">
      <c r="A193" s="21">
        <f>37997</f>
        <v>37997</v>
      </c>
      <c r="B193" s="21">
        <f t="shared" si="12"/>
        <v>0</v>
      </c>
      <c r="C193" s="21">
        <f>27051</f>
        <v>27051</v>
      </c>
      <c r="D193" s="21">
        <f t="shared" si="13"/>
        <v>96598</v>
      </c>
      <c r="E193" s="21">
        <f t="shared" si="14"/>
        <v>94.333984375</v>
      </c>
    </row>
    <row r="194">
      <c r="A194" s="21">
        <f>38223</f>
        <v>38223</v>
      </c>
      <c r="B194" s="21">
        <f t="shared" si="12"/>
        <v>0</v>
      </c>
      <c r="C194" s="21">
        <f>27178</f>
        <v>27178</v>
      </c>
      <c r="D194" s="21">
        <f t="shared" si="13"/>
        <v>96598</v>
      </c>
      <c r="E194" s="21">
        <f t="shared" si="14"/>
        <v>94.333984375</v>
      </c>
    </row>
    <row r="195">
      <c r="A195" s="21">
        <f>38436</f>
        <v>38436</v>
      </c>
      <c r="B195" s="21">
        <f t="shared" si="12"/>
        <v>0</v>
      </c>
      <c r="C195" s="21">
        <f>27297</f>
        <v>27297</v>
      </c>
      <c r="D195" s="21">
        <f t="shared" si="13"/>
        <v>96598</v>
      </c>
      <c r="E195" s="21">
        <f t="shared" si="14"/>
        <v>94.333984375</v>
      </c>
    </row>
    <row r="196">
      <c r="A196" s="21">
        <f>38646</f>
        <v>38646</v>
      </c>
      <c r="B196" s="21">
        <f t="shared" si="12"/>
        <v>0</v>
      </c>
      <c r="C196" s="21">
        <f>27413</f>
        <v>27413</v>
      </c>
      <c r="D196" s="21">
        <f t="shared" si="13"/>
        <v>96598</v>
      </c>
      <c r="E196" s="21">
        <f t="shared" si="14"/>
        <v>94.333984375</v>
      </c>
    </row>
    <row r="197">
      <c r="A197" s="21">
        <f>38892</f>
        <v>38892</v>
      </c>
      <c r="B197" s="21">
        <f t="shared" si="12"/>
        <v>0</v>
      </c>
      <c r="C197" s="21">
        <f>27550</f>
        <v>27550</v>
      </c>
      <c r="D197" s="21">
        <f t="shared" si="13"/>
        <v>96598</v>
      </c>
      <c r="E197" s="21">
        <f t="shared" si="14"/>
        <v>94.333984375</v>
      </c>
    </row>
    <row r="198">
      <c r="A198" s="21">
        <f>39089</f>
        <v>39089</v>
      </c>
      <c r="B198" s="21">
        <f t="shared" si="12"/>
        <v>0</v>
      </c>
      <c r="C198" s="21">
        <f>27658</f>
        <v>27658</v>
      </c>
      <c r="D198" s="21">
        <f t="shared" si="13"/>
        <v>96598</v>
      </c>
      <c r="E198" s="21">
        <f t="shared" si="14"/>
        <v>94.333984375</v>
      </c>
    </row>
    <row r="199">
      <c r="A199" s="21">
        <f>39274</f>
        <v>39274</v>
      </c>
      <c r="B199" s="21">
        <f t="shared" si="12"/>
        <v>0</v>
      </c>
      <c r="C199" s="21">
        <f>27802</f>
        <v>27802</v>
      </c>
      <c r="D199" s="21">
        <f>96634</f>
        <v>96634</v>
      </c>
      <c r="E199" s="21">
        <f>94.369140625</f>
        <v>94.369140625</v>
      </c>
    </row>
    <row r="200">
      <c r="A200" s="21">
        <f>39483</f>
        <v>39483</v>
      </c>
      <c r="B200" s="21">
        <f t="shared" si="12"/>
        <v>0</v>
      </c>
      <c r="C200" s="21">
        <f>27928</f>
        <v>27928</v>
      </c>
      <c r="D200" s="21">
        <f>82934</f>
        <v>82934</v>
      </c>
      <c r="E200" s="21">
        <f>80.990234375</f>
        <v>80.990234375</v>
      </c>
    </row>
    <row r="201">
      <c r="A201" s="21">
        <f>39735</f>
        <v>39735</v>
      </c>
      <c r="B201" s="21">
        <f t="shared" si="12"/>
        <v>0</v>
      </c>
      <c r="C201" s="21">
        <f>28056</f>
        <v>28056</v>
      </c>
      <c r="D201" s="21">
        <f t="shared" ref="D201:D212" si="15">83208</f>
        <v>83208</v>
      </c>
      <c r="E201" s="21">
        <f t="shared" ref="E201:E212" si="16">81.2578125</f>
        <v>81.2578125</v>
      </c>
    </row>
    <row r="202">
      <c r="A202" s="21">
        <f>39935</f>
        <v>39935</v>
      </c>
      <c r="B202" s="21">
        <f t="shared" si="12"/>
        <v>0</v>
      </c>
      <c r="C202" s="21">
        <f>28197</f>
        <v>28197</v>
      </c>
      <c r="D202" s="21">
        <f t="shared" si="15"/>
        <v>83208</v>
      </c>
      <c r="E202" s="21">
        <f t="shared" si="16"/>
        <v>81.2578125</v>
      </c>
    </row>
    <row r="203">
      <c r="C203" s="21">
        <f>28326</f>
        <v>28326</v>
      </c>
      <c r="D203" s="21">
        <f t="shared" si="15"/>
        <v>83208</v>
      </c>
      <c r="E203" s="21">
        <f t="shared" si="16"/>
        <v>81.2578125</v>
      </c>
    </row>
    <row r="204">
      <c r="C204" s="21">
        <f>28458</f>
        <v>28458</v>
      </c>
      <c r="D204" s="21">
        <f t="shared" si="15"/>
        <v>83208</v>
      </c>
      <c r="E204" s="21">
        <f t="shared" si="16"/>
        <v>81.2578125</v>
      </c>
    </row>
    <row r="205">
      <c r="C205" s="21">
        <f>28594</f>
        <v>28594</v>
      </c>
      <c r="D205" s="21">
        <f t="shared" si="15"/>
        <v>83208</v>
      </c>
      <c r="E205" s="21">
        <f t="shared" si="16"/>
        <v>81.2578125</v>
      </c>
    </row>
    <row r="206">
      <c r="C206" s="21">
        <f>28729</f>
        <v>28729</v>
      </c>
      <c r="D206" s="21">
        <f t="shared" si="15"/>
        <v>83208</v>
      </c>
      <c r="E206" s="21">
        <f t="shared" si="16"/>
        <v>81.2578125</v>
      </c>
    </row>
    <row r="207">
      <c r="C207" s="21">
        <f>28858</f>
        <v>28858</v>
      </c>
      <c r="D207" s="21">
        <f t="shared" si="15"/>
        <v>83208</v>
      </c>
      <c r="E207" s="21">
        <f t="shared" si="16"/>
        <v>81.2578125</v>
      </c>
    </row>
    <row r="208">
      <c r="C208" s="21">
        <f>28997</f>
        <v>28997</v>
      </c>
      <c r="D208" s="21">
        <f t="shared" si="15"/>
        <v>83208</v>
      </c>
      <c r="E208" s="21">
        <f t="shared" si="16"/>
        <v>81.2578125</v>
      </c>
    </row>
    <row r="209">
      <c r="C209" s="21">
        <f>29129</f>
        <v>29129</v>
      </c>
      <c r="D209" s="21">
        <f t="shared" si="15"/>
        <v>83208</v>
      </c>
      <c r="E209" s="21">
        <f t="shared" si="16"/>
        <v>81.2578125</v>
      </c>
    </row>
    <row r="210">
      <c r="C210" s="21">
        <f>29249</f>
        <v>29249</v>
      </c>
      <c r="D210" s="21">
        <f t="shared" si="15"/>
        <v>83208</v>
      </c>
      <c r="E210" s="21">
        <f t="shared" si="16"/>
        <v>81.2578125</v>
      </c>
    </row>
    <row r="211">
      <c r="C211" s="21">
        <f>29367</f>
        <v>29367</v>
      </c>
      <c r="D211" s="21">
        <f t="shared" si="15"/>
        <v>83208</v>
      </c>
      <c r="E211" s="21">
        <f t="shared" si="16"/>
        <v>81.2578125</v>
      </c>
    </row>
    <row r="212">
      <c r="C212" s="21">
        <f>29500</f>
        <v>29500</v>
      </c>
      <c r="D212" s="21">
        <f t="shared" si="15"/>
        <v>83208</v>
      </c>
      <c r="E212" s="21">
        <f t="shared" si="16"/>
        <v>81.2578125</v>
      </c>
    </row>
    <row r="213">
      <c r="C213" s="21">
        <f>29648</f>
        <v>29648</v>
      </c>
      <c r="D213" s="21">
        <f>98780</f>
        <v>98780</v>
      </c>
      <c r="E213" s="21">
        <f>96.46484375</f>
        <v>96.46484375</v>
      </c>
    </row>
    <row r="214">
      <c r="C214" s="21">
        <f>29776</f>
        <v>29776</v>
      </c>
      <c r="D214" s="21">
        <f t="shared" ref="D214:D231" si="17">98848</f>
        <v>98848</v>
      </c>
      <c r="E214" s="21">
        <f t="shared" ref="E214:E231" si="18">96.53125</f>
        <v>96.53125</v>
      </c>
    </row>
    <row r="215">
      <c r="C215" s="21">
        <f>29904</f>
        <v>29904</v>
      </c>
      <c r="D215" s="21">
        <f t="shared" si="17"/>
        <v>98848</v>
      </c>
      <c r="E215" s="21">
        <f t="shared" si="18"/>
        <v>96.53125</v>
      </c>
    </row>
    <row r="216">
      <c r="C216" s="21">
        <f>30037</f>
        <v>30037</v>
      </c>
      <c r="D216" s="21">
        <f t="shared" si="17"/>
        <v>98848</v>
      </c>
      <c r="E216" s="21">
        <f t="shared" si="18"/>
        <v>96.53125</v>
      </c>
    </row>
    <row r="217">
      <c r="C217" s="21">
        <f>30151</f>
        <v>30151</v>
      </c>
      <c r="D217" s="21">
        <f t="shared" si="17"/>
        <v>98848</v>
      </c>
      <c r="E217" s="21">
        <f t="shared" si="18"/>
        <v>96.53125</v>
      </c>
    </row>
    <row r="218">
      <c r="C218" s="21">
        <f>30278</f>
        <v>30278</v>
      </c>
      <c r="D218" s="21">
        <f t="shared" si="17"/>
        <v>98848</v>
      </c>
      <c r="E218" s="21">
        <f t="shared" si="18"/>
        <v>96.53125</v>
      </c>
    </row>
    <row r="219">
      <c r="C219" s="21">
        <f>30397</f>
        <v>30397</v>
      </c>
      <c r="D219" s="21">
        <f t="shared" si="17"/>
        <v>98848</v>
      </c>
      <c r="E219" s="21">
        <f t="shared" si="18"/>
        <v>96.53125</v>
      </c>
    </row>
    <row r="220">
      <c r="C220" s="21">
        <f>30518</f>
        <v>30518</v>
      </c>
      <c r="D220" s="21">
        <f t="shared" si="17"/>
        <v>98848</v>
      </c>
      <c r="E220" s="21">
        <f t="shared" si="18"/>
        <v>96.53125</v>
      </c>
    </row>
    <row r="221">
      <c r="C221" s="21">
        <f>30653</f>
        <v>30653</v>
      </c>
      <c r="D221" s="21">
        <f t="shared" si="17"/>
        <v>98848</v>
      </c>
      <c r="E221" s="21">
        <f t="shared" si="18"/>
        <v>96.53125</v>
      </c>
    </row>
    <row r="222">
      <c r="C222" s="21">
        <f>30773</f>
        <v>30773</v>
      </c>
      <c r="D222" s="21">
        <f t="shared" si="17"/>
        <v>98848</v>
      </c>
      <c r="E222" s="21">
        <f t="shared" si="18"/>
        <v>96.53125</v>
      </c>
    </row>
    <row r="223">
      <c r="C223" s="21">
        <f>30894</f>
        <v>30894</v>
      </c>
      <c r="D223" s="21">
        <f t="shared" si="17"/>
        <v>98848</v>
      </c>
      <c r="E223" s="21">
        <f t="shared" si="18"/>
        <v>96.53125</v>
      </c>
    </row>
    <row r="224">
      <c r="C224" s="21">
        <f>31010</f>
        <v>31010</v>
      </c>
      <c r="D224" s="21">
        <f t="shared" si="17"/>
        <v>98848</v>
      </c>
      <c r="E224" s="21">
        <f t="shared" si="18"/>
        <v>96.53125</v>
      </c>
    </row>
    <row r="225">
      <c r="C225" s="21">
        <f>31142</f>
        <v>31142</v>
      </c>
      <c r="D225" s="21">
        <f t="shared" si="17"/>
        <v>98848</v>
      </c>
      <c r="E225" s="21">
        <f t="shared" si="18"/>
        <v>96.53125</v>
      </c>
    </row>
    <row r="226">
      <c r="C226" s="21">
        <f>31259</f>
        <v>31259</v>
      </c>
      <c r="D226" s="21">
        <f t="shared" si="17"/>
        <v>98848</v>
      </c>
      <c r="E226" s="21">
        <f t="shared" si="18"/>
        <v>96.53125</v>
      </c>
    </row>
    <row r="227">
      <c r="C227" s="21">
        <f>31393</f>
        <v>31393</v>
      </c>
      <c r="D227" s="21">
        <f t="shared" si="17"/>
        <v>98848</v>
      </c>
      <c r="E227" s="21">
        <f t="shared" si="18"/>
        <v>96.53125</v>
      </c>
    </row>
    <row r="228">
      <c r="C228" s="21">
        <f>31513</f>
        <v>31513</v>
      </c>
      <c r="D228" s="21">
        <f t="shared" si="17"/>
        <v>98848</v>
      </c>
      <c r="E228" s="21">
        <f t="shared" si="18"/>
        <v>96.53125</v>
      </c>
    </row>
    <row r="229">
      <c r="C229" s="21">
        <f>31633</f>
        <v>31633</v>
      </c>
      <c r="D229" s="21">
        <f t="shared" si="17"/>
        <v>98848</v>
      </c>
      <c r="E229" s="21">
        <f t="shared" si="18"/>
        <v>96.53125</v>
      </c>
    </row>
    <row r="230">
      <c r="C230" s="21">
        <f>31767</f>
        <v>31767</v>
      </c>
      <c r="D230" s="21">
        <f t="shared" si="17"/>
        <v>98848</v>
      </c>
      <c r="E230" s="21">
        <f t="shared" si="18"/>
        <v>96.53125</v>
      </c>
    </row>
    <row r="231">
      <c r="C231" s="21">
        <f>31887</f>
        <v>31887</v>
      </c>
      <c r="D231" s="21">
        <f t="shared" si="17"/>
        <v>98848</v>
      </c>
      <c r="E231" s="21">
        <f t="shared" si="18"/>
        <v>96.53125</v>
      </c>
    </row>
    <row r="232">
      <c r="C232" s="21">
        <f>32008</f>
        <v>32008</v>
      </c>
      <c r="D232" s="21">
        <f>114396</f>
        <v>114396</v>
      </c>
      <c r="E232" s="21">
        <f>111.71484375</f>
        <v>111.71484375</v>
      </c>
    </row>
    <row r="233">
      <c r="C233" s="21">
        <f>32121</f>
        <v>32121</v>
      </c>
      <c r="D233" s="21">
        <f>83344</f>
        <v>83344</v>
      </c>
      <c r="E233" s="21">
        <f>81.390625</f>
        <v>81.390625</v>
      </c>
    </row>
    <row r="234">
      <c r="C234" s="21">
        <f>32268</f>
        <v>32268</v>
      </c>
      <c r="D234" s="21">
        <f>83344</f>
        <v>83344</v>
      </c>
      <c r="E234" s="21">
        <f>81.390625</f>
        <v>81.390625</v>
      </c>
    </row>
    <row r="235">
      <c r="C235" s="21">
        <f>32419</f>
        <v>32419</v>
      </c>
      <c r="D235" s="21">
        <f>98894</f>
        <v>98894</v>
      </c>
      <c r="E235" s="21">
        <f>96.576171875</f>
        <v>96.576171875</v>
      </c>
    </row>
    <row r="236">
      <c r="C236" s="21">
        <f>32567</f>
        <v>32567</v>
      </c>
      <c r="D236" s="21">
        <f>98880</f>
        <v>98880</v>
      </c>
      <c r="E236" s="21">
        <f>96.5625</f>
        <v>96.5625</v>
      </c>
    </row>
    <row r="237">
      <c r="C237" s="21">
        <f>32693</f>
        <v>32693</v>
      </c>
      <c r="D237" s="21">
        <f>98888</f>
        <v>98888</v>
      </c>
      <c r="E237" s="21">
        <f>96.5703125</f>
        <v>96.5703125</v>
      </c>
    </row>
    <row r="238">
      <c r="C238" s="21">
        <f>32819</f>
        <v>32819</v>
      </c>
      <c r="D238" s="21">
        <f>98904</f>
        <v>98904</v>
      </c>
      <c r="E238" s="21">
        <f>96.5859375</f>
        <v>96.5859375</v>
      </c>
    </row>
    <row r="239">
      <c r="C239" s="21">
        <f>32943</f>
        <v>32943</v>
      </c>
      <c r="D239" s="21">
        <f>98930</f>
        <v>98930</v>
      </c>
      <c r="E239" s="21">
        <f>96.611328125</f>
        <v>96.611328125</v>
      </c>
    </row>
    <row r="240">
      <c r="C240" s="21">
        <f>33058</f>
        <v>33058</v>
      </c>
      <c r="D240" s="21">
        <f>98948</f>
        <v>98948</v>
      </c>
      <c r="E240" s="21">
        <f>96.62890625</f>
        <v>96.62890625</v>
      </c>
    </row>
    <row r="241">
      <c r="C241" s="21">
        <f>33215</f>
        <v>33215</v>
      </c>
      <c r="D241" s="21">
        <f>98966</f>
        <v>98966</v>
      </c>
      <c r="E241" s="21">
        <f>96.646484375</f>
        <v>96.646484375</v>
      </c>
    </row>
    <row r="242">
      <c r="C242" s="21">
        <f>33341</f>
        <v>33341</v>
      </c>
      <c r="D242" s="21">
        <f>98992</f>
        <v>98992</v>
      </c>
      <c r="E242" s="21">
        <f>96.671875</f>
        <v>96.671875</v>
      </c>
    </row>
    <row r="243">
      <c r="C243" s="21">
        <f>33513</f>
        <v>33513</v>
      </c>
      <c r="D243" s="21">
        <f>99012</f>
        <v>99012</v>
      </c>
      <c r="E243" s="21">
        <f>96.69140625</f>
        <v>96.69140625</v>
      </c>
    </row>
    <row r="244">
      <c r="C244" s="21">
        <f>33641</f>
        <v>33641</v>
      </c>
      <c r="D244" s="21">
        <f t="shared" ref="D244:D251" si="19">99020</f>
        <v>99020</v>
      </c>
      <c r="E244" s="21">
        <f t="shared" ref="E244:E251" si="20">96.69921875</f>
        <v>96.69921875</v>
      </c>
    </row>
    <row r="245">
      <c r="C245" s="21">
        <f>33756</f>
        <v>33756</v>
      </c>
      <c r="D245" s="21">
        <f t="shared" si="19"/>
        <v>99020</v>
      </c>
      <c r="E245" s="21">
        <f t="shared" si="20"/>
        <v>96.69921875</v>
      </c>
    </row>
    <row r="246">
      <c r="C246" s="21">
        <f>33891</f>
        <v>33891</v>
      </c>
      <c r="D246" s="21">
        <f t="shared" si="19"/>
        <v>99020</v>
      </c>
      <c r="E246" s="21">
        <f t="shared" si="20"/>
        <v>96.69921875</v>
      </c>
    </row>
    <row r="247">
      <c r="C247" s="21">
        <f>33999</f>
        <v>33999</v>
      </c>
      <c r="D247" s="21">
        <f t="shared" si="19"/>
        <v>99020</v>
      </c>
      <c r="E247" s="21">
        <f t="shared" si="20"/>
        <v>96.69921875</v>
      </c>
    </row>
    <row r="248">
      <c r="C248" s="21">
        <f>34143</f>
        <v>34143</v>
      </c>
      <c r="D248" s="21">
        <f t="shared" si="19"/>
        <v>99020</v>
      </c>
      <c r="E248" s="21">
        <f t="shared" si="20"/>
        <v>96.69921875</v>
      </c>
    </row>
    <row r="249">
      <c r="C249" s="21">
        <f>34259</f>
        <v>34259</v>
      </c>
      <c r="D249" s="21">
        <f t="shared" si="19"/>
        <v>99020</v>
      </c>
      <c r="E249" s="21">
        <f t="shared" si="20"/>
        <v>96.69921875</v>
      </c>
    </row>
    <row r="250">
      <c r="C250" s="21">
        <f>34387</f>
        <v>34387</v>
      </c>
      <c r="D250" s="21">
        <f t="shared" si="19"/>
        <v>99020</v>
      </c>
      <c r="E250" s="21">
        <f t="shared" si="20"/>
        <v>96.69921875</v>
      </c>
    </row>
    <row r="251">
      <c r="C251" s="21">
        <f>34552</f>
        <v>34552</v>
      </c>
      <c r="D251" s="21">
        <f t="shared" si="19"/>
        <v>99020</v>
      </c>
      <c r="E251" s="21">
        <f t="shared" si="20"/>
        <v>96.69921875</v>
      </c>
    </row>
    <row r="252">
      <c r="C252" s="21">
        <f>34695</f>
        <v>34695</v>
      </c>
      <c r="D252" s="21">
        <f>98632</f>
        <v>98632</v>
      </c>
      <c r="E252" s="21">
        <f>96.3203125</f>
        <v>96.3203125</v>
      </c>
    </row>
    <row r="253">
      <c r="C253" s="21">
        <f>34828</f>
        <v>34828</v>
      </c>
      <c r="D253" s="21">
        <f>98670</f>
        <v>98670</v>
      </c>
      <c r="E253" s="21">
        <f>96.357421875</f>
        <v>96.357421875</v>
      </c>
    </row>
    <row r="254">
      <c r="C254" s="21">
        <f>34950</f>
        <v>34950</v>
      </c>
      <c r="D254" s="21">
        <f>98678</f>
        <v>98678</v>
      </c>
      <c r="E254" s="21">
        <f>96.365234375</f>
        <v>96.365234375</v>
      </c>
    </row>
    <row r="255">
      <c r="C255" s="21">
        <f>35066</f>
        <v>35066</v>
      </c>
      <c r="D255" s="21">
        <f>98688</f>
        <v>98688</v>
      </c>
      <c r="E255" s="21">
        <f>96.375</f>
        <v>96.375</v>
      </c>
    </row>
    <row r="256">
      <c r="C256" s="21">
        <f>35224</f>
        <v>35224</v>
      </c>
      <c r="D256" s="21">
        <f>98706</f>
        <v>98706</v>
      </c>
      <c r="E256" s="21">
        <f>96.392578125</f>
        <v>96.392578125</v>
      </c>
    </row>
    <row r="257">
      <c r="C257" s="21">
        <f>35345</f>
        <v>35345</v>
      </c>
      <c r="D257" s="21">
        <f>98748</f>
        <v>98748</v>
      </c>
      <c r="E257" s="21">
        <f>96.43359375</f>
        <v>96.43359375</v>
      </c>
    </row>
    <row r="258">
      <c r="C258" s="21">
        <f>35513</f>
        <v>35513</v>
      </c>
      <c r="D258" s="21">
        <f>98762</f>
        <v>98762</v>
      </c>
      <c r="E258" s="21">
        <f>96.447265625</f>
        <v>96.447265625</v>
      </c>
    </row>
    <row r="259">
      <c r="C259" s="21">
        <f>35645</f>
        <v>35645</v>
      </c>
      <c r="D259" s="21">
        <f>98764</f>
        <v>98764</v>
      </c>
      <c r="E259" s="21">
        <f>96.44921875</f>
        <v>96.44921875</v>
      </c>
    </row>
    <row r="260">
      <c r="C260" s="21">
        <f>35760</f>
        <v>35760</v>
      </c>
      <c r="D260" s="21">
        <f>98804</f>
        <v>98804</v>
      </c>
      <c r="E260" s="21">
        <f>96.48828125</f>
        <v>96.48828125</v>
      </c>
    </row>
    <row r="261">
      <c r="C261" s="21">
        <f>35901</f>
        <v>35901</v>
      </c>
      <c r="D261" s="21">
        <f>98818</f>
        <v>98818</v>
      </c>
      <c r="E261" s="21">
        <f>96.501953125</f>
        <v>96.501953125</v>
      </c>
    </row>
    <row r="262">
      <c r="C262" s="21">
        <f>36026</f>
        <v>36026</v>
      </c>
      <c r="D262" s="21">
        <f>98828</f>
        <v>98828</v>
      </c>
      <c r="E262" s="21">
        <f>96.51171875</f>
        <v>96.51171875</v>
      </c>
    </row>
    <row r="263">
      <c r="C263" s="21">
        <f>36141</f>
        <v>36141</v>
      </c>
      <c r="D263" s="21">
        <f>98844</f>
        <v>98844</v>
      </c>
      <c r="E263" s="21">
        <f>96.52734375</f>
        <v>96.52734375</v>
      </c>
    </row>
    <row r="264">
      <c r="C264" s="21">
        <f>36290</f>
        <v>36290</v>
      </c>
      <c r="D264" s="21">
        <f t="shared" ref="D264:D271" si="21">98846</f>
        <v>98846</v>
      </c>
      <c r="E264" s="21">
        <f t="shared" ref="E264:E271" si="22">96.529296875</f>
        <v>96.529296875</v>
      </c>
    </row>
    <row r="265">
      <c r="C265" s="21">
        <f>36412</f>
        <v>36412</v>
      </c>
      <c r="D265" s="21">
        <f t="shared" si="21"/>
        <v>98846</v>
      </c>
      <c r="E265" s="21">
        <f t="shared" si="22"/>
        <v>96.529296875</v>
      </c>
    </row>
    <row r="266">
      <c r="C266" s="21">
        <f>36537</f>
        <v>36537</v>
      </c>
      <c r="D266" s="21">
        <f t="shared" si="21"/>
        <v>98846</v>
      </c>
      <c r="E266" s="21">
        <f t="shared" si="22"/>
        <v>96.529296875</v>
      </c>
    </row>
    <row r="267">
      <c r="C267" s="21">
        <f>36649</f>
        <v>36649</v>
      </c>
      <c r="D267" s="21">
        <f t="shared" si="21"/>
        <v>98846</v>
      </c>
      <c r="E267" s="21">
        <f t="shared" si="22"/>
        <v>96.529296875</v>
      </c>
    </row>
    <row r="268">
      <c r="C268" s="21">
        <f>36765</f>
        <v>36765</v>
      </c>
      <c r="D268" s="21">
        <f t="shared" si="21"/>
        <v>98846</v>
      </c>
      <c r="E268" s="21">
        <f t="shared" si="22"/>
        <v>96.529296875</v>
      </c>
    </row>
    <row r="269">
      <c r="C269" s="21">
        <f>36907</f>
        <v>36907</v>
      </c>
      <c r="D269" s="21">
        <f t="shared" si="21"/>
        <v>98846</v>
      </c>
      <c r="E269" s="21">
        <f t="shared" si="22"/>
        <v>96.529296875</v>
      </c>
    </row>
    <row r="270">
      <c r="C270" s="21">
        <f>37024</f>
        <v>37024</v>
      </c>
      <c r="D270" s="21">
        <f t="shared" si="21"/>
        <v>98846</v>
      </c>
      <c r="E270" s="21">
        <f t="shared" si="22"/>
        <v>96.529296875</v>
      </c>
    </row>
    <row r="271">
      <c r="C271" s="21">
        <f>37178</f>
        <v>37178</v>
      </c>
      <c r="D271" s="21">
        <f t="shared" si="21"/>
        <v>98846</v>
      </c>
      <c r="E271" s="21">
        <f t="shared" si="22"/>
        <v>96.529296875</v>
      </c>
    </row>
    <row r="272">
      <c r="C272" s="21">
        <f>37299</f>
        <v>37299</v>
      </c>
      <c r="D272" s="21">
        <f>98848</f>
        <v>98848</v>
      </c>
      <c r="E272" s="21">
        <f>96.53125</f>
        <v>96.53125</v>
      </c>
    </row>
    <row r="273">
      <c r="C273" s="21">
        <f>37417</f>
        <v>37417</v>
      </c>
      <c r="D273" s="21">
        <f>98848</f>
        <v>98848</v>
      </c>
      <c r="E273" s="21">
        <f>96.53125</f>
        <v>96.53125</v>
      </c>
    </row>
    <row r="274">
      <c r="C274" s="21">
        <f>37532</f>
        <v>37532</v>
      </c>
      <c r="D274" s="21">
        <f>98848</f>
        <v>98848</v>
      </c>
      <c r="E274" s="21">
        <f>96.53125</f>
        <v>96.53125</v>
      </c>
    </row>
    <row r="275">
      <c r="C275" s="21">
        <f>37683</f>
        <v>37683</v>
      </c>
      <c r="D275" s="21">
        <f>98852</f>
        <v>98852</v>
      </c>
      <c r="E275" s="21">
        <f>96.53515625</f>
        <v>96.53515625</v>
      </c>
    </row>
    <row r="276">
      <c r="C276" s="21">
        <f>37861</f>
        <v>37861</v>
      </c>
      <c r="D276" s="21">
        <f>98856</f>
        <v>98856</v>
      </c>
      <c r="E276" s="21">
        <f>96.5390625</f>
        <v>96.5390625</v>
      </c>
    </row>
    <row r="277">
      <c r="C277" s="21">
        <f>38067</f>
        <v>38067</v>
      </c>
      <c r="D277" s="21">
        <f>98856</f>
        <v>98856</v>
      </c>
      <c r="E277" s="21">
        <f>96.5390625</f>
        <v>96.5390625</v>
      </c>
    </row>
    <row r="278">
      <c r="C278" s="21">
        <f>38206</f>
        <v>38206</v>
      </c>
      <c r="D278" s="21">
        <f>98856</f>
        <v>98856</v>
      </c>
      <c r="E278" s="21">
        <f>96.5390625</f>
        <v>96.5390625</v>
      </c>
    </row>
    <row r="279">
      <c r="C279" s="21">
        <f>38376</f>
        <v>38376</v>
      </c>
      <c r="D279" s="21">
        <f>98856</f>
        <v>98856</v>
      </c>
      <c r="E279" s="21">
        <f>96.5390625</f>
        <v>96.5390625</v>
      </c>
    </row>
    <row r="280">
      <c r="C280" s="21">
        <f>38566</f>
        <v>38566</v>
      </c>
      <c r="D280" s="21">
        <f>98856</f>
        <v>98856</v>
      </c>
      <c r="E280" s="21">
        <f>96.5390625</f>
        <v>96.5390625</v>
      </c>
    </row>
    <row r="281">
      <c r="C281" s="21">
        <f>38755</f>
        <v>38755</v>
      </c>
      <c r="D281" s="21">
        <f>98858</f>
        <v>98858</v>
      </c>
      <c r="E281" s="21">
        <f>96.541015625</f>
        <v>96.541015625</v>
      </c>
    </row>
    <row r="282">
      <c r="C282" s="21">
        <f>38886</f>
        <v>38886</v>
      </c>
      <c r="D282" s="21">
        <f>98858</f>
        <v>98858</v>
      </c>
      <c r="E282" s="21">
        <f>96.541015625</f>
        <v>96.541015625</v>
      </c>
    </row>
    <row r="283">
      <c r="C283" s="21">
        <f>39048</f>
        <v>39048</v>
      </c>
      <c r="D283" s="21">
        <f>98858</f>
        <v>98858</v>
      </c>
      <c r="E283" s="21">
        <f>96.541015625</f>
        <v>96.541015625</v>
      </c>
    </row>
    <row r="284">
      <c r="C284" s="21">
        <f>39220</f>
        <v>39220</v>
      </c>
      <c r="D284" s="21">
        <f>98858</f>
        <v>98858</v>
      </c>
      <c r="E284" s="21">
        <f>96.541015625</f>
        <v>96.541015625</v>
      </c>
    </row>
    <row r="285">
      <c r="C285" s="21">
        <f>39411</f>
        <v>39411</v>
      </c>
      <c r="D285" s="21">
        <f>98860</f>
        <v>98860</v>
      </c>
      <c r="E285" s="21">
        <f>96.54296875</f>
        <v>96.54296875</v>
      </c>
    </row>
    <row r="286">
      <c r="C286" s="21">
        <f>39567</f>
        <v>39567</v>
      </c>
      <c r="D286" s="21">
        <f>98860</f>
        <v>98860</v>
      </c>
      <c r="E286" s="21">
        <f>96.54296875</f>
        <v>96.54296875</v>
      </c>
    </row>
    <row r="287">
      <c r="C287" s="21">
        <f>39684</f>
        <v>39684</v>
      </c>
      <c r="D287" s="21">
        <f>98860</f>
        <v>98860</v>
      </c>
      <c r="E287" s="21">
        <f>96.54296875</f>
        <v>96.54296875</v>
      </c>
    </row>
    <row r="288">
      <c r="C288" s="21">
        <f>39849</f>
        <v>39849</v>
      </c>
      <c r="D288" s="21">
        <f>98860</f>
        <v>98860</v>
      </c>
      <c r="E288" s="21">
        <f>96.54296875</f>
        <v>96.54296875</v>
      </c>
    </row>
    <row r="289">
      <c r="C289" s="21">
        <f>40029</f>
        <v>40029</v>
      </c>
      <c r="D289" s="21">
        <f>98860</f>
        <v>98860</v>
      </c>
      <c r="E289" s="21">
        <f>96.54296875</f>
        <v>96.54296875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2016-01-08T15:46:48Z</dcterms:created>
  <dcterms:modified xsi:type="dcterms:W3CDTF">2015-11-23T20:10:52Z</dcterms:modified>
  <cp:lastPrinted>2016-01-08T15:46:48Z</cp:lastPrinted>
</cp:coreProperties>
</file>