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Xamarin\"/>
    </mc:Choice>
  </mc:AlternateContent>
  <bookViews>
    <workbookView xWindow="0" yWindow="0" windowWidth="23040" windowHeight="9384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46" i="2" l="1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<sst xmlns="http://schemas.openxmlformats.org/spreadsheetml/2006/main" count="9" uniqueCount="9">
  <si>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</si>
  <si>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</si>
  <si>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</si>
  <si>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</si>
  <si>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189(169x)</t>
  </si>
  <si>
    <t>AVERAGE: 131(245x)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</si>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</sst>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>
                <a:solidFill>
                  <a:schemeClr val="accent2"/>
                </a:solidFill>
              </a:defRPr>
            </a:pPr>
            <a:r>
              <a:rPr lang="nl-NL" b="1">
                <a:solidFill>
                  <a:schemeClr val="accent2"/>
                </a:solidFill>
              </a:rPr>
              <a:t>Xamarin (High-end</a:t>
            </a:r>
            <a:r>
              <a:rPr lang="nl-NL" b="1" baseline="0">
                <a:solidFill>
                  <a:schemeClr val="accent2"/>
                </a:solidFill>
              </a:rPr>
              <a:t> Android)</a:t>
            </a:r>
            <a:endParaRPr lang="nl-NL" b="1">
              <a:solidFill>
                <a:schemeClr val="accent2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1623</c:v>
                </c:pt>
                <c:pt idx="1">
                  <c:v>1850</c:v>
                </c:pt>
                <c:pt idx="2">
                  <c:v>2035</c:v>
                </c:pt>
                <c:pt idx="3">
                  <c:v>2216</c:v>
                </c:pt>
                <c:pt idx="4">
                  <c:v>2406</c:v>
                </c:pt>
                <c:pt idx="5">
                  <c:v>2605</c:v>
                </c:pt>
                <c:pt idx="6">
                  <c:v>2784</c:v>
                </c:pt>
                <c:pt idx="7">
                  <c:v>2960</c:v>
                </c:pt>
                <c:pt idx="8">
                  <c:v>3133</c:v>
                </c:pt>
                <c:pt idx="9">
                  <c:v>3300</c:v>
                </c:pt>
                <c:pt idx="10">
                  <c:v>3475</c:v>
                </c:pt>
                <c:pt idx="11">
                  <c:v>3658</c:v>
                </c:pt>
                <c:pt idx="12">
                  <c:v>3826</c:v>
                </c:pt>
                <c:pt idx="13">
                  <c:v>4038</c:v>
                </c:pt>
                <c:pt idx="14">
                  <c:v>4202</c:v>
                </c:pt>
                <c:pt idx="15">
                  <c:v>4406</c:v>
                </c:pt>
                <c:pt idx="16">
                  <c:v>4601</c:v>
                </c:pt>
                <c:pt idx="17">
                  <c:v>4800</c:v>
                </c:pt>
                <c:pt idx="18">
                  <c:v>5013</c:v>
                </c:pt>
                <c:pt idx="19">
                  <c:v>5208</c:v>
                </c:pt>
                <c:pt idx="20">
                  <c:v>5407</c:v>
                </c:pt>
                <c:pt idx="21">
                  <c:v>5637</c:v>
                </c:pt>
                <c:pt idx="22">
                  <c:v>5831</c:v>
                </c:pt>
                <c:pt idx="23">
                  <c:v>6041</c:v>
                </c:pt>
                <c:pt idx="24">
                  <c:v>6247</c:v>
                </c:pt>
                <c:pt idx="25">
                  <c:v>6422</c:v>
                </c:pt>
                <c:pt idx="26">
                  <c:v>6631</c:v>
                </c:pt>
                <c:pt idx="27">
                  <c:v>6826</c:v>
                </c:pt>
                <c:pt idx="28">
                  <c:v>7025</c:v>
                </c:pt>
                <c:pt idx="29">
                  <c:v>7223</c:v>
                </c:pt>
                <c:pt idx="30">
                  <c:v>7389</c:v>
                </c:pt>
                <c:pt idx="31">
                  <c:v>7557</c:v>
                </c:pt>
                <c:pt idx="32">
                  <c:v>7722</c:v>
                </c:pt>
                <c:pt idx="33">
                  <c:v>7925</c:v>
                </c:pt>
                <c:pt idx="34">
                  <c:v>8089</c:v>
                </c:pt>
                <c:pt idx="35">
                  <c:v>8258</c:v>
                </c:pt>
                <c:pt idx="36">
                  <c:v>8432</c:v>
                </c:pt>
                <c:pt idx="37">
                  <c:v>8603</c:v>
                </c:pt>
                <c:pt idx="38">
                  <c:v>8792</c:v>
                </c:pt>
                <c:pt idx="39">
                  <c:v>8986</c:v>
                </c:pt>
                <c:pt idx="40">
                  <c:v>9164</c:v>
                </c:pt>
                <c:pt idx="41">
                  <c:v>9388</c:v>
                </c:pt>
                <c:pt idx="42">
                  <c:v>9614</c:v>
                </c:pt>
                <c:pt idx="43">
                  <c:v>9836</c:v>
                </c:pt>
                <c:pt idx="44">
                  <c:v>10061</c:v>
                </c:pt>
                <c:pt idx="45">
                  <c:v>10279</c:v>
                </c:pt>
                <c:pt idx="46">
                  <c:v>10517</c:v>
                </c:pt>
                <c:pt idx="47">
                  <c:v>10744</c:v>
                </c:pt>
                <c:pt idx="48">
                  <c:v>10930</c:v>
                </c:pt>
                <c:pt idx="49">
                  <c:v>11112</c:v>
                </c:pt>
                <c:pt idx="50">
                  <c:v>11341</c:v>
                </c:pt>
                <c:pt idx="51">
                  <c:v>11549</c:v>
                </c:pt>
                <c:pt idx="52">
                  <c:v>11740</c:v>
                </c:pt>
                <c:pt idx="53">
                  <c:v>11930</c:v>
                </c:pt>
                <c:pt idx="54">
                  <c:v>12134</c:v>
                </c:pt>
                <c:pt idx="55">
                  <c:v>12325</c:v>
                </c:pt>
                <c:pt idx="56">
                  <c:v>12554</c:v>
                </c:pt>
                <c:pt idx="57">
                  <c:v>12752</c:v>
                </c:pt>
                <c:pt idx="58">
                  <c:v>12982</c:v>
                </c:pt>
                <c:pt idx="59">
                  <c:v>13207</c:v>
                </c:pt>
                <c:pt idx="60">
                  <c:v>13391</c:v>
                </c:pt>
                <c:pt idx="61">
                  <c:v>13601</c:v>
                </c:pt>
                <c:pt idx="62">
                  <c:v>13768</c:v>
                </c:pt>
                <c:pt idx="63">
                  <c:v>13957</c:v>
                </c:pt>
                <c:pt idx="64">
                  <c:v>14128</c:v>
                </c:pt>
                <c:pt idx="65">
                  <c:v>14309</c:v>
                </c:pt>
                <c:pt idx="66">
                  <c:v>14499</c:v>
                </c:pt>
                <c:pt idx="67">
                  <c:v>14676</c:v>
                </c:pt>
                <c:pt idx="68">
                  <c:v>14851</c:v>
                </c:pt>
                <c:pt idx="69">
                  <c:v>15029</c:v>
                </c:pt>
                <c:pt idx="70">
                  <c:v>15199</c:v>
                </c:pt>
                <c:pt idx="71">
                  <c:v>15389</c:v>
                </c:pt>
                <c:pt idx="72">
                  <c:v>15564</c:v>
                </c:pt>
                <c:pt idx="73">
                  <c:v>15735</c:v>
                </c:pt>
                <c:pt idx="74">
                  <c:v>15908</c:v>
                </c:pt>
                <c:pt idx="75">
                  <c:v>16110</c:v>
                </c:pt>
                <c:pt idx="76">
                  <c:v>16292</c:v>
                </c:pt>
                <c:pt idx="77">
                  <c:v>16483</c:v>
                </c:pt>
                <c:pt idx="78">
                  <c:v>16665</c:v>
                </c:pt>
                <c:pt idx="79">
                  <c:v>16845</c:v>
                </c:pt>
                <c:pt idx="80">
                  <c:v>17028</c:v>
                </c:pt>
                <c:pt idx="81">
                  <c:v>17237</c:v>
                </c:pt>
                <c:pt idx="82">
                  <c:v>17449</c:v>
                </c:pt>
                <c:pt idx="83">
                  <c:v>17645</c:v>
                </c:pt>
                <c:pt idx="84">
                  <c:v>17840</c:v>
                </c:pt>
                <c:pt idx="85">
                  <c:v>18035</c:v>
                </c:pt>
                <c:pt idx="86">
                  <c:v>18240</c:v>
                </c:pt>
                <c:pt idx="87">
                  <c:v>18435</c:v>
                </c:pt>
                <c:pt idx="88">
                  <c:v>18621</c:v>
                </c:pt>
                <c:pt idx="89">
                  <c:v>18781</c:v>
                </c:pt>
                <c:pt idx="90">
                  <c:v>18942</c:v>
                </c:pt>
                <c:pt idx="91">
                  <c:v>19103</c:v>
                </c:pt>
                <c:pt idx="92">
                  <c:v>19270</c:v>
                </c:pt>
                <c:pt idx="93">
                  <c:v>19453</c:v>
                </c:pt>
                <c:pt idx="94">
                  <c:v>19672</c:v>
                </c:pt>
                <c:pt idx="95">
                  <c:v>19868</c:v>
                </c:pt>
                <c:pt idx="96">
                  <c:v>20036</c:v>
                </c:pt>
                <c:pt idx="97">
                  <c:v>20211</c:v>
                </c:pt>
                <c:pt idx="98">
                  <c:v>20396</c:v>
                </c:pt>
                <c:pt idx="99">
                  <c:v>20595</c:v>
                </c:pt>
                <c:pt idx="100">
                  <c:v>20775</c:v>
                </c:pt>
                <c:pt idx="101">
                  <c:v>20964</c:v>
                </c:pt>
                <c:pt idx="102">
                  <c:v>21150</c:v>
                </c:pt>
                <c:pt idx="103">
                  <c:v>21324</c:v>
                </c:pt>
                <c:pt idx="104">
                  <c:v>21521</c:v>
                </c:pt>
                <c:pt idx="105">
                  <c:v>21705</c:v>
                </c:pt>
                <c:pt idx="106">
                  <c:v>21928</c:v>
                </c:pt>
                <c:pt idx="107">
                  <c:v>22119</c:v>
                </c:pt>
                <c:pt idx="108">
                  <c:v>22328</c:v>
                </c:pt>
                <c:pt idx="109">
                  <c:v>22489</c:v>
                </c:pt>
                <c:pt idx="110">
                  <c:v>22690</c:v>
                </c:pt>
                <c:pt idx="111">
                  <c:v>22854</c:v>
                </c:pt>
                <c:pt idx="112">
                  <c:v>23044</c:v>
                </c:pt>
                <c:pt idx="113">
                  <c:v>23217</c:v>
                </c:pt>
                <c:pt idx="114">
                  <c:v>23390</c:v>
                </c:pt>
                <c:pt idx="115">
                  <c:v>23576</c:v>
                </c:pt>
                <c:pt idx="116">
                  <c:v>23755</c:v>
                </c:pt>
                <c:pt idx="117">
                  <c:v>23925</c:v>
                </c:pt>
                <c:pt idx="118">
                  <c:v>24097</c:v>
                </c:pt>
                <c:pt idx="119">
                  <c:v>24289</c:v>
                </c:pt>
                <c:pt idx="120">
                  <c:v>24494</c:v>
                </c:pt>
                <c:pt idx="121">
                  <c:v>24680</c:v>
                </c:pt>
                <c:pt idx="122">
                  <c:v>24851</c:v>
                </c:pt>
                <c:pt idx="123">
                  <c:v>25038</c:v>
                </c:pt>
                <c:pt idx="124">
                  <c:v>25252</c:v>
                </c:pt>
                <c:pt idx="125">
                  <c:v>25510</c:v>
                </c:pt>
                <c:pt idx="126">
                  <c:v>25703</c:v>
                </c:pt>
                <c:pt idx="127">
                  <c:v>25889</c:v>
                </c:pt>
                <c:pt idx="128">
                  <c:v>26055</c:v>
                </c:pt>
                <c:pt idx="129">
                  <c:v>26238</c:v>
                </c:pt>
                <c:pt idx="130">
                  <c:v>26403</c:v>
                </c:pt>
                <c:pt idx="131">
                  <c:v>26570</c:v>
                </c:pt>
                <c:pt idx="132">
                  <c:v>26736</c:v>
                </c:pt>
                <c:pt idx="133">
                  <c:v>26906</c:v>
                </c:pt>
                <c:pt idx="134">
                  <c:v>27074</c:v>
                </c:pt>
                <c:pt idx="135">
                  <c:v>27251</c:v>
                </c:pt>
                <c:pt idx="136">
                  <c:v>27421</c:v>
                </c:pt>
                <c:pt idx="137">
                  <c:v>27609</c:v>
                </c:pt>
                <c:pt idx="138">
                  <c:v>27809</c:v>
                </c:pt>
                <c:pt idx="139">
                  <c:v>28009</c:v>
                </c:pt>
                <c:pt idx="140">
                  <c:v>28199</c:v>
                </c:pt>
                <c:pt idx="141">
                  <c:v>28398</c:v>
                </c:pt>
                <c:pt idx="142">
                  <c:v>28574</c:v>
                </c:pt>
                <c:pt idx="143">
                  <c:v>28775</c:v>
                </c:pt>
                <c:pt idx="144">
                  <c:v>28950</c:v>
                </c:pt>
                <c:pt idx="145">
                  <c:v>29165</c:v>
                </c:pt>
                <c:pt idx="146">
                  <c:v>29377</c:v>
                </c:pt>
                <c:pt idx="147">
                  <c:v>29585</c:v>
                </c:pt>
                <c:pt idx="148">
                  <c:v>29766</c:v>
                </c:pt>
                <c:pt idx="149">
                  <c:v>29983</c:v>
                </c:pt>
                <c:pt idx="150">
                  <c:v>30174</c:v>
                </c:pt>
                <c:pt idx="151">
                  <c:v>30343</c:v>
                </c:pt>
                <c:pt idx="152">
                  <c:v>30515</c:v>
                </c:pt>
                <c:pt idx="153">
                  <c:v>30728</c:v>
                </c:pt>
                <c:pt idx="154">
                  <c:v>30939</c:v>
                </c:pt>
                <c:pt idx="155">
                  <c:v>31111</c:v>
                </c:pt>
                <c:pt idx="156">
                  <c:v>31318</c:v>
                </c:pt>
                <c:pt idx="157">
                  <c:v>31514</c:v>
                </c:pt>
                <c:pt idx="158">
                  <c:v>31710</c:v>
                </c:pt>
                <c:pt idx="159">
                  <c:v>31882</c:v>
                </c:pt>
                <c:pt idx="160">
                  <c:v>32053</c:v>
                </c:pt>
                <c:pt idx="161">
                  <c:v>32253</c:v>
                </c:pt>
                <c:pt idx="162">
                  <c:v>32431</c:v>
                </c:pt>
                <c:pt idx="163">
                  <c:v>32614</c:v>
                </c:pt>
                <c:pt idx="164">
                  <c:v>32801</c:v>
                </c:pt>
                <c:pt idx="165">
                  <c:v>33011</c:v>
                </c:pt>
                <c:pt idx="166">
                  <c:v>33228</c:v>
                </c:pt>
                <c:pt idx="167">
                  <c:v>33418</c:v>
                </c:pt>
                <c:pt idx="168">
                  <c:v>33615</c:v>
                </c:pt>
              </c:numCache>
            </c:numRef>
          </c:cat>
          <c:val>
            <c:numRef>
              <c:f>Sheet1!$B$2:$B$170</c:f>
              <c:numCache>
                <c:formatCode>General</c:formatCode>
                <c:ptCount val="169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25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18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7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25</c:v>
                </c:pt>
                <c:pt idx="50">
                  <c:v>2</c:v>
                </c:pt>
                <c:pt idx="51">
                  <c:v>16</c:v>
                </c:pt>
                <c:pt idx="52">
                  <c:v>18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15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16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4</c:v>
                </c:pt>
                <c:pt idx="143">
                  <c:v>2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0</c:v>
                </c:pt>
                <c:pt idx="149">
                  <c:v>7</c:v>
                </c:pt>
                <c:pt idx="150">
                  <c:v>0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7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561024"/>
        <c:axId val="1035569728"/>
      </c:lineChart>
      <c:catAx>
        <c:axId val="10355610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200" b="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 sz="1200" b="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000" b="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3556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55697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200" b="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 sz="1200" b="0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35561024"/>
        <c:crosses val="autoZero"/>
        <c:crossBetween val="between"/>
      </c:valAx>
      <c:spPr>
        <a:solidFill>
          <a:schemeClr val="bg1"/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Sheet1!$C$2:$C$246</c:f>
              <c:numCache>
                <c:formatCode>General</c:formatCode>
                <c:ptCount val="245"/>
                <c:pt idx="0">
                  <c:v>1676</c:v>
                </c:pt>
                <c:pt idx="1">
                  <c:v>1778</c:v>
                </c:pt>
                <c:pt idx="2">
                  <c:v>1896</c:v>
                </c:pt>
                <c:pt idx="3">
                  <c:v>1998</c:v>
                </c:pt>
                <c:pt idx="4">
                  <c:v>2112</c:v>
                </c:pt>
                <c:pt idx="5">
                  <c:v>2247</c:v>
                </c:pt>
                <c:pt idx="6">
                  <c:v>2341</c:v>
                </c:pt>
                <c:pt idx="7">
                  <c:v>2444</c:v>
                </c:pt>
                <c:pt idx="8">
                  <c:v>2560</c:v>
                </c:pt>
                <c:pt idx="9">
                  <c:v>2666</c:v>
                </c:pt>
                <c:pt idx="10">
                  <c:v>2806</c:v>
                </c:pt>
                <c:pt idx="11">
                  <c:v>2906</c:v>
                </c:pt>
                <c:pt idx="12">
                  <c:v>3019</c:v>
                </c:pt>
                <c:pt idx="13">
                  <c:v>3139</c:v>
                </c:pt>
                <c:pt idx="14">
                  <c:v>3270</c:v>
                </c:pt>
                <c:pt idx="15">
                  <c:v>3376</c:v>
                </c:pt>
                <c:pt idx="16">
                  <c:v>3506</c:v>
                </c:pt>
                <c:pt idx="17">
                  <c:v>3616</c:v>
                </c:pt>
                <c:pt idx="18">
                  <c:v>3730</c:v>
                </c:pt>
                <c:pt idx="19">
                  <c:v>3854</c:v>
                </c:pt>
                <c:pt idx="20">
                  <c:v>3979</c:v>
                </c:pt>
                <c:pt idx="21">
                  <c:v>4109</c:v>
                </c:pt>
                <c:pt idx="22">
                  <c:v>4217</c:v>
                </c:pt>
                <c:pt idx="23">
                  <c:v>4323</c:v>
                </c:pt>
                <c:pt idx="24">
                  <c:v>4444</c:v>
                </c:pt>
                <c:pt idx="25">
                  <c:v>4583</c:v>
                </c:pt>
                <c:pt idx="26">
                  <c:v>4711</c:v>
                </c:pt>
                <c:pt idx="27">
                  <c:v>4875</c:v>
                </c:pt>
                <c:pt idx="28">
                  <c:v>5042</c:v>
                </c:pt>
                <c:pt idx="29">
                  <c:v>5174</c:v>
                </c:pt>
                <c:pt idx="30">
                  <c:v>5311</c:v>
                </c:pt>
                <c:pt idx="31">
                  <c:v>5422</c:v>
                </c:pt>
                <c:pt idx="32">
                  <c:v>5593</c:v>
                </c:pt>
                <c:pt idx="33">
                  <c:v>5750</c:v>
                </c:pt>
                <c:pt idx="34">
                  <c:v>5887</c:v>
                </c:pt>
                <c:pt idx="35">
                  <c:v>6039</c:v>
                </c:pt>
                <c:pt idx="36">
                  <c:v>6151</c:v>
                </c:pt>
                <c:pt idx="37">
                  <c:v>6265</c:v>
                </c:pt>
                <c:pt idx="38">
                  <c:v>6386</c:v>
                </c:pt>
                <c:pt idx="39">
                  <c:v>6500</c:v>
                </c:pt>
                <c:pt idx="40">
                  <c:v>6632</c:v>
                </c:pt>
                <c:pt idx="41">
                  <c:v>6781</c:v>
                </c:pt>
                <c:pt idx="42">
                  <c:v>6897</c:v>
                </c:pt>
                <c:pt idx="43">
                  <c:v>7006</c:v>
                </c:pt>
                <c:pt idx="44">
                  <c:v>7113</c:v>
                </c:pt>
                <c:pt idx="45">
                  <c:v>7233</c:v>
                </c:pt>
                <c:pt idx="46">
                  <c:v>7357</c:v>
                </c:pt>
                <c:pt idx="47">
                  <c:v>7490</c:v>
                </c:pt>
                <c:pt idx="48">
                  <c:v>7624</c:v>
                </c:pt>
                <c:pt idx="49">
                  <c:v>7736</c:v>
                </c:pt>
                <c:pt idx="50">
                  <c:v>7852</c:v>
                </c:pt>
                <c:pt idx="51">
                  <c:v>7963</c:v>
                </c:pt>
                <c:pt idx="52">
                  <c:v>8084</c:v>
                </c:pt>
                <c:pt idx="53">
                  <c:v>8198</c:v>
                </c:pt>
                <c:pt idx="54">
                  <c:v>8332</c:v>
                </c:pt>
                <c:pt idx="55">
                  <c:v>8465</c:v>
                </c:pt>
                <c:pt idx="56">
                  <c:v>8596</c:v>
                </c:pt>
                <c:pt idx="57">
                  <c:v>8712</c:v>
                </c:pt>
                <c:pt idx="58">
                  <c:v>8843</c:v>
                </c:pt>
                <c:pt idx="59">
                  <c:v>8983</c:v>
                </c:pt>
                <c:pt idx="60">
                  <c:v>9113</c:v>
                </c:pt>
                <c:pt idx="61">
                  <c:v>9270</c:v>
                </c:pt>
                <c:pt idx="62">
                  <c:v>9440</c:v>
                </c:pt>
                <c:pt idx="63">
                  <c:v>9605</c:v>
                </c:pt>
                <c:pt idx="64">
                  <c:v>9720</c:v>
                </c:pt>
                <c:pt idx="65">
                  <c:v>9920</c:v>
                </c:pt>
                <c:pt idx="66">
                  <c:v>10098</c:v>
                </c:pt>
                <c:pt idx="67">
                  <c:v>10241</c:v>
                </c:pt>
                <c:pt idx="68">
                  <c:v>10365</c:v>
                </c:pt>
                <c:pt idx="69">
                  <c:v>10539</c:v>
                </c:pt>
                <c:pt idx="70">
                  <c:v>10715</c:v>
                </c:pt>
                <c:pt idx="71">
                  <c:v>10861</c:v>
                </c:pt>
                <c:pt idx="72">
                  <c:v>10973</c:v>
                </c:pt>
                <c:pt idx="73">
                  <c:v>11097</c:v>
                </c:pt>
                <c:pt idx="74">
                  <c:v>11223</c:v>
                </c:pt>
                <c:pt idx="75">
                  <c:v>11331</c:v>
                </c:pt>
                <c:pt idx="76">
                  <c:v>11465</c:v>
                </c:pt>
                <c:pt idx="77">
                  <c:v>11599</c:v>
                </c:pt>
                <c:pt idx="78">
                  <c:v>11711</c:v>
                </c:pt>
                <c:pt idx="79">
                  <c:v>11819</c:v>
                </c:pt>
                <c:pt idx="80">
                  <c:v>11921</c:v>
                </c:pt>
                <c:pt idx="81">
                  <c:v>12093</c:v>
                </c:pt>
                <c:pt idx="82">
                  <c:v>12253</c:v>
                </c:pt>
                <c:pt idx="83">
                  <c:v>12381</c:v>
                </c:pt>
                <c:pt idx="84">
                  <c:v>12561</c:v>
                </c:pt>
                <c:pt idx="85">
                  <c:v>12714</c:v>
                </c:pt>
                <c:pt idx="86">
                  <c:v>12858</c:v>
                </c:pt>
                <c:pt idx="87">
                  <c:v>13009</c:v>
                </c:pt>
                <c:pt idx="88">
                  <c:v>13130</c:v>
                </c:pt>
                <c:pt idx="89">
                  <c:v>13269</c:v>
                </c:pt>
                <c:pt idx="90">
                  <c:v>13404</c:v>
                </c:pt>
                <c:pt idx="91">
                  <c:v>13529</c:v>
                </c:pt>
                <c:pt idx="92">
                  <c:v>13656</c:v>
                </c:pt>
                <c:pt idx="93">
                  <c:v>13789</c:v>
                </c:pt>
                <c:pt idx="94">
                  <c:v>13904</c:v>
                </c:pt>
                <c:pt idx="95">
                  <c:v>14034</c:v>
                </c:pt>
                <c:pt idx="96">
                  <c:v>14162</c:v>
                </c:pt>
                <c:pt idx="97">
                  <c:v>14297</c:v>
                </c:pt>
                <c:pt idx="98">
                  <c:v>14425</c:v>
                </c:pt>
                <c:pt idx="99">
                  <c:v>14543</c:v>
                </c:pt>
                <c:pt idx="100">
                  <c:v>14673</c:v>
                </c:pt>
                <c:pt idx="101">
                  <c:v>14804</c:v>
                </c:pt>
                <c:pt idx="102">
                  <c:v>14942</c:v>
                </c:pt>
                <c:pt idx="103">
                  <c:v>15047</c:v>
                </c:pt>
                <c:pt idx="104">
                  <c:v>15186</c:v>
                </c:pt>
                <c:pt idx="105">
                  <c:v>15313</c:v>
                </c:pt>
                <c:pt idx="106">
                  <c:v>15446</c:v>
                </c:pt>
                <c:pt idx="107">
                  <c:v>15588</c:v>
                </c:pt>
                <c:pt idx="108">
                  <c:v>15723</c:v>
                </c:pt>
                <c:pt idx="109">
                  <c:v>15841</c:v>
                </c:pt>
                <c:pt idx="110">
                  <c:v>15970</c:v>
                </c:pt>
                <c:pt idx="111">
                  <c:v>16082</c:v>
                </c:pt>
                <c:pt idx="112">
                  <c:v>16223</c:v>
                </c:pt>
                <c:pt idx="113">
                  <c:v>16353</c:v>
                </c:pt>
                <c:pt idx="114">
                  <c:v>16463</c:v>
                </c:pt>
                <c:pt idx="115">
                  <c:v>16593</c:v>
                </c:pt>
                <c:pt idx="116">
                  <c:v>16735</c:v>
                </c:pt>
                <c:pt idx="117">
                  <c:v>16862</c:v>
                </c:pt>
                <c:pt idx="118">
                  <c:v>17008</c:v>
                </c:pt>
                <c:pt idx="119">
                  <c:v>17146</c:v>
                </c:pt>
                <c:pt idx="120">
                  <c:v>17261</c:v>
                </c:pt>
                <c:pt idx="121">
                  <c:v>17382</c:v>
                </c:pt>
                <c:pt idx="122">
                  <c:v>17496</c:v>
                </c:pt>
                <c:pt idx="123">
                  <c:v>17629</c:v>
                </c:pt>
                <c:pt idx="124">
                  <c:v>17779</c:v>
                </c:pt>
                <c:pt idx="125">
                  <c:v>17904</c:v>
                </c:pt>
                <c:pt idx="126">
                  <c:v>18040</c:v>
                </c:pt>
                <c:pt idx="127">
                  <c:v>18153</c:v>
                </c:pt>
                <c:pt idx="128">
                  <c:v>18296</c:v>
                </c:pt>
                <c:pt idx="129">
                  <c:v>18411</c:v>
                </c:pt>
                <c:pt idx="130">
                  <c:v>18572</c:v>
                </c:pt>
                <c:pt idx="131">
                  <c:v>18695</c:v>
                </c:pt>
                <c:pt idx="132">
                  <c:v>18816</c:v>
                </c:pt>
                <c:pt idx="133">
                  <c:v>18941</c:v>
                </c:pt>
                <c:pt idx="134">
                  <c:v>19096</c:v>
                </c:pt>
                <c:pt idx="135">
                  <c:v>19219</c:v>
                </c:pt>
                <c:pt idx="136">
                  <c:v>19361</c:v>
                </c:pt>
                <c:pt idx="137">
                  <c:v>19496</c:v>
                </c:pt>
                <c:pt idx="138">
                  <c:v>19612</c:v>
                </c:pt>
                <c:pt idx="139">
                  <c:v>19731</c:v>
                </c:pt>
                <c:pt idx="140">
                  <c:v>19893</c:v>
                </c:pt>
                <c:pt idx="141">
                  <c:v>20021</c:v>
                </c:pt>
                <c:pt idx="142">
                  <c:v>20156</c:v>
                </c:pt>
                <c:pt idx="143">
                  <c:v>20277</c:v>
                </c:pt>
                <c:pt idx="144">
                  <c:v>20392</c:v>
                </c:pt>
                <c:pt idx="145">
                  <c:v>20538</c:v>
                </c:pt>
                <c:pt idx="146">
                  <c:v>20687</c:v>
                </c:pt>
                <c:pt idx="147">
                  <c:v>20795</c:v>
                </c:pt>
                <c:pt idx="148">
                  <c:v>20919</c:v>
                </c:pt>
                <c:pt idx="149">
                  <c:v>21072</c:v>
                </c:pt>
                <c:pt idx="150">
                  <c:v>21205</c:v>
                </c:pt>
                <c:pt idx="151">
                  <c:v>21317</c:v>
                </c:pt>
                <c:pt idx="152">
                  <c:v>21434</c:v>
                </c:pt>
                <c:pt idx="153">
                  <c:v>21569</c:v>
                </c:pt>
                <c:pt idx="154">
                  <c:v>21705</c:v>
                </c:pt>
                <c:pt idx="155">
                  <c:v>21822</c:v>
                </c:pt>
                <c:pt idx="156">
                  <c:v>21961</c:v>
                </c:pt>
                <c:pt idx="157">
                  <c:v>22105</c:v>
                </c:pt>
                <c:pt idx="158">
                  <c:v>22216</c:v>
                </c:pt>
                <c:pt idx="159">
                  <c:v>22367</c:v>
                </c:pt>
                <c:pt idx="160">
                  <c:v>22483</c:v>
                </c:pt>
                <c:pt idx="161">
                  <c:v>22612</c:v>
                </c:pt>
                <c:pt idx="162">
                  <c:v>22752</c:v>
                </c:pt>
                <c:pt idx="163">
                  <c:v>22865</c:v>
                </c:pt>
                <c:pt idx="164">
                  <c:v>22995</c:v>
                </c:pt>
                <c:pt idx="165">
                  <c:v>23114</c:v>
                </c:pt>
                <c:pt idx="166">
                  <c:v>23251</c:v>
                </c:pt>
                <c:pt idx="167">
                  <c:v>23365</c:v>
                </c:pt>
                <c:pt idx="168">
                  <c:v>23484</c:v>
                </c:pt>
                <c:pt idx="169">
                  <c:v>23620</c:v>
                </c:pt>
                <c:pt idx="170">
                  <c:v>23755</c:v>
                </c:pt>
                <c:pt idx="171">
                  <c:v>23895</c:v>
                </c:pt>
                <c:pt idx="172">
                  <c:v>24031</c:v>
                </c:pt>
                <c:pt idx="173">
                  <c:v>24170</c:v>
                </c:pt>
                <c:pt idx="174">
                  <c:v>24303</c:v>
                </c:pt>
                <c:pt idx="175">
                  <c:v>24422</c:v>
                </c:pt>
                <c:pt idx="176">
                  <c:v>24539</c:v>
                </c:pt>
                <c:pt idx="177">
                  <c:v>24651</c:v>
                </c:pt>
                <c:pt idx="178">
                  <c:v>24789</c:v>
                </c:pt>
                <c:pt idx="179">
                  <c:v>24921</c:v>
                </c:pt>
                <c:pt idx="180">
                  <c:v>25053</c:v>
                </c:pt>
                <c:pt idx="181">
                  <c:v>25181</c:v>
                </c:pt>
                <c:pt idx="182">
                  <c:v>25297</c:v>
                </c:pt>
                <c:pt idx="183">
                  <c:v>25471</c:v>
                </c:pt>
                <c:pt idx="184">
                  <c:v>25628</c:v>
                </c:pt>
                <c:pt idx="185">
                  <c:v>25795</c:v>
                </c:pt>
                <c:pt idx="186">
                  <c:v>25929</c:v>
                </c:pt>
                <c:pt idx="187">
                  <c:v>26043</c:v>
                </c:pt>
                <c:pt idx="188">
                  <c:v>26184</c:v>
                </c:pt>
                <c:pt idx="189">
                  <c:v>26323</c:v>
                </c:pt>
                <c:pt idx="190">
                  <c:v>26464</c:v>
                </c:pt>
                <c:pt idx="191">
                  <c:v>26604</c:v>
                </c:pt>
                <c:pt idx="192">
                  <c:v>26736</c:v>
                </c:pt>
                <c:pt idx="193">
                  <c:v>26852</c:v>
                </c:pt>
                <c:pt idx="194">
                  <c:v>26996</c:v>
                </c:pt>
                <c:pt idx="195">
                  <c:v>27125</c:v>
                </c:pt>
                <c:pt idx="196">
                  <c:v>27271</c:v>
                </c:pt>
                <c:pt idx="197">
                  <c:v>27387</c:v>
                </c:pt>
                <c:pt idx="198">
                  <c:v>27500</c:v>
                </c:pt>
                <c:pt idx="199">
                  <c:v>27617</c:v>
                </c:pt>
                <c:pt idx="200">
                  <c:v>27739</c:v>
                </c:pt>
                <c:pt idx="201">
                  <c:v>27879</c:v>
                </c:pt>
                <c:pt idx="202">
                  <c:v>27993</c:v>
                </c:pt>
                <c:pt idx="203">
                  <c:v>28138</c:v>
                </c:pt>
                <c:pt idx="204">
                  <c:v>28283</c:v>
                </c:pt>
                <c:pt idx="205">
                  <c:v>28434</c:v>
                </c:pt>
                <c:pt idx="206">
                  <c:v>28543</c:v>
                </c:pt>
                <c:pt idx="207">
                  <c:v>28674</c:v>
                </c:pt>
                <c:pt idx="208">
                  <c:v>28858</c:v>
                </c:pt>
                <c:pt idx="209">
                  <c:v>29026</c:v>
                </c:pt>
                <c:pt idx="210">
                  <c:v>29179</c:v>
                </c:pt>
                <c:pt idx="211">
                  <c:v>29296</c:v>
                </c:pt>
                <c:pt idx="212">
                  <c:v>29430</c:v>
                </c:pt>
                <c:pt idx="213">
                  <c:v>29573</c:v>
                </c:pt>
                <c:pt idx="214">
                  <c:v>29688</c:v>
                </c:pt>
                <c:pt idx="215">
                  <c:v>29826</c:v>
                </c:pt>
                <c:pt idx="216">
                  <c:v>29949</c:v>
                </c:pt>
                <c:pt idx="217">
                  <c:v>30059</c:v>
                </c:pt>
                <c:pt idx="218">
                  <c:v>30197</c:v>
                </c:pt>
                <c:pt idx="219">
                  <c:v>30331</c:v>
                </c:pt>
                <c:pt idx="220">
                  <c:v>30484</c:v>
                </c:pt>
                <c:pt idx="221">
                  <c:v>30622</c:v>
                </c:pt>
                <c:pt idx="222">
                  <c:v>30741</c:v>
                </c:pt>
                <c:pt idx="223">
                  <c:v>30861</c:v>
                </c:pt>
                <c:pt idx="224">
                  <c:v>31036</c:v>
                </c:pt>
                <c:pt idx="225">
                  <c:v>31184</c:v>
                </c:pt>
                <c:pt idx="226">
                  <c:v>31310</c:v>
                </c:pt>
                <c:pt idx="227">
                  <c:v>31427</c:v>
                </c:pt>
                <c:pt idx="228">
                  <c:v>31572</c:v>
                </c:pt>
                <c:pt idx="229">
                  <c:v>31708</c:v>
                </c:pt>
                <c:pt idx="230">
                  <c:v>31844</c:v>
                </c:pt>
                <c:pt idx="231">
                  <c:v>31994</c:v>
                </c:pt>
                <c:pt idx="232">
                  <c:v>32118</c:v>
                </c:pt>
                <c:pt idx="233">
                  <c:v>32251</c:v>
                </c:pt>
                <c:pt idx="234">
                  <c:v>32377</c:v>
                </c:pt>
                <c:pt idx="235">
                  <c:v>32497</c:v>
                </c:pt>
                <c:pt idx="236">
                  <c:v>32608</c:v>
                </c:pt>
                <c:pt idx="237">
                  <c:v>32743</c:v>
                </c:pt>
                <c:pt idx="238">
                  <c:v>32878</c:v>
                </c:pt>
                <c:pt idx="239">
                  <c:v>33055</c:v>
                </c:pt>
                <c:pt idx="240">
                  <c:v>33180</c:v>
                </c:pt>
                <c:pt idx="241">
                  <c:v>33346</c:v>
                </c:pt>
                <c:pt idx="242">
                  <c:v>33519</c:v>
                </c:pt>
                <c:pt idx="243">
                  <c:v>33656</c:v>
                </c:pt>
                <c:pt idx="244">
                  <c:v>33828</c:v>
                </c:pt>
              </c:numCache>
            </c:numRef>
          </c:cat>
          <c:val>
            <c:numRef>
              <c:f>Sheet1!$E$2:$E$246</c:f>
              <c:numCache>
                <c:formatCode>General</c:formatCode>
                <c:ptCount val="245"/>
                <c:pt idx="0">
                  <c:v>6.0234375</c:v>
                </c:pt>
                <c:pt idx="1">
                  <c:v>9.037109375</c:v>
                </c:pt>
                <c:pt idx="2">
                  <c:v>9.693359375</c:v>
                </c:pt>
                <c:pt idx="3">
                  <c:v>10.501953125</c:v>
                </c:pt>
                <c:pt idx="4">
                  <c:v>11.0732421875</c:v>
                </c:pt>
                <c:pt idx="5">
                  <c:v>12.5234375</c:v>
                </c:pt>
                <c:pt idx="6">
                  <c:v>13.4775390625</c:v>
                </c:pt>
                <c:pt idx="7">
                  <c:v>13.7353515625</c:v>
                </c:pt>
                <c:pt idx="8">
                  <c:v>14.41796875</c:v>
                </c:pt>
                <c:pt idx="9">
                  <c:v>15.87109375</c:v>
                </c:pt>
                <c:pt idx="10">
                  <c:v>49.466796875</c:v>
                </c:pt>
                <c:pt idx="11">
                  <c:v>66.8056640625</c:v>
                </c:pt>
                <c:pt idx="12">
                  <c:v>66.8056640625</c:v>
                </c:pt>
                <c:pt idx="13">
                  <c:v>66.8056640625</c:v>
                </c:pt>
                <c:pt idx="14">
                  <c:v>66.8056640625</c:v>
                </c:pt>
                <c:pt idx="15">
                  <c:v>81.9814453125</c:v>
                </c:pt>
                <c:pt idx="16">
                  <c:v>81.9814453125</c:v>
                </c:pt>
                <c:pt idx="17">
                  <c:v>81.9814453125</c:v>
                </c:pt>
                <c:pt idx="18">
                  <c:v>81.9814453125</c:v>
                </c:pt>
                <c:pt idx="19">
                  <c:v>81.9814453125</c:v>
                </c:pt>
                <c:pt idx="20">
                  <c:v>82.01171875</c:v>
                </c:pt>
                <c:pt idx="21">
                  <c:v>82.017578125</c:v>
                </c:pt>
                <c:pt idx="22">
                  <c:v>82.048828125</c:v>
                </c:pt>
                <c:pt idx="23">
                  <c:v>82.048828125</c:v>
                </c:pt>
                <c:pt idx="24">
                  <c:v>82.0625</c:v>
                </c:pt>
                <c:pt idx="25">
                  <c:v>82.0625</c:v>
                </c:pt>
                <c:pt idx="26">
                  <c:v>82.0625</c:v>
                </c:pt>
                <c:pt idx="27">
                  <c:v>82.0625</c:v>
                </c:pt>
                <c:pt idx="28">
                  <c:v>82.064453125</c:v>
                </c:pt>
                <c:pt idx="29">
                  <c:v>82.064453125</c:v>
                </c:pt>
                <c:pt idx="30">
                  <c:v>82.064453125</c:v>
                </c:pt>
                <c:pt idx="31">
                  <c:v>82.068359375</c:v>
                </c:pt>
                <c:pt idx="32">
                  <c:v>82.068359375</c:v>
                </c:pt>
                <c:pt idx="33">
                  <c:v>82.068359375</c:v>
                </c:pt>
                <c:pt idx="34">
                  <c:v>82.068359375</c:v>
                </c:pt>
                <c:pt idx="35">
                  <c:v>82.0830078125</c:v>
                </c:pt>
                <c:pt idx="36">
                  <c:v>82.3515625</c:v>
                </c:pt>
                <c:pt idx="37">
                  <c:v>82.8525390625</c:v>
                </c:pt>
                <c:pt idx="38">
                  <c:v>83.248046875</c:v>
                </c:pt>
                <c:pt idx="39">
                  <c:v>83.283203125</c:v>
                </c:pt>
                <c:pt idx="40">
                  <c:v>83.29296875</c:v>
                </c:pt>
                <c:pt idx="41">
                  <c:v>83.306640625</c:v>
                </c:pt>
                <c:pt idx="42">
                  <c:v>83.345703125</c:v>
                </c:pt>
                <c:pt idx="43">
                  <c:v>83.365234375</c:v>
                </c:pt>
                <c:pt idx="44">
                  <c:v>83.3828125</c:v>
                </c:pt>
                <c:pt idx="45">
                  <c:v>83.388671875</c:v>
                </c:pt>
                <c:pt idx="46">
                  <c:v>83.333984375</c:v>
                </c:pt>
                <c:pt idx="47">
                  <c:v>83.333984375</c:v>
                </c:pt>
                <c:pt idx="48">
                  <c:v>83.333984375</c:v>
                </c:pt>
                <c:pt idx="49">
                  <c:v>83.333984375</c:v>
                </c:pt>
                <c:pt idx="50">
                  <c:v>83.333984375</c:v>
                </c:pt>
                <c:pt idx="51">
                  <c:v>83.333984375</c:v>
                </c:pt>
                <c:pt idx="52">
                  <c:v>83.333984375</c:v>
                </c:pt>
                <c:pt idx="53">
                  <c:v>83.333984375</c:v>
                </c:pt>
                <c:pt idx="54">
                  <c:v>83.333984375</c:v>
                </c:pt>
                <c:pt idx="55">
                  <c:v>83.333984375</c:v>
                </c:pt>
                <c:pt idx="56">
                  <c:v>83.333984375</c:v>
                </c:pt>
                <c:pt idx="57">
                  <c:v>83.333984375</c:v>
                </c:pt>
                <c:pt idx="58">
                  <c:v>83.333984375</c:v>
                </c:pt>
                <c:pt idx="59">
                  <c:v>83.333984375</c:v>
                </c:pt>
                <c:pt idx="60">
                  <c:v>83.333984375</c:v>
                </c:pt>
                <c:pt idx="61">
                  <c:v>83.333984375</c:v>
                </c:pt>
                <c:pt idx="62">
                  <c:v>83.333984375</c:v>
                </c:pt>
                <c:pt idx="63">
                  <c:v>83.333984375</c:v>
                </c:pt>
                <c:pt idx="64">
                  <c:v>83.333984375</c:v>
                </c:pt>
                <c:pt idx="65">
                  <c:v>83.333984375</c:v>
                </c:pt>
                <c:pt idx="66">
                  <c:v>83.333984375</c:v>
                </c:pt>
                <c:pt idx="67">
                  <c:v>83.333984375</c:v>
                </c:pt>
                <c:pt idx="68">
                  <c:v>83.333984375</c:v>
                </c:pt>
                <c:pt idx="69">
                  <c:v>83.333984375</c:v>
                </c:pt>
                <c:pt idx="70">
                  <c:v>83.333984375</c:v>
                </c:pt>
                <c:pt idx="71">
                  <c:v>83.333984375</c:v>
                </c:pt>
                <c:pt idx="72">
                  <c:v>84.083984375</c:v>
                </c:pt>
                <c:pt idx="73">
                  <c:v>84.783203125</c:v>
                </c:pt>
                <c:pt idx="74">
                  <c:v>85.4921875</c:v>
                </c:pt>
                <c:pt idx="75">
                  <c:v>85.6845703125</c:v>
                </c:pt>
                <c:pt idx="76">
                  <c:v>86.09765625</c:v>
                </c:pt>
                <c:pt idx="77">
                  <c:v>86.98828125</c:v>
                </c:pt>
                <c:pt idx="78">
                  <c:v>87.48046875</c:v>
                </c:pt>
                <c:pt idx="79">
                  <c:v>103.673828125</c:v>
                </c:pt>
                <c:pt idx="80">
                  <c:v>59.3056640625</c:v>
                </c:pt>
                <c:pt idx="81">
                  <c:v>59.9501953125</c:v>
                </c:pt>
                <c:pt idx="82">
                  <c:v>90.998046875</c:v>
                </c:pt>
                <c:pt idx="83">
                  <c:v>91.92578125</c:v>
                </c:pt>
                <c:pt idx="84">
                  <c:v>92.076171875</c:v>
                </c:pt>
                <c:pt idx="85">
                  <c:v>92.076171875</c:v>
                </c:pt>
                <c:pt idx="86">
                  <c:v>92.076171875</c:v>
                </c:pt>
                <c:pt idx="87">
                  <c:v>92.326171875</c:v>
                </c:pt>
                <c:pt idx="88">
                  <c:v>92.58203125</c:v>
                </c:pt>
                <c:pt idx="89">
                  <c:v>92.9091796875</c:v>
                </c:pt>
                <c:pt idx="90">
                  <c:v>80.259765625</c:v>
                </c:pt>
                <c:pt idx="91">
                  <c:v>80.115234375</c:v>
                </c:pt>
                <c:pt idx="92">
                  <c:v>80.115234375</c:v>
                </c:pt>
                <c:pt idx="93">
                  <c:v>80.115234375</c:v>
                </c:pt>
                <c:pt idx="94">
                  <c:v>80.115234375</c:v>
                </c:pt>
                <c:pt idx="95">
                  <c:v>80.115234375</c:v>
                </c:pt>
                <c:pt idx="96">
                  <c:v>80.115234375</c:v>
                </c:pt>
                <c:pt idx="97">
                  <c:v>80.115234375</c:v>
                </c:pt>
                <c:pt idx="98">
                  <c:v>80.115234375</c:v>
                </c:pt>
                <c:pt idx="99">
                  <c:v>80.115234375</c:v>
                </c:pt>
                <c:pt idx="100">
                  <c:v>80.115234375</c:v>
                </c:pt>
                <c:pt idx="101">
                  <c:v>80.115234375</c:v>
                </c:pt>
                <c:pt idx="102">
                  <c:v>95.3525390625</c:v>
                </c:pt>
                <c:pt idx="103">
                  <c:v>95.49609375</c:v>
                </c:pt>
                <c:pt idx="104">
                  <c:v>95.49609375</c:v>
                </c:pt>
                <c:pt idx="105">
                  <c:v>95.49609375</c:v>
                </c:pt>
                <c:pt idx="106">
                  <c:v>95.49609375</c:v>
                </c:pt>
                <c:pt idx="107">
                  <c:v>95.49609375</c:v>
                </c:pt>
                <c:pt idx="108">
                  <c:v>95.49609375</c:v>
                </c:pt>
                <c:pt idx="109">
                  <c:v>95.49609375</c:v>
                </c:pt>
                <c:pt idx="110">
                  <c:v>95.49609375</c:v>
                </c:pt>
                <c:pt idx="111">
                  <c:v>95.49609375</c:v>
                </c:pt>
                <c:pt idx="112">
                  <c:v>95.49609375</c:v>
                </c:pt>
                <c:pt idx="113">
                  <c:v>95.49609375</c:v>
                </c:pt>
                <c:pt idx="114">
                  <c:v>95.49609375</c:v>
                </c:pt>
                <c:pt idx="115">
                  <c:v>95.49609375</c:v>
                </c:pt>
                <c:pt idx="116">
                  <c:v>141.083984375</c:v>
                </c:pt>
                <c:pt idx="117">
                  <c:v>95.646484375</c:v>
                </c:pt>
                <c:pt idx="118">
                  <c:v>95.646484375</c:v>
                </c:pt>
                <c:pt idx="119">
                  <c:v>95.6650390625</c:v>
                </c:pt>
                <c:pt idx="120">
                  <c:v>95.8720703125</c:v>
                </c:pt>
                <c:pt idx="121">
                  <c:v>96.0732421875</c:v>
                </c:pt>
                <c:pt idx="122">
                  <c:v>96.0302734375</c:v>
                </c:pt>
                <c:pt idx="123">
                  <c:v>96.0478515625</c:v>
                </c:pt>
                <c:pt idx="124">
                  <c:v>96.0419921875</c:v>
                </c:pt>
                <c:pt idx="125">
                  <c:v>96.0322265625</c:v>
                </c:pt>
                <c:pt idx="126">
                  <c:v>96.0439453125</c:v>
                </c:pt>
                <c:pt idx="127">
                  <c:v>96.0634765625</c:v>
                </c:pt>
                <c:pt idx="128">
                  <c:v>96.0712890625</c:v>
                </c:pt>
                <c:pt idx="129">
                  <c:v>94.298828125</c:v>
                </c:pt>
                <c:pt idx="130">
                  <c:v>109.494140625</c:v>
                </c:pt>
                <c:pt idx="131">
                  <c:v>93.890625</c:v>
                </c:pt>
                <c:pt idx="132">
                  <c:v>93.890625</c:v>
                </c:pt>
                <c:pt idx="133">
                  <c:v>93.89453125</c:v>
                </c:pt>
                <c:pt idx="134">
                  <c:v>93.896484375</c:v>
                </c:pt>
                <c:pt idx="135">
                  <c:v>93.86328125</c:v>
                </c:pt>
                <c:pt idx="136">
                  <c:v>93.865234375</c:v>
                </c:pt>
                <c:pt idx="137">
                  <c:v>93.8671875</c:v>
                </c:pt>
                <c:pt idx="138">
                  <c:v>93.869140625</c:v>
                </c:pt>
                <c:pt idx="139">
                  <c:v>93.87109375</c:v>
                </c:pt>
                <c:pt idx="140">
                  <c:v>93.873046875</c:v>
                </c:pt>
                <c:pt idx="141">
                  <c:v>93.875</c:v>
                </c:pt>
                <c:pt idx="142">
                  <c:v>93.875</c:v>
                </c:pt>
                <c:pt idx="143">
                  <c:v>93.875</c:v>
                </c:pt>
                <c:pt idx="144">
                  <c:v>93.875</c:v>
                </c:pt>
                <c:pt idx="145">
                  <c:v>93.87890625</c:v>
                </c:pt>
                <c:pt idx="146">
                  <c:v>63.869140625</c:v>
                </c:pt>
                <c:pt idx="147">
                  <c:v>64.05078125</c:v>
                </c:pt>
                <c:pt idx="148">
                  <c:v>64.05078125</c:v>
                </c:pt>
                <c:pt idx="149">
                  <c:v>79.25390625</c:v>
                </c:pt>
                <c:pt idx="150">
                  <c:v>79.271484375</c:v>
                </c:pt>
                <c:pt idx="151">
                  <c:v>79.271484375</c:v>
                </c:pt>
                <c:pt idx="152">
                  <c:v>79.271484375</c:v>
                </c:pt>
                <c:pt idx="153">
                  <c:v>79.271484375</c:v>
                </c:pt>
                <c:pt idx="154">
                  <c:v>79.271484375</c:v>
                </c:pt>
                <c:pt idx="155">
                  <c:v>94.478515625</c:v>
                </c:pt>
                <c:pt idx="156">
                  <c:v>94.435546875</c:v>
                </c:pt>
                <c:pt idx="157">
                  <c:v>94.447265625</c:v>
                </c:pt>
                <c:pt idx="158">
                  <c:v>94.451171875</c:v>
                </c:pt>
                <c:pt idx="159">
                  <c:v>64.50390625</c:v>
                </c:pt>
                <c:pt idx="160">
                  <c:v>65.98828125</c:v>
                </c:pt>
                <c:pt idx="161">
                  <c:v>65.98828125</c:v>
                </c:pt>
                <c:pt idx="162">
                  <c:v>81.1953125</c:v>
                </c:pt>
                <c:pt idx="163">
                  <c:v>81.484375</c:v>
                </c:pt>
                <c:pt idx="164">
                  <c:v>81.484375</c:v>
                </c:pt>
                <c:pt idx="165">
                  <c:v>81.484375</c:v>
                </c:pt>
                <c:pt idx="166">
                  <c:v>81.484375</c:v>
                </c:pt>
                <c:pt idx="167">
                  <c:v>81.484375</c:v>
                </c:pt>
                <c:pt idx="168">
                  <c:v>81.484375</c:v>
                </c:pt>
                <c:pt idx="169">
                  <c:v>81.484375</c:v>
                </c:pt>
                <c:pt idx="170">
                  <c:v>81.484375</c:v>
                </c:pt>
                <c:pt idx="171">
                  <c:v>81.484375</c:v>
                </c:pt>
                <c:pt idx="172">
                  <c:v>81.484375</c:v>
                </c:pt>
                <c:pt idx="173">
                  <c:v>81.484375</c:v>
                </c:pt>
                <c:pt idx="174">
                  <c:v>81.484375</c:v>
                </c:pt>
                <c:pt idx="175">
                  <c:v>81.484375</c:v>
                </c:pt>
                <c:pt idx="176">
                  <c:v>81.484375</c:v>
                </c:pt>
                <c:pt idx="177">
                  <c:v>81.484375</c:v>
                </c:pt>
                <c:pt idx="178">
                  <c:v>81.484375</c:v>
                </c:pt>
                <c:pt idx="179">
                  <c:v>81.484375</c:v>
                </c:pt>
                <c:pt idx="180">
                  <c:v>81.484375</c:v>
                </c:pt>
                <c:pt idx="181">
                  <c:v>81.484375</c:v>
                </c:pt>
                <c:pt idx="182">
                  <c:v>81.484375</c:v>
                </c:pt>
                <c:pt idx="183">
                  <c:v>81.484375</c:v>
                </c:pt>
                <c:pt idx="184">
                  <c:v>81.484375</c:v>
                </c:pt>
                <c:pt idx="185">
                  <c:v>81.484375</c:v>
                </c:pt>
                <c:pt idx="186">
                  <c:v>96.705078125</c:v>
                </c:pt>
                <c:pt idx="187">
                  <c:v>96.744140625</c:v>
                </c:pt>
                <c:pt idx="188">
                  <c:v>96.744140625</c:v>
                </c:pt>
                <c:pt idx="189">
                  <c:v>96.744140625</c:v>
                </c:pt>
                <c:pt idx="190">
                  <c:v>96.744140625</c:v>
                </c:pt>
                <c:pt idx="191">
                  <c:v>96.744140625</c:v>
                </c:pt>
                <c:pt idx="192">
                  <c:v>96.744140625</c:v>
                </c:pt>
                <c:pt idx="193">
                  <c:v>96.744140625</c:v>
                </c:pt>
                <c:pt idx="194">
                  <c:v>96.744140625</c:v>
                </c:pt>
                <c:pt idx="195">
                  <c:v>96.744140625</c:v>
                </c:pt>
                <c:pt idx="196">
                  <c:v>96.744140625</c:v>
                </c:pt>
                <c:pt idx="197">
                  <c:v>96.744140625</c:v>
                </c:pt>
                <c:pt idx="198">
                  <c:v>96.744140625</c:v>
                </c:pt>
                <c:pt idx="199">
                  <c:v>96.744140625</c:v>
                </c:pt>
                <c:pt idx="200">
                  <c:v>96.744140625</c:v>
                </c:pt>
                <c:pt idx="201">
                  <c:v>96.744140625</c:v>
                </c:pt>
                <c:pt idx="202">
                  <c:v>96.744140625</c:v>
                </c:pt>
                <c:pt idx="203">
                  <c:v>96.8125</c:v>
                </c:pt>
                <c:pt idx="204">
                  <c:v>96.814453125</c:v>
                </c:pt>
                <c:pt idx="205">
                  <c:v>96.841796875</c:v>
                </c:pt>
                <c:pt idx="206">
                  <c:v>96.830078125</c:v>
                </c:pt>
                <c:pt idx="207">
                  <c:v>96.84375</c:v>
                </c:pt>
                <c:pt idx="208">
                  <c:v>96.861328125</c:v>
                </c:pt>
                <c:pt idx="209">
                  <c:v>96.890625</c:v>
                </c:pt>
                <c:pt idx="210">
                  <c:v>96.91015625</c:v>
                </c:pt>
                <c:pt idx="211">
                  <c:v>96.9375</c:v>
                </c:pt>
                <c:pt idx="212">
                  <c:v>96.95703125</c:v>
                </c:pt>
                <c:pt idx="213">
                  <c:v>96.97265625</c:v>
                </c:pt>
                <c:pt idx="214">
                  <c:v>96.98828125</c:v>
                </c:pt>
                <c:pt idx="215">
                  <c:v>96.98828125</c:v>
                </c:pt>
                <c:pt idx="216">
                  <c:v>127.388671875</c:v>
                </c:pt>
                <c:pt idx="217">
                  <c:v>96.625</c:v>
                </c:pt>
                <c:pt idx="218">
                  <c:v>96.625</c:v>
                </c:pt>
                <c:pt idx="219">
                  <c:v>96.646484375</c:v>
                </c:pt>
                <c:pt idx="220">
                  <c:v>96.673828125</c:v>
                </c:pt>
                <c:pt idx="221">
                  <c:v>96.677734375</c:v>
                </c:pt>
                <c:pt idx="222">
                  <c:v>96.701171875</c:v>
                </c:pt>
                <c:pt idx="223">
                  <c:v>96.71484375</c:v>
                </c:pt>
                <c:pt idx="224">
                  <c:v>96.728515625</c:v>
                </c:pt>
                <c:pt idx="225">
                  <c:v>96.751953125</c:v>
                </c:pt>
                <c:pt idx="226">
                  <c:v>96.75</c:v>
                </c:pt>
                <c:pt idx="227">
                  <c:v>96.759765625</c:v>
                </c:pt>
                <c:pt idx="228">
                  <c:v>96.75</c:v>
                </c:pt>
                <c:pt idx="229">
                  <c:v>96.75</c:v>
                </c:pt>
                <c:pt idx="230">
                  <c:v>96.75</c:v>
                </c:pt>
                <c:pt idx="231">
                  <c:v>96.75</c:v>
                </c:pt>
                <c:pt idx="232">
                  <c:v>96.751953125</c:v>
                </c:pt>
                <c:pt idx="233">
                  <c:v>96.751953125</c:v>
                </c:pt>
                <c:pt idx="234">
                  <c:v>96.751953125</c:v>
                </c:pt>
                <c:pt idx="235">
                  <c:v>96.751953125</c:v>
                </c:pt>
                <c:pt idx="236">
                  <c:v>96.751953125</c:v>
                </c:pt>
                <c:pt idx="237">
                  <c:v>96.751953125</c:v>
                </c:pt>
                <c:pt idx="238">
                  <c:v>96.751953125</c:v>
                </c:pt>
                <c:pt idx="239">
                  <c:v>96.755859375</c:v>
                </c:pt>
                <c:pt idx="240">
                  <c:v>96.755859375</c:v>
                </c:pt>
                <c:pt idx="241">
                  <c:v>96.755859375</c:v>
                </c:pt>
                <c:pt idx="242">
                  <c:v>96.755859375</c:v>
                </c:pt>
                <c:pt idx="243">
                  <c:v>96.76171875</c:v>
                </c:pt>
                <c:pt idx="244">
                  <c:v>96.76171875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569184"/>
        <c:axId val="1035565920"/>
      </c:lineChart>
      <c:catAx>
        <c:axId val="103556918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3556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556592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3556918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="80" zoomScaleNormal="80" workbookViewId="0">
      <selection activeCell="Z13" sqref="Z13"/>
    </sheetView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6"/>
  <sheetViews>
    <sheetView workbookViewId="0">
      <selection activeCell="B4" sqref="B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1623</f>
        <v>1623</v>
      </c>
      <c r="B2" s="1">
        <f>0</f>
        <v>0</v>
      </c>
      <c r="C2" s="1">
        <f>1676</f>
        <v>1676</v>
      </c>
      <c r="D2" s="1">
        <f>6168</f>
        <v>6168</v>
      </c>
      <c r="E2" s="1">
        <f>6.0234375</f>
        <v>6.0234375</v>
      </c>
      <c r="G2" s="1">
        <f>189</f>
        <v>189</v>
      </c>
    </row>
    <row r="3" spans="1:10" x14ac:dyDescent="0.25">
      <c r="A3" s="1">
        <f>1850</f>
        <v>1850</v>
      </c>
      <c r="B3" s="1">
        <f>20</f>
        <v>20</v>
      </c>
      <c r="C3" s="1">
        <f>1778</f>
        <v>1778</v>
      </c>
      <c r="D3" s="1">
        <f>9254</f>
        <v>9254</v>
      </c>
      <c r="E3" s="1">
        <f>9.037109375</f>
        <v>9.037109375</v>
      </c>
    </row>
    <row r="4" spans="1:10" x14ac:dyDescent="0.25">
      <c r="A4" s="1">
        <f>2035</f>
        <v>2035</v>
      </c>
      <c r="B4" s="1">
        <f>20</f>
        <v>20</v>
      </c>
      <c r="C4" s="1">
        <f>1896</f>
        <v>1896</v>
      </c>
      <c r="D4" s="1">
        <f>9926</f>
        <v>9926</v>
      </c>
      <c r="E4" s="1">
        <f>9.693359375</f>
        <v>9.693359375</v>
      </c>
      <c r="G4" s="1" t="s">
        <v>5</v>
      </c>
    </row>
    <row r="5" spans="1:10" x14ac:dyDescent="0.25">
      <c r="A5" s="1">
        <f>2216</f>
        <v>2216</v>
      </c>
      <c r="B5" s="1">
        <f>25</f>
        <v>25</v>
      </c>
      <c r="C5" s="1">
        <f>1998</f>
        <v>1998</v>
      </c>
      <c r="D5" s="1">
        <f>10754</f>
        <v>10754</v>
      </c>
      <c r="E5" s="1">
        <f>10.501953125</f>
        <v>10.501953125</v>
      </c>
      <c r="G5" s="1">
        <f>131</f>
        <v>131</v>
      </c>
    </row>
    <row r="6" spans="1:10" x14ac:dyDescent="0.25">
      <c r="A6" s="1">
        <f>2406</f>
        <v>2406</v>
      </c>
      <c r="B6" s="1">
        <f>18</f>
        <v>18</v>
      </c>
      <c r="C6" s="1">
        <f>2112</f>
        <v>2112</v>
      </c>
      <c r="D6" s="1">
        <f>11339</f>
        <v>11339</v>
      </c>
      <c r="E6" s="1">
        <f>11.0732421875</f>
        <v>11.0732421875</v>
      </c>
    </row>
    <row r="7" spans="1:10" x14ac:dyDescent="0.25">
      <c r="A7" s="1">
        <f>2605</f>
        <v>2605</v>
      </c>
      <c r="B7" s="1">
        <f>17</f>
        <v>17</v>
      </c>
      <c r="C7" s="1">
        <f>2247</f>
        <v>2247</v>
      </c>
      <c r="D7" s="1">
        <f>12824</f>
        <v>12824</v>
      </c>
      <c r="E7" s="1">
        <f>12.5234375</f>
        <v>12.5234375</v>
      </c>
    </row>
    <row r="8" spans="1:10" x14ac:dyDescent="0.25">
      <c r="A8" s="1">
        <f>2784</f>
        <v>2784</v>
      </c>
      <c r="B8" s="1">
        <f>16</f>
        <v>16</v>
      </c>
      <c r="C8" s="1">
        <f>2341</f>
        <v>2341</v>
      </c>
      <c r="D8" s="1">
        <f>13801</f>
        <v>13801</v>
      </c>
      <c r="E8" s="1">
        <f>13.4775390625</f>
        <v>13.4775390625</v>
      </c>
    </row>
    <row r="9" spans="1:10" x14ac:dyDescent="0.25">
      <c r="A9" s="1">
        <f>2960</f>
        <v>2960</v>
      </c>
      <c r="B9" s="1">
        <f>0</f>
        <v>0</v>
      </c>
      <c r="C9" s="1">
        <f>2444</f>
        <v>2444</v>
      </c>
      <c r="D9" s="1">
        <f>14065</f>
        <v>14065</v>
      </c>
      <c r="E9" s="1">
        <f>13.7353515625</f>
        <v>13.7353515625</v>
      </c>
    </row>
    <row r="10" spans="1:10" x14ac:dyDescent="0.25">
      <c r="A10" s="1">
        <f>3133</f>
        <v>3133</v>
      </c>
      <c r="B10" s="1">
        <f>0</f>
        <v>0</v>
      </c>
      <c r="C10" s="1">
        <f>2560</f>
        <v>2560</v>
      </c>
      <c r="D10" s="1">
        <f>14764</f>
        <v>14764</v>
      </c>
      <c r="E10" s="1">
        <f>14.41796875</f>
        <v>14.41796875</v>
      </c>
    </row>
    <row r="11" spans="1:10" x14ac:dyDescent="0.25">
      <c r="A11" s="1">
        <f>3300</f>
        <v>3300</v>
      </c>
      <c r="B11" s="1">
        <f>3</f>
        <v>3</v>
      </c>
      <c r="C11" s="1">
        <f>2666</f>
        <v>2666</v>
      </c>
      <c r="D11" s="1">
        <f>16252</f>
        <v>16252</v>
      </c>
      <c r="E11" s="1">
        <f>15.87109375</f>
        <v>15.87109375</v>
      </c>
    </row>
    <row r="12" spans="1:10" x14ac:dyDescent="0.25">
      <c r="A12" s="1">
        <f>3475</f>
        <v>3475</v>
      </c>
      <c r="B12" s="1">
        <f>0</f>
        <v>0</v>
      </c>
      <c r="C12" s="1">
        <f>2806</f>
        <v>2806</v>
      </c>
      <c r="D12" s="1">
        <f>50654</f>
        <v>50654</v>
      </c>
      <c r="E12" s="1">
        <f>49.466796875</f>
        <v>49.466796875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3658</f>
        <v>3658</v>
      </c>
      <c r="B13" s="1">
        <f>0</f>
        <v>0</v>
      </c>
      <c r="C13" s="1">
        <f>2906</f>
        <v>2906</v>
      </c>
      <c r="D13" s="1">
        <f>68409</f>
        <v>68409</v>
      </c>
      <c r="E13" s="1">
        <f>66.8056640625</f>
        <v>66.8056640625</v>
      </c>
      <c r="H13" s="1">
        <v>81</v>
      </c>
      <c r="I13" s="1">
        <f>MAX(E2:E885)</f>
        <v>141.083984375</v>
      </c>
      <c r="J13" s="1">
        <v>96</v>
      </c>
    </row>
    <row r="14" spans="1:10" x14ac:dyDescent="0.25">
      <c r="A14" s="1">
        <f>3826</f>
        <v>3826</v>
      </c>
      <c r="B14" s="1">
        <f>3</f>
        <v>3</v>
      </c>
      <c r="C14" s="1">
        <f>3019</f>
        <v>3019</v>
      </c>
      <c r="D14" s="1">
        <f>68409</f>
        <v>68409</v>
      </c>
      <c r="E14" s="1">
        <f>66.8056640625</f>
        <v>66.8056640625</v>
      </c>
    </row>
    <row r="15" spans="1:10" x14ac:dyDescent="0.25">
      <c r="A15" s="1">
        <f>4038</f>
        <v>4038</v>
      </c>
      <c r="B15" s="1">
        <f>2</f>
        <v>2</v>
      </c>
      <c r="C15" s="1">
        <f>3139</f>
        <v>3139</v>
      </c>
      <c r="D15" s="1">
        <f>68409</f>
        <v>68409</v>
      </c>
      <c r="E15" s="1">
        <f>66.8056640625</f>
        <v>66.8056640625</v>
      </c>
    </row>
    <row r="16" spans="1:10" x14ac:dyDescent="0.25">
      <c r="A16" s="1">
        <f>4202</f>
        <v>4202</v>
      </c>
      <c r="B16" s="1">
        <f t="shared" ref="B16:B23" si="0">0</f>
        <v>0</v>
      </c>
      <c r="C16" s="1">
        <f>3270</f>
        <v>3270</v>
      </c>
      <c r="D16" s="1">
        <f>68409</f>
        <v>68409</v>
      </c>
      <c r="E16" s="1">
        <f>66.8056640625</f>
        <v>66.8056640625</v>
      </c>
    </row>
    <row r="17" spans="1:5" x14ac:dyDescent="0.25">
      <c r="A17" s="1">
        <f>4406</f>
        <v>4406</v>
      </c>
      <c r="B17" s="1">
        <f t="shared" si="0"/>
        <v>0</v>
      </c>
      <c r="C17" s="1">
        <f>3376</f>
        <v>3376</v>
      </c>
      <c r="D17" s="1">
        <f>83949</f>
        <v>83949</v>
      </c>
      <c r="E17" s="1">
        <f>81.9814453125</f>
        <v>81.9814453125</v>
      </c>
    </row>
    <row r="18" spans="1:5" x14ac:dyDescent="0.25">
      <c r="A18" s="1">
        <f>4601</f>
        <v>4601</v>
      </c>
      <c r="B18" s="1">
        <f t="shared" si="0"/>
        <v>0</v>
      </c>
      <c r="C18" s="1">
        <f>3506</f>
        <v>3506</v>
      </c>
      <c r="D18" s="1">
        <f>83949</f>
        <v>83949</v>
      </c>
      <c r="E18" s="1">
        <f>81.9814453125</f>
        <v>81.9814453125</v>
      </c>
    </row>
    <row r="19" spans="1:5" x14ac:dyDescent="0.25">
      <c r="A19" s="1">
        <f>4800</f>
        <v>4800</v>
      </c>
      <c r="B19" s="1">
        <f t="shared" si="0"/>
        <v>0</v>
      </c>
      <c r="C19" s="1">
        <f>3616</f>
        <v>3616</v>
      </c>
      <c r="D19" s="1">
        <f>83949</f>
        <v>83949</v>
      </c>
      <c r="E19" s="1">
        <f>81.9814453125</f>
        <v>81.9814453125</v>
      </c>
    </row>
    <row r="20" spans="1:5" x14ac:dyDescent="0.25">
      <c r="A20" s="1">
        <f>5013</f>
        <v>5013</v>
      </c>
      <c r="B20" s="1">
        <f t="shared" si="0"/>
        <v>0</v>
      </c>
      <c r="C20" s="1">
        <f>3730</f>
        <v>3730</v>
      </c>
      <c r="D20" s="1">
        <f>83949</f>
        <v>83949</v>
      </c>
      <c r="E20" s="1">
        <f>81.9814453125</f>
        <v>81.9814453125</v>
      </c>
    </row>
    <row r="21" spans="1:5" x14ac:dyDescent="0.25">
      <c r="A21" s="1">
        <f>5208</f>
        <v>5208</v>
      </c>
      <c r="B21" s="1">
        <f t="shared" si="0"/>
        <v>0</v>
      </c>
      <c r="C21" s="1">
        <f>3854</f>
        <v>3854</v>
      </c>
      <c r="D21" s="1">
        <f>83949</f>
        <v>83949</v>
      </c>
      <c r="E21" s="1">
        <f>81.9814453125</f>
        <v>81.9814453125</v>
      </c>
    </row>
    <row r="22" spans="1:5" x14ac:dyDescent="0.25">
      <c r="A22" s="1">
        <f>5407</f>
        <v>5407</v>
      </c>
      <c r="B22" s="1">
        <f t="shared" si="0"/>
        <v>0</v>
      </c>
      <c r="C22" s="1">
        <f>3979</f>
        <v>3979</v>
      </c>
      <c r="D22" s="1">
        <f>83980</f>
        <v>83980</v>
      </c>
      <c r="E22" s="1">
        <f>82.01171875</f>
        <v>82.01171875</v>
      </c>
    </row>
    <row r="23" spans="1:5" x14ac:dyDescent="0.25">
      <c r="A23" s="1">
        <f>5637</f>
        <v>5637</v>
      </c>
      <c r="B23" s="1">
        <f t="shared" si="0"/>
        <v>0</v>
      </c>
      <c r="C23" s="1">
        <f>4109</f>
        <v>4109</v>
      </c>
      <c r="D23" s="1">
        <f>83986</f>
        <v>83986</v>
      </c>
      <c r="E23" s="1">
        <f>82.017578125</f>
        <v>82.017578125</v>
      </c>
    </row>
    <row r="24" spans="1:5" x14ac:dyDescent="0.25">
      <c r="A24" s="1">
        <f>5831</f>
        <v>5831</v>
      </c>
      <c r="B24" s="1">
        <f>3</f>
        <v>3</v>
      </c>
      <c r="C24" s="1">
        <f>4217</f>
        <v>4217</v>
      </c>
      <c r="D24" s="1">
        <f>84018</f>
        <v>84018</v>
      </c>
      <c r="E24" s="1">
        <f>82.048828125</f>
        <v>82.048828125</v>
      </c>
    </row>
    <row r="25" spans="1:5" x14ac:dyDescent="0.25">
      <c r="A25" s="1">
        <f>6041</f>
        <v>6041</v>
      </c>
      <c r="B25" s="1">
        <f>0</f>
        <v>0</v>
      </c>
      <c r="C25" s="1">
        <f>4323</f>
        <v>4323</v>
      </c>
      <c r="D25" s="1">
        <f>84018</f>
        <v>84018</v>
      </c>
      <c r="E25" s="1">
        <f>82.048828125</f>
        <v>82.048828125</v>
      </c>
    </row>
    <row r="26" spans="1:5" x14ac:dyDescent="0.25">
      <c r="A26" s="1">
        <f>6247</f>
        <v>6247</v>
      </c>
      <c r="B26" s="1">
        <f>18</f>
        <v>18</v>
      </c>
      <c r="C26" s="1">
        <f>4444</f>
        <v>4444</v>
      </c>
      <c r="D26" s="1">
        <f>84032</f>
        <v>84032</v>
      </c>
      <c r="E26" s="1">
        <f>82.0625</f>
        <v>82.0625</v>
      </c>
    </row>
    <row r="27" spans="1:5" x14ac:dyDescent="0.25">
      <c r="A27" s="1">
        <f>6422</f>
        <v>6422</v>
      </c>
      <c r="B27" s="1">
        <f>3</f>
        <v>3</v>
      </c>
      <c r="C27" s="1">
        <f>4583</f>
        <v>4583</v>
      </c>
      <c r="D27" s="1">
        <f>84032</f>
        <v>84032</v>
      </c>
      <c r="E27" s="1">
        <f>82.0625</f>
        <v>82.0625</v>
      </c>
    </row>
    <row r="28" spans="1:5" x14ac:dyDescent="0.25">
      <c r="A28" s="1">
        <f>6631</f>
        <v>6631</v>
      </c>
      <c r="B28" s="1">
        <f>2</f>
        <v>2</v>
      </c>
      <c r="C28" s="1">
        <f>4711</f>
        <v>4711</v>
      </c>
      <c r="D28" s="1">
        <f>84032</f>
        <v>84032</v>
      </c>
      <c r="E28" s="1">
        <f>82.0625</f>
        <v>82.0625</v>
      </c>
    </row>
    <row r="29" spans="1:5" x14ac:dyDescent="0.25">
      <c r="A29" s="1">
        <f>6826</f>
        <v>6826</v>
      </c>
      <c r="B29" s="1">
        <f>3</f>
        <v>3</v>
      </c>
      <c r="C29" s="1">
        <f>4875</f>
        <v>4875</v>
      </c>
      <c r="D29" s="1">
        <f>84032</f>
        <v>84032</v>
      </c>
      <c r="E29" s="1">
        <f>82.0625</f>
        <v>82.0625</v>
      </c>
    </row>
    <row r="30" spans="1:5" x14ac:dyDescent="0.25">
      <c r="A30" s="1">
        <f>7025</f>
        <v>7025</v>
      </c>
      <c r="B30" s="1">
        <f>7</f>
        <v>7</v>
      </c>
      <c r="C30" s="1">
        <f>5042</f>
        <v>5042</v>
      </c>
      <c r="D30" s="1">
        <f>84034</f>
        <v>84034</v>
      </c>
      <c r="E30" s="1">
        <f>82.064453125</f>
        <v>82.064453125</v>
      </c>
    </row>
    <row r="31" spans="1:5" x14ac:dyDescent="0.25">
      <c r="A31" s="1">
        <f>7223</f>
        <v>7223</v>
      </c>
      <c r="B31" s="1">
        <f>2</f>
        <v>2</v>
      </c>
      <c r="C31" s="1">
        <f>5174</f>
        <v>5174</v>
      </c>
      <c r="D31" s="1">
        <f>84034</f>
        <v>84034</v>
      </c>
      <c r="E31" s="1">
        <f>82.064453125</f>
        <v>82.064453125</v>
      </c>
    </row>
    <row r="32" spans="1:5" x14ac:dyDescent="0.25">
      <c r="A32" s="1">
        <f>7389</f>
        <v>7389</v>
      </c>
      <c r="B32" s="1">
        <f t="shared" ref="B32:B49" si="1">0</f>
        <v>0</v>
      </c>
      <c r="C32" s="1">
        <f>5311</f>
        <v>5311</v>
      </c>
      <c r="D32" s="1">
        <f>84034</f>
        <v>84034</v>
      </c>
      <c r="E32" s="1">
        <f>82.064453125</f>
        <v>82.064453125</v>
      </c>
    </row>
    <row r="33" spans="1:5" x14ac:dyDescent="0.25">
      <c r="A33" s="1">
        <f>7557</f>
        <v>7557</v>
      </c>
      <c r="B33" s="1">
        <f t="shared" si="1"/>
        <v>0</v>
      </c>
      <c r="C33" s="1">
        <f>5422</f>
        <v>5422</v>
      </c>
      <c r="D33" s="1">
        <f>84038</f>
        <v>84038</v>
      </c>
      <c r="E33" s="1">
        <f>82.068359375</f>
        <v>82.068359375</v>
      </c>
    </row>
    <row r="34" spans="1:5" x14ac:dyDescent="0.25">
      <c r="A34" s="1">
        <f>7722</f>
        <v>7722</v>
      </c>
      <c r="B34" s="1">
        <f t="shared" si="1"/>
        <v>0</v>
      </c>
      <c r="C34" s="1">
        <f>5593</f>
        <v>5593</v>
      </c>
      <c r="D34" s="1">
        <f>84038</f>
        <v>84038</v>
      </c>
      <c r="E34" s="1">
        <f>82.068359375</f>
        <v>82.068359375</v>
      </c>
    </row>
    <row r="35" spans="1:5" x14ac:dyDescent="0.25">
      <c r="A35" s="1">
        <f>7925</f>
        <v>7925</v>
      </c>
      <c r="B35" s="1">
        <f t="shared" si="1"/>
        <v>0</v>
      </c>
      <c r="C35" s="1">
        <f>5750</f>
        <v>5750</v>
      </c>
      <c r="D35" s="1">
        <f>84038</f>
        <v>84038</v>
      </c>
      <c r="E35" s="1">
        <f>82.068359375</f>
        <v>82.068359375</v>
      </c>
    </row>
    <row r="36" spans="1:5" x14ac:dyDescent="0.25">
      <c r="A36" s="1">
        <f>8089</f>
        <v>8089</v>
      </c>
      <c r="B36" s="1">
        <f t="shared" si="1"/>
        <v>0</v>
      </c>
      <c r="C36" s="1">
        <f>5887</f>
        <v>5887</v>
      </c>
      <c r="D36" s="1">
        <f>84038</f>
        <v>84038</v>
      </c>
      <c r="E36" s="1">
        <f>82.068359375</f>
        <v>82.068359375</v>
      </c>
    </row>
    <row r="37" spans="1:5" x14ac:dyDescent="0.25">
      <c r="A37" s="1">
        <f>8258</f>
        <v>8258</v>
      </c>
      <c r="B37" s="1">
        <f t="shared" si="1"/>
        <v>0</v>
      </c>
      <c r="C37" s="1">
        <f>6039</f>
        <v>6039</v>
      </c>
      <c r="D37" s="1">
        <f>84053</f>
        <v>84053</v>
      </c>
      <c r="E37" s="1">
        <f>82.0830078125</f>
        <v>82.0830078125</v>
      </c>
    </row>
    <row r="38" spans="1:5" x14ac:dyDescent="0.25">
      <c r="A38" s="1">
        <f>8432</f>
        <v>8432</v>
      </c>
      <c r="B38" s="1">
        <f t="shared" si="1"/>
        <v>0</v>
      </c>
      <c r="C38" s="1">
        <f>6151</f>
        <v>6151</v>
      </c>
      <c r="D38" s="1">
        <f>84328</f>
        <v>84328</v>
      </c>
      <c r="E38" s="1">
        <f>82.3515625</f>
        <v>82.3515625</v>
      </c>
    </row>
    <row r="39" spans="1:5" x14ac:dyDescent="0.25">
      <c r="A39" s="1">
        <f>8603</f>
        <v>8603</v>
      </c>
      <c r="B39" s="1">
        <f t="shared" si="1"/>
        <v>0</v>
      </c>
      <c r="C39" s="1">
        <f>6265</f>
        <v>6265</v>
      </c>
      <c r="D39" s="1">
        <f>84841</f>
        <v>84841</v>
      </c>
      <c r="E39" s="1">
        <f>82.8525390625</f>
        <v>82.8525390625</v>
      </c>
    </row>
    <row r="40" spans="1:5" x14ac:dyDescent="0.25">
      <c r="A40" s="1">
        <f>8792</f>
        <v>8792</v>
      </c>
      <c r="B40" s="1">
        <f t="shared" si="1"/>
        <v>0</v>
      </c>
      <c r="C40" s="1">
        <f>6386</f>
        <v>6386</v>
      </c>
      <c r="D40" s="1">
        <f>85246</f>
        <v>85246</v>
      </c>
      <c r="E40" s="1">
        <f>83.248046875</f>
        <v>83.248046875</v>
      </c>
    </row>
    <row r="41" spans="1:5" x14ac:dyDescent="0.25">
      <c r="A41" s="1">
        <f>8986</f>
        <v>8986</v>
      </c>
      <c r="B41" s="1">
        <f t="shared" si="1"/>
        <v>0</v>
      </c>
      <c r="C41" s="1">
        <f>6500</f>
        <v>6500</v>
      </c>
      <c r="D41" s="1">
        <f>85282</f>
        <v>85282</v>
      </c>
      <c r="E41" s="1">
        <f>83.283203125</f>
        <v>83.283203125</v>
      </c>
    </row>
    <row r="42" spans="1:5" x14ac:dyDescent="0.25">
      <c r="A42" s="1">
        <f>9164</f>
        <v>9164</v>
      </c>
      <c r="B42" s="1">
        <f t="shared" si="1"/>
        <v>0</v>
      </c>
      <c r="C42" s="1">
        <f>6632</f>
        <v>6632</v>
      </c>
      <c r="D42" s="1">
        <f>85292</f>
        <v>85292</v>
      </c>
      <c r="E42" s="1">
        <f>83.29296875</f>
        <v>83.29296875</v>
      </c>
    </row>
    <row r="43" spans="1:5" x14ac:dyDescent="0.25">
      <c r="A43" s="1">
        <f>9388</f>
        <v>9388</v>
      </c>
      <c r="B43" s="1">
        <f t="shared" si="1"/>
        <v>0</v>
      </c>
      <c r="C43" s="1">
        <f>6781</f>
        <v>6781</v>
      </c>
      <c r="D43" s="1">
        <f>85306</f>
        <v>85306</v>
      </c>
      <c r="E43" s="1">
        <f>83.306640625</f>
        <v>83.306640625</v>
      </c>
    </row>
    <row r="44" spans="1:5" x14ac:dyDescent="0.25">
      <c r="A44" s="1">
        <f>9614</f>
        <v>9614</v>
      </c>
      <c r="B44" s="1">
        <f t="shared" si="1"/>
        <v>0</v>
      </c>
      <c r="C44" s="1">
        <f>6897</f>
        <v>6897</v>
      </c>
      <c r="D44" s="1">
        <f>85346</f>
        <v>85346</v>
      </c>
      <c r="E44" s="1">
        <f>83.345703125</f>
        <v>83.345703125</v>
      </c>
    </row>
    <row r="45" spans="1:5" x14ac:dyDescent="0.25">
      <c r="A45" s="1">
        <f>9836</f>
        <v>9836</v>
      </c>
      <c r="B45" s="1">
        <f t="shared" si="1"/>
        <v>0</v>
      </c>
      <c r="C45" s="1">
        <f>7006</f>
        <v>7006</v>
      </c>
      <c r="D45" s="1">
        <f>85366</f>
        <v>85366</v>
      </c>
      <c r="E45" s="1">
        <f>83.365234375</f>
        <v>83.365234375</v>
      </c>
    </row>
    <row r="46" spans="1:5" x14ac:dyDescent="0.25">
      <c r="A46" s="1">
        <f>10061</f>
        <v>10061</v>
      </c>
      <c r="B46" s="1">
        <f t="shared" si="1"/>
        <v>0</v>
      </c>
      <c r="C46" s="1">
        <f>7113</f>
        <v>7113</v>
      </c>
      <c r="D46" s="1">
        <f>85384</f>
        <v>85384</v>
      </c>
      <c r="E46" s="1">
        <f>83.3828125</f>
        <v>83.3828125</v>
      </c>
    </row>
    <row r="47" spans="1:5" x14ac:dyDescent="0.25">
      <c r="A47" s="1">
        <f>10279</f>
        <v>10279</v>
      </c>
      <c r="B47" s="1">
        <f t="shared" si="1"/>
        <v>0</v>
      </c>
      <c r="C47" s="1">
        <f>7233</f>
        <v>7233</v>
      </c>
      <c r="D47" s="1">
        <f>85390</f>
        <v>85390</v>
      </c>
      <c r="E47" s="1">
        <f>83.388671875</f>
        <v>83.388671875</v>
      </c>
    </row>
    <row r="48" spans="1:5" x14ac:dyDescent="0.25">
      <c r="A48" s="1">
        <f>10517</f>
        <v>10517</v>
      </c>
      <c r="B48" s="1">
        <f t="shared" si="1"/>
        <v>0</v>
      </c>
      <c r="C48" s="1">
        <f>7357</f>
        <v>7357</v>
      </c>
      <c r="D48" s="1">
        <f t="shared" ref="D48:D73" si="2">85334</f>
        <v>85334</v>
      </c>
      <c r="E48" s="1">
        <f t="shared" ref="E48:E73" si="3">83.333984375</f>
        <v>83.333984375</v>
      </c>
    </row>
    <row r="49" spans="1:5" x14ac:dyDescent="0.25">
      <c r="A49" s="1">
        <f>10744</f>
        <v>10744</v>
      </c>
      <c r="B49" s="1">
        <f t="shared" si="1"/>
        <v>0</v>
      </c>
      <c r="C49" s="1">
        <f>7490</f>
        <v>7490</v>
      </c>
      <c r="D49" s="1">
        <f t="shared" si="2"/>
        <v>85334</v>
      </c>
      <c r="E49" s="1">
        <f t="shared" si="3"/>
        <v>83.333984375</v>
      </c>
    </row>
    <row r="50" spans="1:5" x14ac:dyDescent="0.25">
      <c r="A50" s="1">
        <f>10930</f>
        <v>10930</v>
      </c>
      <c r="B50" s="1">
        <f>19</f>
        <v>19</v>
      </c>
      <c r="C50" s="1">
        <f>7624</f>
        <v>7624</v>
      </c>
      <c r="D50" s="1">
        <f t="shared" si="2"/>
        <v>85334</v>
      </c>
      <c r="E50" s="1">
        <f t="shared" si="3"/>
        <v>83.333984375</v>
      </c>
    </row>
    <row r="51" spans="1:5" x14ac:dyDescent="0.25">
      <c r="A51" s="1">
        <f>11112</f>
        <v>11112</v>
      </c>
      <c r="B51" s="1">
        <f>25</f>
        <v>25</v>
      </c>
      <c r="C51" s="1">
        <f>7736</f>
        <v>7736</v>
      </c>
      <c r="D51" s="1">
        <f t="shared" si="2"/>
        <v>85334</v>
      </c>
      <c r="E51" s="1">
        <f t="shared" si="3"/>
        <v>83.333984375</v>
      </c>
    </row>
    <row r="52" spans="1:5" x14ac:dyDescent="0.25">
      <c r="A52" s="1">
        <f>11341</f>
        <v>11341</v>
      </c>
      <c r="B52" s="1">
        <f>2</f>
        <v>2</v>
      </c>
      <c r="C52" s="1">
        <f>7852</f>
        <v>7852</v>
      </c>
      <c r="D52" s="1">
        <f t="shared" si="2"/>
        <v>85334</v>
      </c>
      <c r="E52" s="1">
        <f t="shared" si="3"/>
        <v>83.333984375</v>
      </c>
    </row>
    <row r="53" spans="1:5" x14ac:dyDescent="0.25">
      <c r="A53" s="1">
        <f>11549</f>
        <v>11549</v>
      </c>
      <c r="B53" s="1">
        <f>16</f>
        <v>16</v>
      </c>
      <c r="C53" s="1">
        <f>7963</f>
        <v>7963</v>
      </c>
      <c r="D53" s="1">
        <f t="shared" si="2"/>
        <v>85334</v>
      </c>
      <c r="E53" s="1">
        <f t="shared" si="3"/>
        <v>83.333984375</v>
      </c>
    </row>
    <row r="54" spans="1:5" x14ac:dyDescent="0.25">
      <c r="A54" s="1">
        <f>11740</f>
        <v>11740</v>
      </c>
      <c r="B54" s="1">
        <f>18</f>
        <v>18</v>
      </c>
      <c r="C54" s="1">
        <f>8084</f>
        <v>8084</v>
      </c>
      <c r="D54" s="1">
        <f t="shared" si="2"/>
        <v>85334</v>
      </c>
      <c r="E54" s="1">
        <f t="shared" si="3"/>
        <v>83.333984375</v>
      </c>
    </row>
    <row r="55" spans="1:5" x14ac:dyDescent="0.25">
      <c r="A55" s="1">
        <f>11930</f>
        <v>11930</v>
      </c>
      <c r="B55" s="1">
        <f>3</f>
        <v>3</v>
      </c>
      <c r="C55" s="1">
        <f>8198</f>
        <v>8198</v>
      </c>
      <c r="D55" s="1">
        <f t="shared" si="2"/>
        <v>85334</v>
      </c>
      <c r="E55" s="1">
        <f t="shared" si="3"/>
        <v>83.333984375</v>
      </c>
    </row>
    <row r="56" spans="1:5" x14ac:dyDescent="0.25">
      <c r="A56" s="1">
        <f>12134</f>
        <v>12134</v>
      </c>
      <c r="B56" s="1">
        <f>3</f>
        <v>3</v>
      </c>
      <c r="C56" s="1">
        <f>8332</f>
        <v>8332</v>
      </c>
      <c r="D56" s="1">
        <f t="shared" si="2"/>
        <v>85334</v>
      </c>
      <c r="E56" s="1">
        <f t="shared" si="3"/>
        <v>83.333984375</v>
      </c>
    </row>
    <row r="57" spans="1:5" x14ac:dyDescent="0.25">
      <c r="A57" s="1">
        <f>12325</f>
        <v>12325</v>
      </c>
      <c r="B57" s="1">
        <f>3</f>
        <v>3</v>
      </c>
      <c r="C57" s="1">
        <f>8465</f>
        <v>8465</v>
      </c>
      <c r="D57" s="1">
        <f t="shared" si="2"/>
        <v>85334</v>
      </c>
      <c r="E57" s="1">
        <f t="shared" si="3"/>
        <v>83.333984375</v>
      </c>
    </row>
    <row r="58" spans="1:5" x14ac:dyDescent="0.25">
      <c r="A58" s="1">
        <f>12554</f>
        <v>12554</v>
      </c>
      <c r="B58" s="1">
        <f>0</f>
        <v>0</v>
      </c>
      <c r="C58" s="1">
        <f>8596</f>
        <v>8596</v>
      </c>
      <c r="D58" s="1">
        <f t="shared" si="2"/>
        <v>85334</v>
      </c>
      <c r="E58" s="1">
        <f t="shared" si="3"/>
        <v>83.333984375</v>
      </c>
    </row>
    <row r="59" spans="1:5" x14ac:dyDescent="0.25">
      <c r="A59" s="1">
        <f>12752</f>
        <v>12752</v>
      </c>
      <c r="B59" s="1">
        <f>0</f>
        <v>0</v>
      </c>
      <c r="C59" s="1">
        <f>8712</f>
        <v>8712</v>
      </c>
      <c r="D59" s="1">
        <f t="shared" si="2"/>
        <v>85334</v>
      </c>
      <c r="E59" s="1">
        <f t="shared" si="3"/>
        <v>83.333984375</v>
      </c>
    </row>
    <row r="60" spans="1:5" x14ac:dyDescent="0.25">
      <c r="A60" s="1">
        <f>12982</f>
        <v>12982</v>
      </c>
      <c r="B60" s="1">
        <f>11</f>
        <v>11</v>
      </c>
      <c r="C60" s="1">
        <f>8843</f>
        <v>8843</v>
      </c>
      <c r="D60" s="1">
        <f t="shared" si="2"/>
        <v>85334</v>
      </c>
      <c r="E60" s="1">
        <f t="shared" si="3"/>
        <v>83.333984375</v>
      </c>
    </row>
    <row r="61" spans="1:5" x14ac:dyDescent="0.25">
      <c r="A61" s="1">
        <f>13207</f>
        <v>13207</v>
      </c>
      <c r="B61" s="1">
        <f>11</f>
        <v>11</v>
      </c>
      <c r="C61" s="1">
        <f>8983</f>
        <v>8983</v>
      </c>
      <c r="D61" s="1">
        <f t="shared" si="2"/>
        <v>85334</v>
      </c>
      <c r="E61" s="1">
        <f t="shared" si="3"/>
        <v>83.333984375</v>
      </c>
    </row>
    <row r="62" spans="1:5" x14ac:dyDescent="0.25">
      <c r="A62" s="1">
        <f>13391</f>
        <v>13391</v>
      </c>
      <c r="B62" s="1">
        <f t="shared" ref="B62:B69" si="4">0</f>
        <v>0</v>
      </c>
      <c r="C62" s="1">
        <f>9113</f>
        <v>9113</v>
      </c>
      <c r="D62" s="1">
        <f t="shared" si="2"/>
        <v>85334</v>
      </c>
      <c r="E62" s="1">
        <f t="shared" si="3"/>
        <v>83.333984375</v>
      </c>
    </row>
    <row r="63" spans="1:5" x14ac:dyDescent="0.25">
      <c r="A63" s="1">
        <f>13601</f>
        <v>13601</v>
      </c>
      <c r="B63" s="1">
        <f t="shared" si="4"/>
        <v>0</v>
      </c>
      <c r="C63" s="1">
        <f>9270</f>
        <v>9270</v>
      </c>
      <c r="D63" s="1">
        <f t="shared" si="2"/>
        <v>85334</v>
      </c>
      <c r="E63" s="1">
        <f t="shared" si="3"/>
        <v>83.333984375</v>
      </c>
    </row>
    <row r="64" spans="1:5" x14ac:dyDescent="0.25">
      <c r="A64" s="1">
        <f>13768</f>
        <v>13768</v>
      </c>
      <c r="B64" s="1">
        <f t="shared" si="4"/>
        <v>0</v>
      </c>
      <c r="C64" s="1">
        <f>9440</f>
        <v>9440</v>
      </c>
      <c r="D64" s="1">
        <f t="shared" si="2"/>
        <v>85334</v>
      </c>
      <c r="E64" s="1">
        <f t="shared" si="3"/>
        <v>83.333984375</v>
      </c>
    </row>
    <row r="65" spans="1:5" x14ac:dyDescent="0.25">
      <c r="A65" s="1">
        <f>13957</f>
        <v>13957</v>
      </c>
      <c r="B65" s="1">
        <f t="shared" si="4"/>
        <v>0</v>
      </c>
      <c r="C65" s="1">
        <f>9605</f>
        <v>9605</v>
      </c>
      <c r="D65" s="1">
        <f t="shared" si="2"/>
        <v>85334</v>
      </c>
      <c r="E65" s="1">
        <f t="shared" si="3"/>
        <v>83.333984375</v>
      </c>
    </row>
    <row r="66" spans="1:5" x14ac:dyDescent="0.25">
      <c r="A66" s="1">
        <f>14128</f>
        <v>14128</v>
      </c>
      <c r="B66" s="1">
        <f t="shared" si="4"/>
        <v>0</v>
      </c>
      <c r="C66" s="1">
        <f>9720</f>
        <v>9720</v>
      </c>
      <c r="D66" s="1">
        <f t="shared" si="2"/>
        <v>85334</v>
      </c>
      <c r="E66" s="1">
        <f t="shared" si="3"/>
        <v>83.333984375</v>
      </c>
    </row>
    <row r="67" spans="1:5" x14ac:dyDescent="0.25">
      <c r="A67" s="1">
        <f>14309</f>
        <v>14309</v>
      </c>
      <c r="B67" s="1">
        <f t="shared" si="4"/>
        <v>0</v>
      </c>
      <c r="C67" s="1">
        <f>9920</f>
        <v>9920</v>
      </c>
      <c r="D67" s="1">
        <f t="shared" si="2"/>
        <v>85334</v>
      </c>
      <c r="E67" s="1">
        <f t="shared" si="3"/>
        <v>83.333984375</v>
      </c>
    </row>
    <row r="68" spans="1:5" x14ac:dyDescent="0.25">
      <c r="A68" s="1">
        <f>14499</f>
        <v>14499</v>
      </c>
      <c r="B68" s="1">
        <f t="shared" si="4"/>
        <v>0</v>
      </c>
      <c r="C68" s="1">
        <f>10098</f>
        <v>10098</v>
      </c>
      <c r="D68" s="1">
        <f t="shared" si="2"/>
        <v>85334</v>
      </c>
      <c r="E68" s="1">
        <f t="shared" si="3"/>
        <v>83.333984375</v>
      </c>
    </row>
    <row r="69" spans="1:5" x14ac:dyDescent="0.25">
      <c r="A69" s="1">
        <f>14676</f>
        <v>14676</v>
      </c>
      <c r="B69" s="1">
        <f t="shared" si="4"/>
        <v>0</v>
      </c>
      <c r="C69" s="1">
        <f>10241</f>
        <v>10241</v>
      </c>
      <c r="D69" s="1">
        <f t="shared" si="2"/>
        <v>85334</v>
      </c>
      <c r="E69" s="1">
        <f t="shared" si="3"/>
        <v>83.333984375</v>
      </c>
    </row>
    <row r="70" spans="1:5" x14ac:dyDescent="0.25">
      <c r="A70" s="1">
        <f>14851</f>
        <v>14851</v>
      </c>
      <c r="B70" s="1">
        <f>4</f>
        <v>4</v>
      </c>
      <c r="C70" s="1">
        <f>10365</f>
        <v>10365</v>
      </c>
      <c r="D70" s="1">
        <f t="shared" si="2"/>
        <v>85334</v>
      </c>
      <c r="E70" s="1">
        <f t="shared" si="3"/>
        <v>83.333984375</v>
      </c>
    </row>
    <row r="71" spans="1:5" x14ac:dyDescent="0.25">
      <c r="A71" s="1">
        <f>15029</f>
        <v>15029</v>
      </c>
      <c r="B71" s="1">
        <f t="shared" ref="B71:B81" si="5">0</f>
        <v>0</v>
      </c>
      <c r="C71" s="1">
        <f>10539</f>
        <v>10539</v>
      </c>
      <c r="D71" s="1">
        <f t="shared" si="2"/>
        <v>85334</v>
      </c>
      <c r="E71" s="1">
        <f t="shared" si="3"/>
        <v>83.333984375</v>
      </c>
    </row>
    <row r="72" spans="1:5" x14ac:dyDescent="0.25">
      <c r="A72" s="1">
        <f>15199</f>
        <v>15199</v>
      </c>
      <c r="B72" s="1">
        <f t="shared" si="5"/>
        <v>0</v>
      </c>
      <c r="C72" s="1">
        <f>10715</f>
        <v>10715</v>
      </c>
      <c r="D72" s="1">
        <f t="shared" si="2"/>
        <v>85334</v>
      </c>
      <c r="E72" s="1">
        <f t="shared" si="3"/>
        <v>83.333984375</v>
      </c>
    </row>
    <row r="73" spans="1:5" x14ac:dyDescent="0.25">
      <c r="A73" s="1">
        <f>15389</f>
        <v>15389</v>
      </c>
      <c r="B73" s="1">
        <f t="shared" si="5"/>
        <v>0</v>
      </c>
      <c r="C73" s="1">
        <f>10861</f>
        <v>10861</v>
      </c>
      <c r="D73" s="1">
        <f t="shared" si="2"/>
        <v>85334</v>
      </c>
      <c r="E73" s="1">
        <f t="shared" si="3"/>
        <v>83.333984375</v>
      </c>
    </row>
    <row r="74" spans="1:5" x14ac:dyDescent="0.25">
      <c r="A74" s="1">
        <f>15564</f>
        <v>15564</v>
      </c>
      <c r="B74" s="1">
        <f t="shared" si="5"/>
        <v>0</v>
      </c>
      <c r="C74" s="1">
        <f>10973</f>
        <v>10973</v>
      </c>
      <c r="D74" s="1">
        <f>86102</f>
        <v>86102</v>
      </c>
      <c r="E74" s="1">
        <f>84.083984375</f>
        <v>84.083984375</v>
      </c>
    </row>
    <row r="75" spans="1:5" x14ac:dyDescent="0.25">
      <c r="A75" s="1">
        <f>15735</f>
        <v>15735</v>
      </c>
      <c r="B75" s="1">
        <f t="shared" si="5"/>
        <v>0</v>
      </c>
      <c r="C75" s="1">
        <f>11097</f>
        <v>11097</v>
      </c>
      <c r="D75" s="1">
        <f>86818</f>
        <v>86818</v>
      </c>
      <c r="E75" s="1">
        <f>84.783203125</f>
        <v>84.783203125</v>
      </c>
    </row>
    <row r="76" spans="1:5" x14ac:dyDescent="0.25">
      <c r="A76" s="1">
        <f>15908</f>
        <v>15908</v>
      </c>
      <c r="B76" s="1">
        <f t="shared" si="5"/>
        <v>0</v>
      </c>
      <c r="C76" s="1">
        <f>11223</f>
        <v>11223</v>
      </c>
      <c r="D76" s="1">
        <f>87544</f>
        <v>87544</v>
      </c>
      <c r="E76" s="1">
        <f>85.4921875</f>
        <v>85.4921875</v>
      </c>
    </row>
    <row r="77" spans="1:5" x14ac:dyDescent="0.25">
      <c r="A77" s="1">
        <f>16110</f>
        <v>16110</v>
      </c>
      <c r="B77" s="1">
        <f t="shared" si="5"/>
        <v>0</v>
      </c>
      <c r="C77" s="1">
        <f>11331</f>
        <v>11331</v>
      </c>
      <c r="D77" s="1">
        <f>87741</f>
        <v>87741</v>
      </c>
      <c r="E77" s="1">
        <f>85.6845703125</f>
        <v>85.6845703125</v>
      </c>
    </row>
    <row r="78" spans="1:5" x14ac:dyDescent="0.25">
      <c r="A78" s="1">
        <f>16292</f>
        <v>16292</v>
      </c>
      <c r="B78" s="1">
        <f t="shared" si="5"/>
        <v>0</v>
      </c>
      <c r="C78" s="1">
        <f>11465</f>
        <v>11465</v>
      </c>
      <c r="D78" s="1">
        <f>88164</f>
        <v>88164</v>
      </c>
      <c r="E78" s="1">
        <f>86.09765625</f>
        <v>86.09765625</v>
      </c>
    </row>
    <row r="79" spans="1:5" x14ac:dyDescent="0.25">
      <c r="A79" s="1">
        <f>16483</f>
        <v>16483</v>
      </c>
      <c r="B79" s="1">
        <f t="shared" si="5"/>
        <v>0</v>
      </c>
      <c r="C79" s="1">
        <f>11599</f>
        <v>11599</v>
      </c>
      <c r="D79" s="1">
        <f>89076</f>
        <v>89076</v>
      </c>
      <c r="E79" s="1">
        <f>86.98828125</f>
        <v>86.98828125</v>
      </c>
    </row>
    <row r="80" spans="1:5" x14ac:dyDescent="0.25">
      <c r="A80" s="1">
        <f>16665</f>
        <v>16665</v>
      </c>
      <c r="B80" s="1">
        <f t="shared" si="5"/>
        <v>0</v>
      </c>
      <c r="C80" s="1">
        <f>11711</f>
        <v>11711</v>
      </c>
      <c r="D80" s="1">
        <f>89580</f>
        <v>89580</v>
      </c>
      <c r="E80" s="1">
        <f>87.48046875</f>
        <v>87.48046875</v>
      </c>
    </row>
    <row r="81" spans="1:5" x14ac:dyDescent="0.25">
      <c r="A81" s="1">
        <f>16845</f>
        <v>16845</v>
      </c>
      <c r="B81" s="1">
        <f t="shared" si="5"/>
        <v>0</v>
      </c>
      <c r="C81" s="1">
        <f>11819</f>
        <v>11819</v>
      </c>
      <c r="D81" s="1">
        <f>106162</f>
        <v>106162</v>
      </c>
      <c r="E81" s="1">
        <f>103.673828125</f>
        <v>103.673828125</v>
      </c>
    </row>
    <row r="82" spans="1:5" x14ac:dyDescent="0.25">
      <c r="A82" s="1">
        <f>17028</f>
        <v>17028</v>
      </c>
      <c r="B82" s="1">
        <f>3</f>
        <v>3</v>
      </c>
      <c r="C82" s="1">
        <f>11921</f>
        <v>11921</v>
      </c>
      <c r="D82" s="1">
        <f>60729</f>
        <v>60729</v>
      </c>
      <c r="E82" s="1">
        <f>59.3056640625</f>
        <v>59.3056640625</v>
      </c>
    </row>
    <row r="83" spans="1:5" x14ac:dyDescent="0.25">
      <c r="A83" s="1">
        <f>17237</f>
        <v>17237</v>
      </c>
      <c r="B83" s="1">
        <f>5</f>
        <v>5</v>
      </c>
      <c r="C83" s="1">
        <f>12093</f>
        <v>12093</v>
      </c>
      <c r="D83" s="1">
        <f>61389</f>
        <v>61389</v>
      </c>
      <c r="E83" s="1">
        <f>59.9501953125</f>
        <v>59.9501953125</v>
      </c>
    </row>
    <row r="84" spans="1:5" x14ac:dyDescent="0.25">
      <c r="A84" s="1">
        <f>17449</f>
        <v>17449</v>
      </c>
      <c r="B84" s="1">
        <f>6</f>
        <v>6</v>
      </c>
      <c r="C84" s="1">
        <f>12253</f>
        <v>12253</v>
      </c>
      <c r="D84" s="1">
        <f>93182</f>
        <v>93182</v>
      </c>
      <c r="E84" s="1">
        <f>90.998046875</f>
        <v>90.998046875</v>
      </c>
    </row>
    <row r="85" spans="1:5" x14ac:dyDescent="0.25">
      <c r="A85" s="1">
        <f>17645</f>
        <v>17645</v>
      </c>
      <c r="B85" s="1">
        <f>6</f>
        <v>6</v>
      </c>
      <c r="C85" s="1">
        <f>12381</f>
        <v>12381</v>
      </c>
      <c r="D85" s="1">
        <f>94132</f>
        <v>94132</v>
      </c>
      <c r="E85" s="1">
        <f>91.92578125</f>
        <v>91.92578125</v>
      </c>
    </row>
    <row r="86" spans="1:5" x14ac:dyDescent="0.25">
      <c r="A86" s="1">
        <f>17840</f>
        <v>17840</v>
      </c>
      <c r="B86" s="1">
        <f>3</f>
        <v>3</v>
      </c>
      <c r="C86" s="1">
        <f>12561</f>
        <v>12561</v>
      </c>
      <c r="D86" s="1">
        <f>94286</f>
        <v>94286</v>
      </c>
      <c r="E86" s="1">
        <f>92.076171875</f>
        <v>92.076171875</v>
      </c>
    </row>
    <row r="87" spans="1:5" x14ac:dyDescent="0.25">
      <c r="A87" s="1">
        <f>18035</f>
        <v>18035</v>
      </c>
      <c r="B87" s="1">
        <f>2</f>
        <v>2</v>
      </c>
      <c r="C87" s="1">
        <f>12714</f>
        <v>12714</v>
      </c>
      <c r="D87" s="1">
        <f>94286</f>
        <v>94286</v>
      </c>
      <c r="E87" s="1">
        <f>92.076171875</f>
        <v>92.076171875</v>
      </c>
    </row>
    <row r="88" spans="1:5" x14ac:dyDescent="0.25">
      <c r="A88" s="1">
        <f>18240</f>
        <v>18240</v>
      </c>
      <c r="B88" s="1">
        <f>0</f>
        <v>0</v>
      </c>
      <c r="C88" s="1">
        <f>12858</f>
        <v>12858</v>
      </c>
      <c r="D88" s="1">
        <f>94286</f>
        <v>94286</v>
      </c>
      <c r="E88" s="1">
        <f>92.076171875</f>
        <v>92.076171875</v>
      </c>
    </row>
    <row r="89" spans="1:5" x14ac:dyDescent="0.25">
      <c r="A89" s="1">
        <f>18435</f>
        <v>18435</v>
      </c>
      <c r="B89" s="1">
        <f>0</f>
        <v>0</v>
      </c>
      <c r="C89" s="1">
        <f>13009</f>
        <v>13009</v>
      </c>
      <c r="D89" s="1">
        <f>94542</f>
        <v>94542</v>
      </c>
      <c r="E89" s="1">
        <f>92.326171875</f>
        <v>92.326171875</v>
      </c>
    </row>
    <row r="90" spans="1:5" x14ac:dyDescent="0.25">
      <c r="A90" s="1">
        <f>18621</f>
        <v>18621</v>
      </c>
      <c r="B90" s="1">
        <f>6</f>
        <v>6</v>
      </c>
      <c r="C90" s="1">
        <f>13130</f>
        <v>13130</v>
      </c>
      <c r="D90" s="1">
        <f>94804</f>
        <v>94804</v>
      </c>
      <c r="E90" s="1">
        <f>92.58203125</f>
        <v>92.58203125</v>
      </c>
    </row>
    <row r="91" spans="1:5" x14ac:dyDescent="0.25">
      <c r="A91" s="1">
        <f>18781</f>
        <v>18781</v>
      </c>
      <c r="B91" s="1">
        <f>0</f>
        <v>0</v>
      </c>
      <c r="C91" s="1">
        <f>13269</f>
        <v>13269</v>
      </c>
      <c r="D91" s="1">
        <f>95139</f>
        <v>95139</v>
      </c>
      <c r="E91" s="1">
        <f>92.9091796875</f>
        <v>92.9091796875</v>
      </c>
    </row>
    <row r="92" spans="1:5" x14ac:dyDescent="0.25">
      <c r="A92" s="1">
        <f>18942</f>
        <v>18942</v>
      </c>
      <c r="B92" s="1">
        <f>0</f>
        <v>0</v>
      </c>
      <c r="C92" s="1">
        <f>13404</f>
        <v>13404</v>
      </c>
      <c r="D92" s="1">
        <f>82186</f>
        <v>82186</v>
      </c>
      <c r="E92" s="1">
        <f>80.259765625</f>
        <v>80.259765625</v>
      </c>
    </row>
    <row r="93" spans="1:5" x14ac:dyDescent="0.25">
      <c r="A93" s="1">
        <f>19103</f>
        <v>19103</v>
      </c>
      <c r="B93" s="1">
        <f>4</f>
        <v>4</v>
      </c>
      <c r="C93" s="1">
        <f>13529</f>
        <v>13529</v>
      </c>
      <c r="D93" s="1">
        <f t="shared" ref="D93:D103" si="6">82038</f>
        <v>82038</v>
      </c>
      <c r="E93" s="1">
        <f t="shared" ref="E93:E103" si="7">80.115234375</f>
        <v>80.115234375</v>
      </c>
    </row>
    <row r="94" spans="1:5" x14ac:dyDescent="0.25">
      <c r="A94" s="1">
        <f>19270</f>
        <v>19270</v>
      </c>
      <c r="B94" s="1">
        <f>4</f>
        <v>4</v>
      </c>
      <c r="C94" s="1">
        <f>13656</f>
        <v>13656</v>
      </c>
      <c r="D94" s="1">
        <f t="shared" si="6"/>
        <v>82038</v>
      </c>
      <c r="E94" s="1">
        <f t="shared" si="7"/>
        <v>80.115234375</v>
      </c>
    </row>
    <row r="95" spans="1:5" x14ac:dyDescent="0.25">
      <c r="A95" s="1">
        <f>19453</f>
        <v>19453</v>
      </c>
      <c r="B95" s="1">
        <f>0</f>
        <v>0</v>
      </c>
      <c r="C95" s="1">
        <f>13789</f>
        <v>13789</v>
      </c>
      <c r="D95" s="1">
        <f t="shared" si="6"/>
        <v>82038</v>
      </c>
      <c r="E95" s="1">
        <f t="shared" si="7"/>
        <v>80.115234375</v>
      </c>
    </row>
    <row r="96" spans="1:5" x14ac:dyDescent="0.25">
      <c r="A96" s="1">
        <f>19672</f>
        <v>19672</v>
      </c>
      <c r="B96" s="1">
        <f>3</f>
        <v>3</v>
      </c>
      <c r="C96" s="1">
        <f>13904</f>
        <v>13904</v>
      </c>
      <c r="D96" s="1">
        <f t="shared" si="6"/>
        <v>82038</v>
      </c>
      <c r="E96" s="1">
        <f t="shared" si="7"/>
        <v>80.115234375</v>
      </c>
    </row>
    <row r="97" spans="1:5" x14ac:dyDescent="0.25">
      <c r="A97" s="1">
        <f>19868</f>
        <v>19868</v>
      </c>
      <c r="B97" s="1">
        <f>2</f>
        <v>2</v>
      </c>
      <c r="C97" s="1">
        <f>14034</f>
        <v>14034</v>
      </c>
      <c r="D97" s="1">
        <f t="shared" si="6"/>
        <v>82038</v>
      </c>
      <c r="E97" s="1">
        <f t="shared" si="7"/>
        <v>80.115234375</v>
      </c>
    </row>
    <row r="98" spans="1:5" x14ac:dyDescent="0.25">
      <c r="A98" s="1">
        <f>20036</f>
        <v>20036</v>
      </c>
      <c r="B98" s="1">
        <f>3</f>
        <v>3</v>
      </c>
      <c r="C98" s="1">
        <f>14162</f>
        <v>14162</v>
      </c>
      <c r="D98" s="1">
        <f t="shared" si="6"/>
        <v>82038</v>
      </c>
      <c r="E98" s="1">
        <f t="shared" si="7"/>
        <v>80.115234375</v>
      </c>
    </row>
    <row r="99" spans="1:5" x14ac:dyDescent="0.25">
      <c r="A99" s="1">
        <f>20211</f>
        <v>20211</v>
      </c>
      <c r="B99" s="1">
        <f>0</f>
        <v>0</v>
      </c>
      <c r="C99" s="1">
        <f>14297</f>
        <v>14297</v>
      </c>
      <c r="D99" s="1">
        <f t="shared" si="6"/>
        <v>82038</v>
      </c>
      <c r="E99" s="1">
        <f t="shared" si="7"/>
        <v>80.115234375</v>
      </c>
    </row>
    <row r="100" spans="1:5" x14ac:dyDescent="0.25">
      <c r="A100" s="1">
        <f>20396</f>
        <v>20396</v>
      </c>
      <c r="B100" s="1">
        <f>0</f>
        <v>0</v>
      </c>
      <c r="C100" s="1">
        <f>14425</f>
        <v>14425</v>
      </c>
      <c r="D100" s="1">
        <f t="shared" si="6"/>
        <v>82038</v>
      </c>
      <c r="E100" s="1">
        <f t="shared" si="7"/>
        <v>80.115234375</v>
      </c>
    </row>
    <row r="101" spans="1:5" x14ac:dyDescent="0.25">
      <c r="A101" s="1">
        <f>20595</f>
        <v>20595</v>
      </c>
      <c r="B101" s="1">
        <f>15</f>
        <v>15</v>
      </c>
      <c r="C101" s="1">
        <f>14543</f>
        <v>14543</v>
      </c>
      <c r="D101" s="1">
        <f t="shared" si="6"/>
        <v>82038</v>
      </c>
      <c r="E101" s="1">
        <f t="shared" si="7"/>
        <v>80.115234375</v>
      </c>
    </row>
    <row r="102" spans="1:5" x14ac:dyDescent="0.25">
      <c r="A102" s="1">
        <f>20775</f>
        <v>20775</v>
      </c>
      <c r="B102" s="1">
        <f>0</f>
        <v>0</v>
      </c>
      <c r="C102" s="1">
        <f>14673</f>
        <v>14673</v>
      </c>
      <c r="D102" s="1">
        <f t="shared" si="6"/>
        <v>82038</v>
      </c>
      <c r="E102" s="1">
        <f t="shared" si="7"/>
        <v>80.115234375</v>
      </c>
    </row>
    <row r="103" spans="1:5" x14ac:dyDescent="0.25">
      <c r="A103" s="1">
        <f>20964</f>
        <v>20964</v>
      </c>
      <c r="B103" s="1">
        <f>0</f>
        <v>0</v>
      </c>
      <c r="C103" s="1">
        <f>14804</f>
        <v>14804</v>
      </c>
      <c r="D103" s="1">
        <f t="shared" si="6"/>
        <v>82038</v>
      </c>
      <c r="E103" s="1">
        <f t="shared" si="7"/>
        <v>80.115234375</v>
      </c>
    </row>
    <row r="104" spans="1:5" x14ac:dyDescent="0.25">
      <c r="A104" s="1">
        <f>21150</f>
        <v>21150</v>
      </c>
      <c r="B104" s="1">
        <f>0</f>
        <v>0</v>
      </c>
      <c r="C104" s="1">
        <f>14942</f>
        <v>14942</v>
      </c>
      <c r="D104" s="1">
        <f>97641</f>
        <v>97641</v>
      </c>
      <c r="E104" s="1">
        <f>95.3525390625</f>
        <v>95.3525390625</v>
      </c>
    </row>
    <row r="105" spans="1:5" x14ac:dyDescent="0.25">
      <c r="A105" s="1">
        <f>21324</f>
        <v>21324</v>
      </c>
      <c r="B105" s="1">
        <f>0</f>
        <v>0</v>
      </c>
      <c r="C105" s="1">
        <f>15047</f>
        <v>15047</v>
      </c>
      <c r="D105" s="1">
        <f t="shared" ref="D105:D117" si="8">97788</f>
        <v>97788</v>
      </c>
      <c r="E105" s="1">
        <f t="shared" ref="E105:E117" si="9">95.49609375</f>
        <v>95.49609375</v>
      </c>
    </row>
    <row r="106" spans="1:5" x14ac:dyDescent="0.25">
      <c r="A106" s="1">
        <f>21521</f>
        <v>21521</v>
      </c>
      <c r="B106" s="1">
        <f>0</f>
        <v>0</v>
      </c>
      <c r="C106" s="1">
        <f>15186</f>
        <v>15186</v>
      </c>
      <c r="D106" s="1">
        <f t="shared" si="8"/>
        <v>97788</v>
      </c>
      <c r="E106" s="1">
        <f t="shared" si="9"/>
        <v>95.49609375</v>
      </c>
    </row>
    <row r="107" spans="1:5" x14ac:dyDescent="0.25">
      <c r="A107" s="1">
        <f>21705</f>
        <v>21705</v>
      </c>
      <c r="B107" s="1">
        <f>0</f>
        <v>0</v>
      </c>
      <c r="C107" s="1">
        <f>15313</f>
        <v>15313</v>
      </c>
      <c r="D107" s="1">
        <f t="shared" si="8"/>
        <v>97788</v>
      </c>
      <c r="E107" s="1">
        <f t="shared" si="9"/>
        <v>95.49609375</v>
      </c>
    </row>
    <row r="108" spans="1:5" x14ac:dyDescent="0.25">
      <c r="A108" s="1">
        <f>21928</f>
        <v>21928</v>
      </c>
      <c r="B108" s="1">
        <f>2</f>
        <v>2</v>
      </c>
      <c r="C108" s="1">
        <f>15446</f>
        <v>15446</v>
      </c>
      <c r="D108" s="1">
        <f t="shared" si="8"/>
        <v>97788</v>
      </c>
      <c r="E108" s="1">
        <f t="shared" si="9"/>
        <v>95.49609375</v>
      </c>
    </row>
    <row r="109" spans="1:5" x14ac:dyDescent="0.25">
      <c r="A109" s="1">
        <f>22119</f>
        <v>22119</v>
      </c>
      <c r="B109" s="1">
        <f>0</f>
        <v>0</v>
      </c>
      <c r="C109" s="1">
        <f>15588</f>
        <v>15588</v>
      </c>
      <c r="D109" s="1">
        <f t="shared" si="8"/>
        <v>97788</v>
      </c>
      <c r="E109" s="1">
        <f t="shared" si="9"/>
        <v>95.49609375</v>
      </c>
    </row>
    <row r="110" spans="1:5" x14ac:dyDescent="0.25">
      <c r="A110" s="1">
        <f>22328</f>
        <v>22328</v>
      </c>
      <c r="B110" s="1">
        <f>16</f>
        <v>16</v>
      </c>
      <c r="C110" s="1">
        <f>15723</f>
        <v>15723</v>
      </c>
      <c r="D110" s="1">
        <f t="shared" si="8"/>
        <v>97788</v>
      </c>
      <c r="E110" s="1">
        <f t="shared" si="9"/>
        <v>95.49609375</v>
      </c>
    </row>
    <row r="111" spans="1:5" x14ac:dyDescent="0.25">
      <c r="A111" s="1">
        <f>22489</f>
        <v>22489</v>
      </c>
      <c r="B111" s="1">
        <f>0</f>
        <v>0</v>
      </c>
      <c r="C111" s="1">
        <f>15841</f>
        <v>15841</v>
      </c>
      <c r="D111" s="1">
        <f t="shared" si="8"/>
        <v>97788</v>
      </c>
      <c r="E111" s="1">
        <f t="shared" si="9"/>
        <v>95.49609375</v>
      </c>
    </row>
    <row r="112" spans="1:5" x14ac:dyDescent="0.25">
      <c r="A112" s="1">
        <f>22690</f>
        <v>22690</v>
      </c>
      <c r="B112" s="1">
        <f>3</f>
        <v>3</v>
      </c>
      <c r="C112" s="1">
        <f>15970</f>
        <v>15970</v>
      </c>
      <c r="D112" s="1">
        <f t="shared" si="8"/>
        <v>97788</v>
      </c>
      <c r="E112" s="1">
        <f t="shared" si="9"/>
        <v>95.49609375</v>
      </c>
    </row>
    <row r="113" spans="1:5" x14ac:dyDescent="0.25">
      <c r="A113" s="1">
        <f>22854</f>
        <v>22854</v>
      </c>
      <c r="B113" s="1">
        <f t="shared" ref="B113:B142" si="10">0</f>
        <v>0</v>
      </c>
      <c r="C113" s="1">
        <f>16082</f>
        <v>16082</v>
      </c>
      <c r="D113" s="1">
        <f t="shared" si="8"/>
        <v>97788</v>
      </c>
      <c r="E113" s="1">
        <f t="shared" si="9"/>
        <v>95.49609375</v>
      </c>
    </row>
    <row r="114" spans="1:5" x14ac:dyDescent="0.25">
      <c r="A114" s="1">
        <f>23044</f>
        <v>23044</v>
      </c>
      <c r="B114" s="1">
        <f t="shared" si="10"/>
        <v>0</v>
      </c>
      <c r="C114" s="1">
        <f>16223</f>
        <v>16223</v>
      </c>
      <c r="D114" s="1">
        <f t="shared" si="8"/>
        <v>97788</v>
      </c>
      <c r="E114" s="1">
        <f t="shared" si="9"/>
        <v>95.49609375</v>
      </c>
    </row>
    <row r="115" spans="1:5" x14ac:dyDescent="0.25">
      <c r="A115" s="1">
        <f>23217</f>
        <v>23217</v>
      </c>
      <c r="B115" s="1">
        <f t="shared" si="10"/>
        <v>0</v>
      </c>
      <c r="C115" s="1">
        <f>16353</f>
        <v>16353</v>
      </c>
      <c r="D115" s="1">
        <f t="shared" si="8"/>
        <v>97788</v>
      </c>
      <c r="E115" s="1">
        <f t="shared" si="9"/>
        <v>95.49609375</v>
      </c>
    </row>
    <row r="116" spans="1:5" x14ac:dyDescent="0.25">
      <c r="A116" s="1">
        <f>23390</f>
        <v>23390</v>
      </c>
      <c r="B116" s="1">
        <f t="shared" si="10"/>
        <v>0</v>
      </c>
      <c r="C116" s="1">
        <f>16463</f>
        <v>16463</v>
      </c>
      <c r="D116" s="1">
        <f t="shared" si="8"/>
        <v>97788</v>
      </c>
      <c r="E116" s="1">
        <f t="shared" si="9"/>
        <v>95.49609375</v>
      </c>
    </row>
    <row r="117" spans="1:5" x14ac:dyDescent="0.25">
      <c r="A117" s="1">
        <f>23576</f>
        <v>23576</v>
      </c>
      <c r="B117" s="1">
        <f t="shared" si="10"/>
        <v>0</v>
      </c>
      <c r="C117" s="1">
        <f>16593</f>
        <v>16593</v>
      </c>
      <c r="D117" s="1">
        <f t="shared" si="8"/>
        <v>97788</v>
      </c>
      <c r="E117" s="1">
        <f t="shared" si="9"/>
        <v>95.49609375</v>
      </c>
    </row>
    <row r="118" spans="1:5" x14ac:dyDescent="0.25">
      <c r="A118" s="1">
        <f>23755</f>
        <v>23755</v>
      </c>
      <c r="B118" s="1">
        <f t="shared" si="10"/>
        <v>0</v>
      </c>
      <c r="C118" s="1">
        <f>16735</f>
        <v>16735</v>
      </c>
      <c r="D118" s="1">
        <f>144470</f>
        <v>144470</v>
      </c>
      <c r="E118" s="1">
        <f>141.083984375</f>
        <v>141.083984375</v>
      </c>
    </row>
    <row r="119" spans="1:5" x14ac:dyDescent="0.25">
      <c r="A119" s="1">
        <f>23925</f>
        <v>23925</v>
      </c>
      <c r="B119" s="1">
        <f t="shared" si="10"/>
        <v>0</v>
      </c>
      <c r="C119" s="1">
        <f>16862</f>
        <v>16862</v>
      </c>
      <c r="D119" s="1">
        <f>97942</f>
        <v>97942</v>
      </c>
      <c r="E119" s="1">
        <f>95.646484375</f>
        <v>95.646484375</v>
      </c>
    </row>
    <row r="120" spans="1:5" x14ac:dyDescent="0.25">
      <c r="A120" s="1">
        <f>24097</f>
        <v>24097</v>
      </c>
      <c r="B120" s="1">
        <f t="shared" si="10"/>
        <v>0</v>
      </c>
      <c r="C120" s="1">
        <f>17008</f>
        <v>17008</v>
      </c>
      <c r="D120" s="1">
        <f>97942</f>
        <v>97942</v>
      </c>
      <c r="E120" s="1">
        <f>95.646484375</f>
        <v>95.646484375</v>
      </c>
    </row>
    <row r="121" spans="1:5" x14ac:dyDescent="0.25">
      <c r="A121" s="1">
        <f>24289</f>
        <v>24289</v>
      </c>
      <c r="B121" s="1">
        <f t="shared" si="10"/>
        <v>0</v>
      </c>
      <c r="C121" s="1">
        <f>17146</f>
        <v>17146</v>
      </c>
      <c r="D121" s="1">
        <f>97961</f>
        <v>97961</v>
      </c>
      <c r="E121" s="1">
        <f>95.6650390625</f>
        <v>95.6650390625</v>
      </c>
    </row>
    <row r="122" spans="1:5" x14ac:dyDescent="0.25">
      <c r="A122" s="1">
        <f>24494</f>
        <v>24494</v>
      </c>
      <c r="B122" s="1">
        <f t="shared" si="10"/>
        <v>0</v>
      </c>
      <c r="C122" s="1">
        <f>17261</f>
        <v>17261</v>
      </c>
      <c r="D122" s="1">
        <f>98173</f>
        <v>98173</v>
      </c>
      <c r="E122" s="1">
        <f>95.8720703125</f>
        <v>95.8720703125</v>
      </c>
    </row>
    <row r="123" spans="1:5" x14ac:dyDescent="0.25">
      <c r="A123" s="1">
        <f>24680</f>
        <v>24680</v>
      </c>
      <c r="B123" s="1">
        <f t="shared" si="10"/>
        <v>0</v>
      </c>
      <c r="C123" s="1">
        <f>17382</f>
        <v>17382</v>
      </c>
      <c r="D123" s="1">
        <f>98379</f>
        <v>98379</v>
      </c>
      <c r="E123" s="1">
        <f>96.0732421875</f>
        <v>96.0732421875</v>
      </c>
    </row>
    <row r="124" spans="1:5" x14ac:dyDescent="0.25">
      <c r="A124" s="1">
        <f>24851</f>
        <v>24851</v>
      </c>
      <c r="B124" s="1">
        <f t="shared" si="10"/>
        <v>0</v>
      </c>
      <c r="C124" s="1">
        <f>17496</f>
        <v>17496</v>
      </c>
      <c r="D124" s="1">
        <f>98335</f>
        <v>98335</v>
      </c>
      <c r="E124" s="1">
        <f>96.0302734375</f>
        <v>96.0302734375</v>
      </c>
    </row>
    <row r="125" spans="1:5" x14ac:dyDescent="0.25">
      <c r="A125" s="1">
        <f>25038</f>
        <v>25038</v>
      </c>
      <c r="B125" s="1">
        <f t="shared" si="10"/>
        <v>0</v>
      </c>
      <c r="C125" s="1">
        <f>17629</f>
        <v>17629</v>
      </c>
      <c r="D125" s="1">
        <f>98353</f>
        <v>98353</v>
      </c>
      <c r="E125" s="1">
        <f>96.0478515625</f>
        <v>96.0478515625</v>
      </c>
    </row>
    <row r="126" spans="1:5" x14ac:dyDescent="0.25">
      <c r="A126" s="1">
        <f>25252</f>
        <v>25252</v>
      </c>
      <c r="B126" s="1">
        <f t="shared" si="10"/>
        <v>0</v>
      </c>
      <c r="C126" s="1">
        <f>17779</f>
        <v>17779</v>
      </c>
      <c r="D126" s="1">
        <f>98347</f>
        <v>98347</v>
      </c>
      <c r="E126" s="1">
        <f>96.0419921875</f>
        <v>96.0419921875</v>
      </c>
    </row>
    <row r="127" spans="1:5" x14ac:dyDescent="0.25">
      <c r="A127" s="1">
        <f>25510</f>
        <v>25510</v>
      </c>
      <c r="B127" s="1">
        <f t="shared" si="10"/>
        <v>0</v>
      </c>
      <c r="C127" s="1">
        <f>17904</f>
        <v>17904</v>
      </c>
      <c r="D127" s="1">
        <f>98337</f>
        <v>98337</v>
      </c>
      <c r="E127" s="1">
        <f>96.0322265625</f>
        <v>96.0322265625</v>
      </c>
    </row>
    <row r="128" spans="1:5" x14ac:dyDescent="0.25">
      <c r="A128" s="1">
        <f>25703</f>
        <v>25703</v>
      </c>
      <c r="B128" s="1">
        <f t="shared" si="10"/>
        <v>0</v>
      </c>
      <c r="C128" s="1">
        <f>18040</f>
        <v>18040</v>
      </c>
      <c r="D128" s="1">
        <f>98349</f>
        <v>98349</v>
      </c>
      <c r="E128" s="1">
        <f>96.0439453125</f>
        <v>96.0439453125</v>
      </c>
    </row>
    <row r="129" spans="1:5" x14ac:dyDescent="0.25">
      <c r="A129" s="1">
        <f>25889</f>
        <v>25889</v>
      </c>
      <c r="B129" s="1">
        <f t="shared" si="10"/>
        <v>0</v>
      </c>
      <c r="C129" s="1">
        <f>18153</f>
        <v>18153</v>
      </c>
      <c r="D129" s="1">
        <f>98369</f>
        <v>98369</v>
      </c>
      <c r="E129" s="1">
        <f>96.0634765625</f>
        <v>96.0634765625</v>
      </c>
    </row>
    <row r="130" spans="1:5" x14ac:dyDescent="0.25">
      <c r="A130" s="1">
        <f>26055</f>
        <v>26055</v>
      </c>
      <c r="B130" s="1">
        <f t="shared" si="10"/>
        <v>0</v>
      </c>
      <c r="C130" s="1">
        <f>18296</f>
        <v>18296</v>
      </c>
      <c r="D130" s="1">
        <f>98377</f>
        <v>98377</v>
      </c>
      <c r="E130" s="1">
        <f>96.0712890625</f>
        <v>96.0712890625</v>
      </c>
    </row>
    <row r="131" spans="1:5" x14ac:dyDescent="0.25">
      <c r="A131" s="1">
        <f>26238</f>
        <v>26238</v>
      </c>
      <c r="B131" s="1">
        <f t="shared" si="10"/>
        <v>0</v>
      </c>
      <c r="C131" s="1">
        <f>18411</f>
        <v>18411</v>
      </c>
      <c r="D131" s="1">
        <f>96562</f>
        <v>96562</v>
      </c>
      <c r="E131" s="1">
        <f>94.298828125</f>
        <v>94.298828125</v>
      </c>
    </row>
    <row r="132" spans="1:5" x14ac:dyDescent="0.25">
      <c r="A132" s="1">
        <f>26403</f>
        <v>26403</v>
      </c>
      <c r="B132" s="1">
        <f t="shared" si="10"/>
        <v>0</v>
      </c>
      <c r="C132" s="1">
        <f>18572</f>
        <v>18572</v>
      </c>
      <c r="D132" s="1">
        <f>112122</f>
        <v>112122</v>
      </c>
      <c r="E132" s="1">
        <f>109.494140625</f>
        <v>109.494140625</v>
      </c>
    </row>
    <row r="133" spans="1:5" x14ac:dyDescent="0.25">
      <c r="A133" s="1">
        <f>26570</f>
        <v>26570</v>
      </c>
      <c r="B133" s="1">
        <f t="shared" si="10"/>
        <v>0</v>
      </c>
      <c r="C133" s="1">
        <f>18695</f>
        <v>18695</v>
      </c>
      <c r="D133" s="1">
        <f>96144</f>
        <v>96144</v>
      </c>
      <c r="E133" s="1">
        <f>93.890625</f>
        <v>93.890625</v>
      </c>
    </row>
    <row r="134" spans="1:5" x14ac:dyDescent="0.25">
      <c r="A134" s="1">
        <f>26736</f>
        <v>26736</v>
      </c>
      <c r="B134" s="1">
        <f t="shared" si="10"/>
        <v>0</v>
      </c>
      <c r="C134" s="1">
        <f>18816</f>
        <v>18816</v>
      </c>
      <c r="D134" s="1">
        <f>96144</f>
        <v>96144</v>
      </c>
      <c r="E134" s="1">
        <f>93.890625</f>
        <v>93.890625</v>
      </c>
    </row>
    <row r="135" spans="1:5" x14ac:dyDescent="0.25">
      <c r="A135" s="1">
        <f>26906</f>
        <v>26906</v>
      </c>
      <c r="B135" s="1">
        <f t="shared" si="10"/>
        <v>0</v>
      </c>
      <c r="C135" s="1">
        <f>18941</f>
        <v>18941</v>
      </c>
      <c r="D135" s="1">
        <f>96148</f>
        <v>96148</v>
      </c>
      <c r="E135" s="1">
        <f>93.89453125</f>
        <v>93.89453125</v>
      </c>
    </row>
    <row r="136" spans="1:5" x14ac:dyDescent="0.25">
      <c r="A136" s="1">
        <f>27074</f>
        <v>27074</v>
      </c>
      <c r="B136" s="1">
        <f t="shared" si="10"/>
        <v>0</v>
      </c>
      <c r="C136" s="1">
        <f>19096</f>
        <v>19096</v>
      </c>
      <c r="D136" s="1">
        <f>96150</f>
        <v>96150</v>
      </c>
      <c r="E136" s="1">
        <f>93.896484375</f>
        <v>93.896484375</v>
      </c>
    </row>
    <row r="137" spans="1:5" x14ac:dyDescent="0.25">
      <c r="A137" s="1">
        <f>27251</f>
        <v>27251</v>
      </c>
      <c r="B137" s="1">
        <f t="shared" si="10"/>
        <v>0</v>
      </c>
      <c r="C137" s="1">
        <f>19219</f>
        <v>19219</v>
      </c>
      <c r="D137" s="1">
        <f>96116</f>
        <v>96116</v>
      </c>
      <c r="E137" s="1">
        <f>93.86328125</f>
        <v>93.86328125</v>
      </c>
    </row>
    <row r="138" spans="1:5" x14ac:dyDescent="0.25">
      <c r="A138" s="1">
        <f>27421</f>
        <v>27421</v>
      </c>
      <c r="B138" s="1">
        <f t="shared" si="10"/>
        <v>0</v>
      </c>
      <c r="C138" s="1">
        <f>19361</f>
        <v>19361</v>
      </c>
      <c r="D138" s="1">
        <f>96118</f>
        <v>96118</v>
      </c>
      <c r="E138" s="1">
        <f>93.865234375</f>
        <v>93.865234375</v>
      </c>
    </row>
    <row r="139" spans="1:5" x14ac:dyDescent="0.25">
      <c r="A139" s="1">
        <f>27609</f>
        <v>27609</v>
      </c>
      <c r="B139" s="1">
        <f t="shared" si="10"/>
        <v>0</v>
      </c>
      <c r="C139" s="1">
        <f>19496</f>
        <v>19496</v>
      </c>
      <c r="D139" s="1">
        <f>96120</f>
        <v>96120</v>
      </c>
      <c r="E139" s="1">
        <f>93.8671875</f>
        <v>93.8671875</v>
      </c>
    </row>
    <row r="140" spans="1:5" x14ac:dyDescent="0.25">
      <c r="A140" s="1">
        <f>27809</f>
        <v>27809</v>
      </c>
      <c r="B140" s="1">
        <f t="shared" si="10"/>
        <v>0</v>
      </c>
      <c r="C140" s="1">
        <f>19612</f>
        <v>19612</v>
      </c>
      <c r="D140" s="1">
        <f>96122</f>
        <v>96122</v>
      </c>
      <c r="E140" s="1">
        <f>93.869140625</f>
        <v>93.869140625</v>
      </c>
    </row>
    <row r="141" spans="1:5" x14ac:dyDescent="0.25">
      <c r="A141" s="1">
        <f>28009</f>
        <v>28009</v>
      </c>
      <c r="B141" s="1">
        <f t="shared" si="10"/>
        <v>0</v>
      </c>
      <c r="C141" s="1">
        <f>19731</f>
        <v>19731</v>
      </c>
      <c r="D141" s="1">
        <f>96124</f>
        <v>96124</v>
      </c>
      <c r="E141" s="1">
        <f>93.87109375</f>
        <v>93.87109375</v>
      </c>
    </row>
    <row r="142" spans="1:5" x14ac:dyDescent="0.25">
      <c r="A142" s="1">
        <f>28199</f>
        <v>28199</v>
      </c>
      <c r="B142" s="1">
        <f t="shared" si="10"/>
        <v>0</v>
      </c>
      <c r="C142" s="1">
        <f>19893</f>
        <v>19893</v>
      </c>
      <c r="D142" s="1">
        <f>96126</f>
        <v>96126</v>
      </c>
      <c r="E142" s="1">
        <f>93.873046875</f>
        <v>93.873046875</v>
      </c>
    </row>
    <row r="143" spans="1:5" x14ac:dyDescent="0.25">
      <c r="A143" s="1">
        <f>28398</f>
        <v>28398</v>
      </c>
      <c r="B143" s="1">
        <f>6</f>
        <v>6</v>
      </c>
      <c r="C143" s="1">
        <f>20021</f>
        <v>20021</v>
      </c>
      <c r="D143" s="1">
        <f>96128</f>
        <v>96128</v>
      </c>
      <c r="E143" s="1">
        <f>93.875</f>
        <v>93.875</v>
      </c>
    </row>
    <row r="144" spans="1:5" x14ac:dyDescent="0.25">
      <c r="A144" s="1">
        <f>28574</f>
        <v>28574</v>
      </c>
      <c r="B144" s="1">
        <f>4</f>
        <v>4</v>
      </c>
      <c r="C144" s="1">
        <f>20156</f>
        <v>20156</v>
      </c>
      <c r="D144" s="1">
        <f>96128</f>
        <v>96128</v>
      </c>
      <c r="E144" s="1">
        <f>93.875</f>
        <v>93.875</v>
      </c>
    </row>
    <row r="145" spans="1:5" x14ac:dyDescent="0.25">
      <c r="A145" s="1">
        <f>28775</f>
        <v>28775</v>
      </c>
      <c r="B145" s="1">
        <f>2</f>
        <v>2</v>
      </c>
      <c r="C145" s="1">
        <f>20277</f>
        <v>20277</v>
      </c>
      <c r="D145" s="1">
        <f>96128</f>
        <v>96128</v>
      </c>
      <c r="E145" s="1">
        <f>93.875</f>
        <v>93.875</v>
      </c>
    </row>
    <row r="146" spans="1:5" x14ac:dyDescent="0.25">
      <c r="A146" s="1">
        <f>28950</f>
        <v>28950</v>
      </c>
      <c r="B146" s="1">
        <f>4</f>
        <v>4</v>
      </c>
      <c r="C146" s="1">
        <f>20392</f>
        <v>20392</v>
      </c>
      <c r="D146" s="1">
        <f>96128</f>
        <v>96128</v>
      </c>
      <c r="E146" s="1">
        <f>93.875</f>
        <v>93.875</v>
      </c>
    </row>
    <row r="147" spans="1:5" x14ac:dyDescent="0.25">
      <c r="A147" s="1">
        <f>29165</f>
        <v>29165</v>
      </c>
      <c r="B147" s="1">
        <f>2</f>
        <v>2</v>
      </c>
      <c r="C147" s="1">
        <f>20538</f>
        <v>20538</v>
      </c>
      <c r="D147" s="1">
        <f>96132</f>
        <v>96132</v>
      </c>
      <c r="E147" s="1">
        <f>93.87890625</f>
        <v>93.87890625</v>
      </c>
    </row>
    <row r="148" spans="1:5" x14ac:dyDescent="0.25">
      <c r="A148" s="1">
        <f>29377</f>
        <v>29377</v>
      </c>
      <c r="B148" s="1">
        <f>3</f>
        <v>3</v>
      </c>
      <c r="C148" s="1">
        <f>20687</f>
        <v>20687</v>
      </c>
      <c r="D148" s="1">
        <f>65402</f>
        <v>65402</v>
      </c>
      <c r="E148" s="1">
        <f>63.869140625</f>
        <v>63.869140625</v>
      </c>
    </row>
    <row r="149" spans="1:5" x14ac:dyDescent="0.25">
      <c r="A149" s="1">
        <f>29585</f>
        <v>29585</v>
      </c>
      <c r="B149" s="1">
        <f>2</f>
        <v>2</v>
      </c>
      <c r="C149" s="1">
        <f>20795</f>
        <v>20795</v>
      </c>
      <c r="D149" s="1">
        <f>65588</f>
        <v>65588</v>
      </c>
      <c r="E149" s="1">
        <f>64.05078125</f>
        <v>64.05078125</v>
      </c>
    </row>
    <row r="150" spans="1:5" x14ac:dyDescent="0.25">
      <c r="A150" s="1">
        <f>29766</f>
        <v>29766</v>
      </c>
      <c r="B150" s="1">
        <f>0</f>
        <v>0</v>
      </c>
      <c r="C150" s="1">
        <f>20919</f>
        <v>20919</v>
      </c>
      <c r="D150" s="1">
        <f>65588</f>
        <v>65588</v>
      </c>
      <c r="E150" s="1">
        <f>64.05078125</f>
        <v>64.05078125</v>
      </c>
    </row>
    <row r="151" spans="1:5" x14ac:dyDescent="0.25">
      <c r="A151" s="1">
        <f>29983</f>
        <v>29983</v>
      </c>
      <c r="B151" s="1">
        <f>7</f>
        <v>7</v>
      </c>
      <c r="C151" s="1">
        <f>21072</f>
        <v>21072</v>
      </c>
      <c r="D151" s="1">
        <f>81156</f>
        <v>81156</v>
      </c>
      <c r="E151" s="1">
        <f>79.25390625</f>
        <v>79.25390625</v>
      </c>
    </row>
    <row r="152" spans="1:5" x14ac:dyDescent="0.25">
      <c r="A152" s="1">
        <f>30174</f>
        <v>30174</v>
      </c>
      <c r="B152" s="1">
        <f>0</f>
        <v>0</v>
      </c>
      <c r="C152" s="1">
        <f>21205</f>
        <v>21205</v>
      </c>
      <c r="D152" s="1">
        <f>81174</f>
        <v>81174</v>
      </c>
      <c r="E152" s="1">
        <f>79.271484375</f>
        <v>79.271484375</v>
      </c>
    </row>
    <row r="153" spans="1:5" x14ac:dyDescent="0.25">
      <c r="A153" s="1">
        <f>30343</f>
        <v>30343</v>
      </c>
      <c r="B153" s="1">
        <f>4</f>
        <v>4</v>
      </c>
      <c r="C153" s="1">
        <f>21317</f>
        <v>21317</v>
      </c>
      <c r="D153" s="1">
        <f>81174</f>
        <v>81174</v>
      </c>
      <c r="E153" s="1">
        <f>79.271484375</f>
        <v>79.271484375</v>
      </c>
    </row>
    <row r="154" spans="1:5" x14ac:dyDescent="0.25">
      <c r="A154" s="1">
        <f>30515</f>
        <v>30515</v>
      </c>
      <c r="B154" s="1">
        <f>3</f>
        <v>3</v>
      </c>
      <c r="C154" s="1">
        <f>21434</f>
        <v>21434</v>
      </c>
      <c r="D154" s="1">
        <f>81174</f>
        <v>81174</v>
      </c>
      <c r="E154" s="1">
        <f>79.271484375</f>
        <v>79.271484375</v>
      </c>
    </row>
    <row r="155" spans="1:5" x14ac:dyDescent="0.25">
      <c r="A155" s="1">
        <f>30728</f>
        <v>30728</v>
      </c>
      <c r="B155" s="1">
        <f>2</f>
        <v>2</v>
      </c>
      <c r="C155" s="1">
        <f>21569</f>
        <v>21569</v>
      </c>
      <c r="D155" s="1">
        <f>81174</f>
        <v>81174</v>
      </c>
      <c r="E155" s="1">
        <f>79.271484375</f>
        <v>79.271484375</v>
      </c>
    </row>
    <row r="156" spans="1:5" x14ac:dyDescent="0.25">
      <c r="A156" s="1">
        <f>30939</f>
        <v>30939</v>
      </c>
      <c r="B156" s="1">
        <f>2</f>
        <v>2</v>
      </c>
      <c r="C156" s="1">
        <f>21705</f>
        <v>21705</v>
      </c>
      <c r="D156" s="1">
        <f>81174</f>
        <v>81174</v>
      </c>
      <c r="E156" s="1">
        <f>79.271484375</f>
        <v>79.271484375</v>
      </c>
    </row>
    <row r="157" spans="1:5" x14ac:dyDescent="0.25">
      <c r="A157" s="1">
        <f>31111</f>
        <v>31111</v>
      </c>
      <c r="B157" s="1">
        <f>7</f>
        <v>7</v>
      </c>
      <c r="C157" s="1">
        <f>21822</f>
        <v>21822</v>
      </c>
      <c r="D157" s="1">
        <f>96746</f>
        <v>96746</v>
      </c>
      <c r="E157" s="1">
        <f>94.478515625</f>
        <v>94.478515625</v>
      </c>
    </row>
    <row r="158" spans="1:5" x14ac:dyDescent="0.25">
      <c r="A158" s="1">
        <f>31318</f>
        <v>31318</v>
      </c>
      <c r="B158" s="1">
        <f>3</f>
        <v>3</v>
      </c>
      <c r="C158" s="1">
        <f>21961</f>
        <v>21961</v>
      </c>
      <c r="D158" s="1">
        <f>96702</f>
        <v>96702</v>
      </c>
      <c r="E158" s="1">
        <f>94.435546875</f>
        <v>94.435546875</v>
      </c>
    </row>
    <row r="159" spans="1:5" x14ac:dyDescent="0.25">
      <c r="A159" s="1">
        <f>31514</f>
        <v>31514</v>
      </c>
      <c r="B159" s="1">
        <f t="shared" ref="B159:B170" si="11">0</f>
        <v>0</v>
      </c>
      <c r="C159" s="1">
        <f>22105</f>
        <v>22105</v>
      </c>
      <c r="D159" s="1">
        <f>96714</f>
        <v>96714</v>
      </c>
      <c r="E159" s="1">
        <f>94.447265625</f>
        <v>94.447265625</v>
      </c>
    </row>
    <row r="160" spans="1:5" x14ac:dyDescent="0.25">
      <c r="A160" s="1">
        <f>31710</f>
        <v>31710</v>
      </c>
      <c r="B160" s="1">
        <f t="shared" si="11"/>
        <v>0</v>
      </c>
      <c r="C160" s="1">
        <f>22216</f>
        <v>22216</v>
      </c>
      <c r="D160" s="1">
        <f>96718</f>
        <v>96718</v>
      </c>
      <c r="E160" s="1">
        <f>94.451171875</f>
        <v>94.451171875</v>
      </c>
    </row>
    <row r="161" spans="1:5" x14ac:dyDescent="0.25">
      <c r="A161" s="1">
        <f>31882</f>
        <v>31882</v>
      </c>
      <c r="B161" s="1">
        <f t="shared" si="11"/>
        <v>0</v>
      </c>
      <c r="C161" s="1">
        <f>22367</f>
        <v>22367</v>
      </c>
      <c r="D161" s="1">
        <f>66052</f>
        <v>66052</v>
      </c>
      <c r="E161" s="1">
        <f>64.50390625</f>
        <v>64.50390625</v>
      </c>
    </row>
    <row r="162" spans="1:5" x14ac:dyDescent="0.25">
      <c r="A162" s="1">
        <f>32053</f>
        <v>32053</v>
      </c>
      <c r="B162" s="1">
        <f t="shared" si="11"/>
        <v>0</v>
      </c>
      <c r="C162" s="1">
        <f>22483</f>
        <v>22483</v>
      </c>
      <c r="D162" s="1">
        <f>67572</f>
        <v>67572</v>
      </c>
      <c r="E162" s="1">
        <f>65.98828125</f>
        <v>65.98828125</v>
      </c>
    </row>
    <row r="163" spans="1:5" x14ac:dyDescent="0.25">
      <c r="A163" s="1">
        <f>32253</f>
        <v>32253</v>
      </c>
      <c r="B163" s="1">
        <f t="shared" si="11"/>
        <v>0</v>
      </c>
      <c r="C163" s="1">
        <f>22612</f>
        <v>22612</v>
      </c>
      <c r="D163" s="1">
        <f>67572</f>
        <v>67572</v>
      </c>
      <c r="E163" s="1">
        <f>65.98828125</f>
        <v>65.98828125</v>
      </c>
    </row>
    <row r="164" spans="1:5" x14ac:dyDescent="0.25">
      <c r="A164" s="1">
        <f>32431</f>
        <v>32431</v>
      </c>
      <c r="B164" s="1">
        <f t="shared" si="11"/>
        <v>0</v>
      </c>
      <c r="C164" s="1">
        <f>22752</f>
        <v>22752</v>
      </c>
      <c r="D164" s="1">
        <f>83144</f>
        <v>83144</v>
      </c>
      <c r="E164" s="1">
        <f>81.1953125</f>
        <v>81.1953125</v>
      </c>
    </row>
    <row r="165" spans="1:5" x14ac:dyDescent="0.25">
      <c r="A165" s="1">
        <f>32614</f>
        <v>32614</v>
      </c>
      <c r="B165" s="1">
        <f t="shared" si="11"/>
        <v>0</v>
      </c>
      <c r="C165" s="1">
        <f>22865</f>
        <v>22865</v>
      </c>
      <c r="D165" s="1">
        <f t="shared" ref="D165:D187" si="12">83440</f>
        <v>83440</v>
      </c>
      <c r="E165" s="1">
        <f t="shared" ref="E165:E187" si="13">81.484375</f>
        <v>81.484375</v>
      </c>
    </row>
    <row r="166" spans="1:5" x14ac:dyDescent="0.25">
      <c r="A166" s="1">
        <f>32801</f>
        <v>32801</v>
      </c>
      <c r="B166" s="1">
        <f t="shared" si="11"/>
        <v>0</v>
      </c>
      <c r="C166" s="1">
        <f>22995</f>
        <v>22995</v>
      </c>
      <c r="D166" s="1">
        <f t="shared" si="12"/>
        <v>83440</v>
      </c>
      <c r="E166" s="1">
        <f t="shared" si="13"/>
        <v>81.484375</v>
      </c>
    </row>
    <row r="167" spans="1:5" x14ac:dyDescent="0.25">
      <c r="A167" s="1">
        <f>33011</f>
        <v>33011</v>
      </c>
      <c r="B167" s="1">
        <f t="shared" si="11"/>
        <v>0</v>
      </c>
      <c r="C167" s="1">
        <f>23114</f>
        <v>23114</v>
      </c>
      <c r="D167" s="1">
        <f t="shared" si="12"/>
        <v>83440</v>
      </c>
      <c r="E167" s="1">
        <f t="shared" si="13"/>
        <v>81.484375</v>
      </c>
    </row>
    <row r="168" spans="1:5" x14ac:dyDescent="0.25">
      <c r="A168" s="1">
        <f>33228</f>
        <v>33228</v>
      </c>
      <c r="B168" s="1">
        <f t="shared" si="11"/>
        <v>0</v>
      </c>
      <c r="C168" s="1">
        <f>23251</f>
        <v>23251</v>
      </c>
      <c r="D168" s="1">
        <f t="shared" si="12"/>
        <v>83440</v>
      </c>
      <c r="E168" s="1">
        <f t="shared" si="13"/>
        <v>81.484375</v>
      </c>
    </row>
    <row r="169" spans="1:5" x14ac:dyDescent="0.25">
      <c r="A169" s="1">
        <f>33418</f>
        <v>33418</v>
      </c>
      <c r="B169" s="1">
        <f t="shared" si="11"/>
        <v>0</v>
      </c>
      <c r="C169" s="1">
        <f>23365</f>
        <v>23365</v>
      </c>
      <c r="D169" s="1">
        <f t="shared" si="12"/>
        <v>83440</v>
      </c>
      <c r="E169" s="1">
        <f t="shared" si="13"/>
        <v>81.484375</v>
      </c>
    </row>
    <row r="170" spans="1:5" x14ac:dyDescent="0.25">
      <c r="A170" s="1">
        <f>33615</f>
        <v>33615</v>
      </c>
      <c r="B170" s="1">
        <f t="shared" si="11"/>
        <v>0</v>
      </c>
      <c r="C170" s="1">
        <f>23484</f>
        <v>23484</v>
      </c>
      <c r="D170" s="1">
        <f t="shared" si="12"/>
        <v>83440</v>
      </c>
      <c r="E170" s="1">
        <f t="shared" si="13"/>
        <v>81.484375</v>
      </c>
    </row>
    <row r="171" spans="1:5" x14ac:dyDescent="0.25">
      <c r="C171" s="1">
        <f>23620</f>
        <v>23620</v>
      </c>
      <c r="D171" s="1">
        <f t="shared" si="12"/>
        <v>83440</v>
      </c>
      <c r="E171" s="1">
        <f t="shared" si="13"/>
        <v>81.484375</v>
      </c>
    </row>
    <row r="172" spans="1:5" x14ac:dyDescent="0.25">
      <c r="C172" s="1">
        <f>23755</f>
        <v>23755</v>
      </c>
      <c r="D172" s="1">
        <f t="shared" si="12"/>
        <v>83440</v>
      </c>
      <c r="E172" s="1">
        <f t="shared" si="13"/>
        <v>81.484375</v>
      </c>
    </row>
    <row r="173" spans="1:5" x14ac:dyDescent="0.25">
      <c r="C173" s="1">
        <f>23895</f>
        <v>23895</v>
      </c>
      <c r="D173" s="1">
        <f t="shared" si="12"/>
        <v>83440</v>
      </c>
      <c r="E173" s="1">
        <f t="shared" si="13"/>
        <v>81.484375</v>
      </c>
    </row>
    <row r="174" spans="1:5" x14ac:dyDescent="0.25">
      <c r="C174" s="1">
        <f>24031</f>
        <v>24031</v>
      </c>
      <c r="D174" s="1">
        <f t="shared" si="12"/>
        <v>83440</v>
      </c>
      <c r="E174" s="1">
        <f t="shared" si="13"/>
        <v>81.484375</v>
      </c>
    </row>
    <row r="175" spans="1:5" x14ac:dyDescent="0.25">
      <c r="C175" s="1">
        <f>24170</f>
        <v>24170</v>
      </c>
      <c r="D175" s="1">
        <f t="shared" si="12"/>
        <v>83440</v>
      </c>
      <c r="E175" s="1">
        <f t="shared" si="13"/>
        <v>81.484375</v>
      </c>
    </row>
    <row r="176" spans="1:5" x14ac:dyDescent="0.25">
      <c r="C176" s="1">
        <f>24303</f>
        <v>24303</v>
      </c>
      <c r="D176" s="1">
        <f t="shared" si="12"/>
        <v>83440</v>
      </c>
      <c r="E176" s="1">
        <f t="shared" si="13"/>
        <v>81.484375</v>
      </c>
    </row>
    <row r="177" spans="3:5" x14ac:dyDescent="0.25">
      <c r="C177" s="1">
        <f>24422</f>
        <v>24422</v>
      </c>
      <c r="D177" s="1">
        <f t="shared" si="12"/>
        <v>83440</v>
      </c>
      <c r="E177" s="1">
        <f t="shared" si="13"/>
        <v>81.484375</v>
      </c>
    </row>
    <row r="178" spans="3:5" x14ac:dyDescent="0.25">
      <c r="C178" s="1">
        <f>24539</f>
        <v>24539</v>
      </c>
      <c r="D178" s="1">
        <f t="shared" si="12"/>
        <v>83440</v>
      </c>
      <c r="E178" s="1">
        <f t="shared" si="13"/>
        <v>81.484375</v>
      </c>
    </row>
    <row r="179" spans="3:5" x14ac:dyDescent="0.25">
      <c r="C179" s="1">
        <f>24651</f>
        <v>24651</v>
      </c>
      <c r="D179" s="1">
        <f t="shared" si="12"/>
        <v>83440</v>
      </c>
      <c r="E179" s="1">
        <f t="shared" si="13"/>
        <v>81.484375</v>
      </c>
    </row>
    <row r="180" spans="3:5" x14ac:dyDescent="0.25">
      <c r="C180" s="1">
        <f>24789</f>
        <v>24789</v>
      </c>
      <c r="D180" s="1">
        <f t="shared" si="12"/>
        <v>83440</v>
      </c>
      <c r="E180" s="1">
        <f t="shared" si="13"/>
        <v>81.484375</v>
      </c>
    </row>
    <row r="181" spans="3:5" x14ac:dyDescent="0.25">
      <c r="C181" s="1">
        <f>24921</f>
        <v>24921</v>
      </c>
      <c r="D181" s="1">
        <f t="shared" si="12"/>
        <v>83440</v>
      </c>
      <c r="E181" s="1">
        <f t="shared" si="13"/>
        <v>81.484375</v>
      </c>
    </row>
    <row r="182" spans="3:5" x14ac:dyDescent="0.25">
      <c r="C182" s="1">
        <f>25053</f>
        <v>25053</v>
      </c>
      <c r="D182" s="1">
        <f t="shared" si="12"/>
        <v>83440</v>
      </c>
      <c r="E182" s="1">
        <f t="shared" si="13"/>
        <v>81.484375</v>
      </c>
    </row>
    <row r="183" spans="3:5" x14ac:dyDescent="0.25">
      <c r="C183" s="1">
        <f>25181</f>
        <v>25181</v>
      </c>
      <c r="D183" s="1">
        <f t="shared" si="12"/>
        <v>83440</v>
      </c>
      <c r="E183" s="1">
        <f t="shared" si="13"/>
        <v>81.484375</v>
      </c>
    </row>
    <row r="184" spans="3:5" x14ac:dyDescent="0.25">
      <c r="C184" s="1">
        <f>25297</f>
        <v>25297</v>
      </c>
      <c r="D184" s="1">
        <f t="shared" si="12"/>
        <v>83440</v>
      </c>
      <c r="E184" s="1">
        <f t="shared" si="13"/>
        <v>81.484375</v>
      </c>
    </row>
    <row r="185" spans="3:5" x14ac:dyDescent="0.25">
      <c r="C185" s="1">
        <f>25471</f>
        <v>25471</v>
      </c>
      <c r="D185" s="1">
        <f t="shared" si="12"/>
        <v>83440</v>
      </c>
      <c r="E185" s="1">
        <f t="shared" si="13"/>
        <v>81.484375</v>
      </c>
    </row>
    <row r="186" spans="3:5" x14ac:dyDescent="0.25">
      <c r="C186" s="1">
        <f>25628</f>
        <v>25628</v>
      </c>
      <c r="D186" s="1">
        <f t="shared" si="12"/>
        <v>83440</v>
      </c>
      <c r="E186" s="1">
        <f t="shared" si="13"/>
        <v>81.484375</v>
      </c>
    </row>
    <row r="187" spans="3:5" x14ac:dyDescent="0.25">
      <c r="C187" s="1">
        <f>25795</f>
        <v>25795</v>
      </c>
      <c r="D187" s="1">
        <f t="shared" si="12"/>
        <v>83440</v>
      </c>
      <c r="E187" s="1">
        <f t="shared" si="13"/>
        <v>81.484375</v>
      </c>
    </row>
    <row r="188" spans="3:5" x14ac:dyDescent="0.25">
      <c r="C188" s="1">
        <f>25929</f>
        <v>25929</v>
      </c>
      <c r="D188" s="1">
        <f>99026</f>
        <v>99026</v>
      </c>
      <c r="E188" s="1">
        <f>96.705078125</f>
        <v>96.705078125</v>
      </c>
    </row>
    <row r="189" spans="3:5" x14ac:dyDescent="0.25">
      <c r="C189" s="1">
        <f>26043</f>
        <v>26043</v>
      </c>
      <c r="D189" s="1">
        <f t="shared" ref="D189:D204" si="14">99066</f>
        <v>99066</v>
      </c>
      <c r="E189" s="1">
        <f t="shared" ref="E189:E204" si="15">96.744140625</f>
        <v>96.744140625</v>
      </c>
    </row>
    <row r="190" spans="3:5" x14ac:dyDescent="0.25">
      <c r="C190" s="1">
        <f>26184</f>
        <v>26184</v>
      </c>
      <c r="D190" s="1">
        <f t="shared" si="14"/>
        <v>99066</v>
      </c>
      <c r="E190" s="1">
        <f t="shared" si="15"/>
        <v>96.744140625</v>
      </c>
    </row>
    <row r="191" spans="3:5" x14ac:dyDescent="0.25">
      <c r="C191" s="1">
        <f>26323</f>
        <v>26323</v>
      </c>
      <c r="D191" s="1">
        <f t="shared" si="14"/>
        <v>99066</v>
      </c>
      <c r="E191" s="1">
        <f t="shared" si="15"/>
        <v>96.744140625</v>
      </c>
    </row>
    <row r="192" spans="3:5" x14ac:dyDescent="0.25">
      <c r="C192" s="1">
        <f>26464</f>
        <v>26464</v>
      </c>
      <c r="D192" s="1">
        <f t="shared" si="14"/>
        <v>99066</v>
      </c>
      <c r="E192" s="1">
        <f t="shared" si="15"/>
        <v>96.744140625</v>
      </c>
    </row>
    <row r="193" spans="3:5" x14ac:dyDescent="0.25">
      <c r="C193" s="1">
        <f>26604</f>
        <v>26604</v>
      </c>
      <c r="D193" s="1">
        <f t="shared" si="14"/>
        <v>99066</v>
      </c>
      <c r="E193" s="1">
        <f t="shared" si="15"/>
        <v>96.744140625</v>
      </c>
    </row>
    <row r="194" spans="3:5" x14ac:dyDescent="0.25">
      <c r="C194" s="1">
        <f>26736</f>
        <v>26736</v>
      </c>
      <c r="D194" s="1">
        <f t="shared" si="14"/>
        <v>99066</v>
      </c>
      <c r="E194" s="1">
        <f t="shared" si="15"/>
        <v>96.744140625</v>
      </c>
    </row>
    <row r="195" spans="3:5" x14ac:dyDescent="0.25">
      <c r="C195" s="1">
        <f>26852</f>
        <v>26852</v>
      </c>
      <c r="D195" s="1">
        <f t="shared" si="14"/>
        <v>99066</v>
      </c>
      <c r="E195" s="1">
        <f t="shared" si="15"/>
        <v>96.744140625</v>
      </c>
    </row>
    <row r="196" spans="3:5" x14ac:dyDescent="0.25">
      <c r="C196" s="1">
        <f>26996</f>
        <v>26996</v>
      </c>
      <c r="D196" s="1">
        <f t="shared" si="14"/>
        <v>99066</v>
      </c>
      <c r="E196" s="1">
        <f t="shared" si="15"/>
        <v>96.744140625</v>
      </c>
    </row>
    <row r="197" spans="3:5" x14ac:dyDescent="0.25">
      <c r="C197" s="1">
        <f>27125</f>
        <v>27125</v>
      </c>
      <c r="D197" s="1">
        <f t="shared" si="14"/>
        <v>99066</v>
      </c>
      <c r="E197" s="1">
        <f t="shared" si="15"/>
        <v>96.744140625</v>
      </c>
    </row>
    <row r="198" spans="3:5" x14ac:dyDescent="0.25">
      <c r="C198" s="1">
        <f>27271</f>
        <v>27271</v>
      </c>
      <c r="D198" s="1">
        <f t="shared" si="14"/>
        <v>99066</v>
      </c>
      <c r="E198" s="1">
        <f t="shared" si="15"/>
        <v>96.744140625</v>
      </c>
    </row>
    <row r="199" spans="3:5" x14ac:dyDescent="0.25">
      <c r="C199" s="1">
        <f>27387</f>
        <v>27387</v>
      </c>
      <c r="D199" s="1">
        <f t="shared" si="14"/>
        <v>99066</v>
      </c>
      <c r="E199" s="1">
        <f t="shared" si="15"/>
        <v>96.744140625</v>
      </c>
    </row>
    <row r="200" spans="3:5" x14ac:dyDescent="0.25">
      <c r="C200" s="1">
        <f>27500</f>
        <v>27500</v>
      </c>
      <c r="D200" s="1">
        <f t="shared" si="14"/>
        <v>99066</v>
      </c>
      <c r="E200" s="1">
        <f t="shared" si="15"/>
        <v>96.744140625</v>
      </c>
    </row>
    <row r="201" spans="3:5" x14ac:dyDescent="0.25">
      <c r="C201" s="1">
        <f>27617</f>
        <v>27617</v>
      </c>
      <c r="D201" s="1">
        <f t="shared" si="14"/>
        <v>99066</v>
      </c>
      <c r="E201" s="1">
        <f t="shared" si="15"/>
        <v>96.744140625</v>
      </c>
    </row>
    <row r="202" spans="3:5" x14ac:dyDescent="0.25">
      <c r="C202" s="1">
        <f>27739</f>
        <v>27739</v>
      </c>
      <c r="D202" s="1">
        <f t="shared" si="14"/>
        <v>99066</v>
      </c>
      <c r="E202" s="1">
        <f t="shared" si="15"/>
        <v>96.744140625</v>
      </c>
    </row>
    <row r="203" spans="3:5" x14ac:dyDescent="0.25">
      <c r="C203" s="1">
        <f>27879</f>
        <v>27879</v>
      </c>
      <c r="D203" s="1">
        <f t="shared" si="14"/>
        <v>99066</v>
      </c>
      <c r="E203" s="1">
        <f t="shared" si="15"/>
        <v>96.744140625</v>
      </c>
    </row>
    <row r="204" spans="3:5" x14ac:dyDescent="0.25">
      <c r="C204" s="1">
        <f>27993</f>
        <v>27993</v>
      </c>
      <c r="D204" s="1">
        <f t="shared" si="14"/>
        <v>99066</v>
      </c>
      <c r="E204" s="1">
        <f t="shared" si="15"/>
        <v>96.744140625</v>
      </c>
    </row>
    <row r="205" spans="3:5" x14ac:dyDescent="0.25">
      <c r="C205" s="1">
        <f>28138</f>
        <v>28138</v>
      </c>
      <c r="D205" s="1">
        <f>99136</f>
        <v>99136</v>
      </c>
      <c r="E205" s="1">
        <f>96.8125</f>
        <v>96.8125</v>
      </c>
    </row>
    <row r="206" spans="3:5" x14ac:dyDescent="0.25">
      <c r="C206" s="1">
        <f>28283</f>
        <v>28283</v>
      </c>
      <c r="D206" s="1">
        <f>99138</f>
        <v>99138</v>
      </c>
      <c r="E206" s="1">
        <f>96.814453125</f>
        <v>96.814453125</v>
      </c>
    </row>
    <row r="207" spans="3:5" x14ac:dyDescent="0.25">
      <c r="C207" s="1">
        <f>28434</f>
        <v>28434</v>
      </c>
      <c r="D207" s="1">
        <f>99166</f>
        <v>99166</v>
      </c>
      <c r="E207" s="1">
        <f>96.841796875</f>
        <v>96.841796875</v>
      </c>
    </row>
    <row r="208" spans="3:5" x14ac:dyDescent="0.25">
      <c r="C208" s="1">
        <f>28543</f>
        <v>28543</v>
      </c>
      <c r="D208" s="1">
        <f>99154</f>
        <v>99154</v>
      </c>
      <c r="E208" s="1">
        <f>96.830078125</f>
        <v>96.830078125</v>
      </c>
    </row>
    <row r="209" spans="3:5" x14ac:dyDescent="0.25">
      <c r="C209" s="1">
        <f>28674</f>
        <v>28674</v>
      </c>
      <c r="D209" s="1">
        <f>99168</f>
        <v>99168</v>
      </c>
      <c r="E209" s="1">
        <f>96.84375</f>
        <v>96.84375</v>
      </c>
    </row>
    <row r="210" spans="3:5" x14ac:dyDescent="0.25">
      <c r="C210" s="1">
        <f>28858</f>
        <v>28858</v>
      </c>
      <c r="D210" s="1">
        <f>99186</f>
        <v>99186</v>
      </c>
      <c r="E210" s="1">
        <f>96.861328125</f>
        <v>96.861328125</v>
      </c>
    </row>
    <row r="211" spans="3:5" x14ac:dyDescent="0.25">
      <c r="C211" s="1">
        <f>29026</f>
        <v>29026</v>
      </c>
      <c r="D211" s="1">
        <f>99216</f>
        <v>99216</v>
      </c>
      <c r="E211" s="1">
        <f>96.890625</f>
        <v>96.890625</v>
      </c>
    </row>
    <row r="212" spans="3:5" x14ac:dyDescent="0.25">
      <c r="C212" s="1">
        <f>29179</f>
        <v>29179</v>
      </c>
      <c r="D212" s="1">
        <f>99236</f>
        <v>99236</v>
      </c>
      <c r="E212" s="1">
        <f>96.91015625</f>
        <v>96.91015625</v>
      </c>
    </row>
    <row r="213" spans="3:5" x14ac:dyDescent="0.25">
      <c r="C213" s="1">
        <f>29296</f>
        <v>29296</v>
      </c>
      <c r="D213" s="1">
        <f>99264</f>
        <v>99264</v>
      </c>
      <c r="E213" s="1">
        <f>96.9375</f>
        <v>96.9375</v>
      </c>
    </row>
    <row r="214" spans="3:5" x14ac:dyDescent="0.25">
      <c r="C214" s="1">
        <f>29430</f>
        <v>29430</v>
      </c>
      <c r="D214" s="1">
        <f>99284</f>
        <v>99284</v>
      </c>
      <c r="E214" s="1">
        <f>96.95703125</f>
        <v>96.95703125</v>
      </c>
    </row>
    <row r="215" spans="3:5" x14ac:dyDescent="0.25">
      <c r="C215" s="1">
        <f>29573</f>
        <v>29573</v>
      </c>
      <c r="D215" s="1">
        <f>99300</f>
        <v>99300</v>
      </c>
      <c r="E215" s="1">
        <f>96.97265625</f>
        <v>96.97265625</v>
      </c>
    </row>
    <row r="216" spans="3:5" x14ac:dyDescent="0.25">
      <c r="C216" s="1">
        <f>29688</f>
        <v>29688</v>
      </c>
      <c r="D216" s="1">
        <f>99316</f>
        <v>99316</v>
      </c>
      <c r="E216" s="1">
        <f>96.98828125</f>
        <v>96.98828125</v>
      </c>
    </row>
    <row r="217" spans="3:5" x14ac:dyDescent="0.25">
      <c r="C217" s="1">
        <f>29826</f>
        <v>29826</v>
      </c>
      <c r="D217" s="1">
        <f>99316</f>
        <v>99316</v>
      </c>
      <c r="E217" s="1">
        <f>96.98828125</f>
        <v>96.98828125</v>
      </c>
    </row>
    <row r="218" spans="3:5" x14ac:dyDescent="0.25">
      <c r="C218" s="1">
        <f>29949</f>
        <v>29949</v>
      </c>
      <c r="D218" s="1">
        <f>130446</f>
        <v>130446</v>
      </c>
      <c r="E218" s="1">
        <f>127.388671875</f>
        <v>127.388671875</v>
      </c>
    </row>
    <row r="219" spans="3:5" x14ac:dyDescent="0.25">
      <c r="C219" s="1">
        <f>30059</f>
        <v>30059</v>
      </c>
      <c r="D219" s="1">
        <f>98944</f>
        <v>98944</v>
      </c>
      <c r="E219" s="1">
        <f>96.625</f>
        <v>96.625</v>
      </c>
    </row>
    <row r="220" spans="3:5" x14ac:dyDescent="0.25">
      <c r="C220" s="1">
        <f>30197</f>
        <v>30197</v>
      </c>
      <c r="D220" s="1">
        <f>98944</f>
        <v>98944</v>
      </c>
      <c r="E220" s="1">
        <f>96.625</f>
        <v>96.625</v>
      </c>
    </row>
    <row r="221" spans="3:5" x14ac:dyDescent="0.25">
      <c r="C221" s="1">
        <f>30331</f>
        <v>30331</v>
      </c>
      <c r="D221" s="1">
        <f>98966</f>
        <v>98966</v>
      </c>
      <c r="E221" s="1">
        <f>96.646484375</f>
        <v>96.646484375</v>
      </c>
    </row>
    <row r="222" spans="3:5" x14ac:dyDescent="0.25">
      <c r="C222" s="1">
        <f>30484</f>
        <v>30484</v>
      </c>
      <c r="D222" s="1">
        <f>98994</f>
        <v>98994</v>
      </c>
      <c r="E222" s="1">
        <f>96.673828125</f>
        <v>96.673828125</v>
      </c>
    </row>
    <row r="223" spans="3:5" x14ac:dyDescent="0.25">
      <c r="C223" s="1">
        <f>30622</f>
        <v>30622</v>
      </c>
      <c r="D223" s="1">
        <f>98998</f>
        <v>98998</v>
      </c>
      <c r="E223" s="1">
        <f>96.677734375</f>
        <v>96.677734375</v>
      </c>
    </row>
    <row r="224" spans="3:5" x14ac:dyDescent="0.25">
      <c r="C224" s="1">
        <f>30741</f>
        <v>30741</v>
      </c>
      <c r="D224" s="1">
        <f>99022</f>
        <v>99022</v>
      </c>
      <c r="E224" s="1">
        <f>96.701171875</f>
        <v>96.701171875</v>
      </c>
    </row>
    <row r="225" spans="3:5" x14ac:dyDescent="0.25">
      <c r="C225" s="1">
        <f>30861</f>
        <v>30861</v>
      </c>
      <c r="D225" s="1">
        <f>99036</f>
        <v>99036</v>
      </c>
      <c r="E225" s="1">
        <f>96.71484375</f>
        <v>96.71484375</v>
      </c>
    </row>
    <row r="226" spans="3:5" x14ac:dyDescent="0.25">
      <c r="C226" s="1">
        <f>31036</f>
        <v>31036</v>
      </c>
      <c r="D226" s="1">
        <f>99050</f>
        <v>99050</v>
      </c>
      <c r="E226" s="1">
        <f>96.728515625</f>
        <v>96.728515625</v>
      </c>
    </row>
    <row r="227" spans="3:5" x14ac:dyDescent="0.25">
      <c r="C227" s="1">
        <f>31184</f>
        <v>31184</v>
      </c>
      <c r="D227" s="1">
        <f>99074</f>
        <v>99074</v>
      </c>
      <c r="E227" s="1">
        <f>96.751953125</f>
        <v>96.751953125</v>
      </c>
    </row>
    <row r="228" spans="3:5" x14ac:dyDescent="0.25">
      <c r="C228" s="1">
        <f>31310</f>
        <v>31310</v>
      </c>
      <c r="D228" s="1">
        <f>99072</f>
        <v>99072</v>
      </c>
      <c r="E228" s="1">
        <f>96.75</f>
        <v>96.75</v>
      </c>
    </row>
    <row r="229" spans="3:5" x14ac:dyDescent="0.25">
      <c r="C229" s="1">
        <f>31427</f>
        <v>31427</v>
      </c>
      <c r="D229" s="1">
        <f>99082</f>
        <v>99082</v>
      </c>
      <c r="E229" s="1">
        <f>96.759765625</f>
        <v>96.759765625</v>
      </c>
    </row>
    <row r="230" spans="3:5" x14ac:dyDescent="0.25">
      <c r="C230" s="1">
        <f>31572</f>
        <v>31572</v>
      </c>
      <c r="D230" s="1">
        <f>99072</f>
        <v>99072</v>
      </c>
      <c r="E230" s="1">
        <f>96.75</f>
        <v>96.75</v>
      </c>
    </row>
    <row r="231" spans="3:5" x14ac:dyDescent="0.25">
      <c r="C231" s="1">
        <f>31708</f>
        <v>31708</v>
      </c>
      <c r="D231" s="1">
        <f>99072</f>
        <v>99072</v>
      </c>
      <c r="E231" s="1">
        <f>96.75</f>
        <v>96.75</v>
      </c>
    </row>
    <row r="232" spans="3:5" x14ac:dyDescent="0.25">
      <c r="C232" s="1">
        <f>31844</f>
        <v>31844</v>
      </c>
      <c r="D232" s="1">
        <f>99072</f>
        <v>99072</v>
      </c>
      <c r="E232" s="1">
        <f>96.75</f>
        <v>96.75</v>
      </c>
    </row>
    <row r="233" spans="3:5" x14ac:dyDescent="0.25">
      <c r="C233" s="1">
        <f>31994</f>
        <v>31994</v>
      </c>
      <c r="D233" s="1">
        <f>99072</f>
        <v>99072</v>
      </c>
      <c r="E233" s="1">
        <f>96.75</f>
        <v>96.75</v>
      </c>
    </row>
    <row r="234" spans="3:5" x14ac:dyDescent="0.25">
      <c r="C234" s="1">
        <f>32118</f>
        <v>32118</v>
      </c>
      <c r="D234" s="1">
        <f t="shared" ref="D234:D240" si="16">99074</f>
        <v>99074</v>
      </c>
      <c r="E234" s="1">
        <f t="shared" ref="E234:E240" si="17">96.751953125</f>
        <v>96.751953125</v>
      </c>
    </row>
    <row r="235" spans="3:5" x14ac:dyDescent="0.25">
      <c r="C235" s="1">
        <f>32251</f>
        <v>32251</v>
      </c>
      <c r="D235" s="1">
        <f t="shared" si="16"/>
        <v>99074</v>
      </c>
      <c r="E235" s="1">
        <f t="shared" si="17"/>
        <v>96.751953125</v>
      </c>
    </row>
    <row r="236" spans="3:5" x14ac:dyDescent="0.25">
      <c r="C236" s="1">
        <f>32377</f>
        <v>32377</v>
      </c>
      <c r="D236" s="1">
        <f t="shared" si="16"/>
        <v>99074</v>
      </c>
      <c r="E236" s="1">
        <f t="shared" si="17"/>
        <v>96.751953125</v>
      </c>
    </row>
    <row r="237" spans="3:5" x14ac:dyDescent="0.25">
      <c r="C237" s="1">
        <f>32497</f>
        <v>32497</v>
      </c>
      <c r="D237" s="1">
        <f t="shared" si="16"/>
        <v>99074</v>
      </c>
      <c r="E237" s="1">
        <f t="shared" si="17"/>
        <v>96.751953125</v>
      </c>
    </row>
    <row r="238" spans="3:5" x14ac:dyDescent="0.25">
      <c r="C238" s="1">
        <f>32608</f>
        <v>32608</v>
      </c>
      <c r="D238" s="1">
        <f t="shared" si="16"/>
        <v>99074</v>
      </c>
      <c r="E238" s="1">
        <f t="shared" si="17"/>
        <v>96.751953125</v>
      </c>
    </row>
    <row r="239" spans="3:5" x14ac:dyDescent="0.25">
      <c r="C239" s="1">
        <f>32743</f>
        <v>32743</v>
      </c>
      <c r="D239" s="1">
        <f t="shared" si="16"/>
        <v>99074</v>
      </c>
      <c r="E239" s="1">
        <f t="shared" si="17"/>
        <v>96.751953125</v>
      </c>
    </row>
    <row r="240" spans="3:5" x14ac:dyDescent="0.25">
      <c r="C240" s="1">
        <f>32878</f>
        <v>32878</v>
      </c>
      <c r="D240" s="1">
        <f t="shared" si="16"/>
        <v>99074</v>
      </c>
      <c r="E240" s="1">
        <f t="shared" si="17"/>
        <v>96.751953125</v>
      </c>
    </row>
    <row r="241" spans="3:5" x14ac:dyDescent="0.25">
      <c r="C241" s="1">
        <f>33055</f>
        <v>33055</v>
      </c>
      <c r="D241" s="1">
        <f>99078</f>
        <v>99078</v>
      </c>
      <c r="E241" s="1">
        <f>96.755859375</f>
        <v>96.755859375</v>
      </c>
    </row>
    <row r="242" spans="3:5" x14ac:dyDescent="0.25">
      <c r="C242" s="1">
        <f>33180</f>
        <v>33180</v>
      </c>
      <c r="D242" s="1">
        <f>99078</f>
        <v>99078</v>
      </c>
      <c r="E242" s="1">
        <f>96.755859375</f>
        <v>96.755859375</v>
      </c>
    </row>
    <row r="243" spans="3:5" x14ac:dyDescent="0.25">
      <c r="C243" s="1">
        <f>33346</f>
        <v>33346</v>
      </c>
      <c r="D243" s="1">
        <f>99078</f>
        <v>99078</v>
      </c>
      <c r="E243" s="1">
        <f>96.755859375</f>
        <v>96.755859375</v>
      </c>
    </row>
    <row r="244" spans="3:5" x14ac:dyDescent="0.25">
      <c r="C244" s="1">
        <f>33519</f>
        <v>33519</v>
      </c>
      <c r="D244" s="1">
        <f>99078</f>
        <v>99078</v>
      </c>
      <c r="E244" s="1">
        <f>96.755859375</f>
        <v>96.755859375</v>
      </c>
    </row>
    <row r="245" spans="3:5" x14ac:dyDescent="0.25">
      <c r="C245" s="1">
        <f>33656</f>
        <v>33656</v>
      </c>
      <c r="D245" s="1">
        <f>99084</f>
        <v>99084</v>
      </c>
      <c r="E245" s="1">
        <f>96.76171875</f>
        <v>96.76171875</v>
      </c>
    </row>
    <row r="246" spans="3:5" x14ac:dyDescent="0.25">
      <c r="C246" s="1">
        <f>33828</f>
        <v>33828</v>
      </c>
      <c r="D246" s="1">
        <f>99084</f>
        <v>99084</v>
      </c>
      <c r="E246" s="1">
        <f>96.76171875</f>
        <v>96.76171875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2016-01-08T15:46:49Z</cp:lastPrinted>
  <dcterms:created xsi:type="dcterms:W3CDTF">2016-01-08T15:46:49Z</dcterms:created>
  <dcterms:modified xsi:type="dcterms:W3CDTF">2016-01-13T16:25:54Z</dcterms:modified>
</cp:coreProperties>
</file>