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0" yWindow="0" windowWidth="23040" windowHeight="9384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<sst xmlns="http://schemas.openxmlformats.org/spreadsheetml/2006/main" count="8" uniqueCount="8">
  <si>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</si>
  <si>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</si>
  <si>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</si>
  <si>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</si>
  <si>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AVERAGE: 187(188x)</t>
  </si>
  <si>
    <t>AVERAGE: 127(277x)</t>
  </si>
  <si>
    <t>begin</t>
  </si>
  <si>
    <t>max</t>
  </si>
  <si>
    <t>end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</si>
</sst>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Sheet1!$A$2:$A$189</c:f>
              <c:numCache/>
            </c:numRef>
          </c:cat>
          <c:val>
            <c:numRef>
              <c:f>Sheet1!$B$2:$B$189</c:f>
              <c:numCache/>
            </c:numRef>
          </c:val>
          <c:smooth val="0"/>
        </c:ser>
        <c:marker val="1"/>
        <c:axId val="3694603"/>
        <c:axId val="1721576219"/>
      </c:lineChart>
      <c:catAx>
        <c:axId val="369460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721576219"/>
        <c:crosses val="autoZero"/>
        <c:auto val="1"/>
        <c:lblOffset val="100"/>
        <c:tickLblSkip val="1"/>
        <c:tickMarkSkip val="1"/>
        <c:noMultiLvlLbl val="0"/>
      </c:catAx>
      <c:valAx>
        <c:axId val="1721576219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369460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Sheet1!$C$2:$C$278</c:f>
              <c:numCache/>
            </c:numRef>
          </c:cat>
          <c:val>
            <c:numRef>
              <c:f>Sheet1!$E$2:$E$278</c:f>
              <c:numCache/>
            </c:numRef>
          </c:val>
          <c:smooth val="0"/>
        </c:ser>
        <c:marker val="1"/>
        <c:axId val="1914615775"/>
        <c:axId val="514453513"/>
      </c:lineChart>
      <c:catAx>
        <c:axId val="191461577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514453513"/>
        <c:crosses val="autoZero"/>
        <c:auto val="1"/>
        <c:lblOffset val="100"/>
        <c:tickLblSkip val="1"/>
        <c:tickMarkSkip val="1"/>
        <c:noMultiLvlLbl val="0"/>
      </c:catAx>
      <c:valAx>
        <c:axId val="51445351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91461577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279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1648</f>
        <v>1648</v>
      </c>
      <c r="B2" s="21">
        <f>12</f>
        <v>12</v>
      </c>
      <c r="C2" s="21">
        <f>1648</f>
        <v>1648</v>
      </c>
      <c r="D2" s="21">
        <f>7274</f>
        <v>7274</v>
      </c>
      <c r="E2" s="21">
        <f>7.103515625</f>
        <v>7.103515625</v>
      </c>
      <c r="G2" s="21">
        <f>187</f>
        <v>187</v>
      </c>
    </row>
    <row r="3">
      <c r="A3" s="21">
        <f>1851</f>
        <v>1851</v>
      </c>
      <c r="B3" s="21">
        <f>19</f>
        <v>19</v>
      </c>
      <c r="C3" s="21">
        <f>1758</f>
        <v>1758</v>
      </c>
      <c r="D3" s="21">
        <f>9490</f>
        <v>9490</v>
      </c>
      <c r="E3" s="21">
        <f>9.267578125</f>
        <v>9.267578125</v>
      </c>
    </row>
    <row r="4">
      <c r="A4" s="21">
        <f>2029</f>
        <v>2029</v>
      </c>
      <c r="B4" s="21">
        <f>25</f>
        <v>25</v>
      </c>
      <c r="C4" s="21">
        <f>1863</f>
        <v>1863</v>
      </c>
      <c r="D4" s="21">
        <f>10343</f>
        <v>10343</v>
      </c>
      <c r="E4" s="21">
        <f>10.1005859375</f>
        <v>10.1005859375</v>
      </c>
      <c r="G4" s="21" t="s">
        <v>5</v>
      </c>
    </row>
    <row r="5">
      <c r="A5" s="21">
        <f>2197</f>
        <v>2197</v>
      </c>
      <c r="B5" s="21">
        <f>24</f>
        <v>24</v>
      </c>
      <c r="C5" s="21">
        <f>1960</f>
        <v>1960</v>
      </c>
      <c r="D5" s="21">
        <f>11769</f>
        <v>11769</v>
      </c>
      <c r="E5" s="21">
        <f>11.4931640625</f>
        <v>11.4931640625</v>
      </c>
      <c r="G5" s="21">
        <f>127</f>
        <v>127</v>
      </c>
    </row>
    <row r="6">
      <c r="A6" s="21">
        <f>2387</f>
        <v>2387</v>
      </c>
      <c r="B6" s="21">
        <f>20</f>
        <v>20</v>
      </c>
      <c r="C6" s="21">
        <f>2054</f>
        <v>2054</v>
      </c>
      <c r="D6" s="21">
        <f>11617</f>
        <v>11617</v>
      </c>
      <c r="E6" s="21">
        <f>11.3447265625</f>
        <v>11.3447265625</v>
      </c>
    </row>
    <row r="7">
      <c r="A7" s="21">
        <f>2556</f>
        <v>2556</v>
      </c>
      <c r="B7" s="21">
        <f>21</f>
        <v>21</v>
      </c>
      <c r="C7" s="21">
        <f>2152</f>
        <v>2152</v>
      </c>
      <c r="D7" s="21">
        <f>12963</f>
        <v>12963</v>
      </c>
      <c r="E7" s="21">
        <f>12.6591796875</f>
        <v>12.6591796875</v>
      </c>
    </row>
    <row r="8">
      <c r="A8" s="21">
        <f>2737</f>
        <v>2737</v>
      </c>
      <c r="B8" s="21">
        <f>11</f>
        <v>11</v>
      </c>
      <c r="C8" s="21">
        <f>2269</f>
        <v>2269</v>
      </c>
      <c r="D8" s="21">
        <f>13895</f>
        <v>13895</v>
      </c>
      <c r="E8" s="21">
        <f>13.5693359375</f>
        <v>13.5693359375</v>
      </c>
    </row>
    <row r="9">
      <c r="A9" s="21">
        <f>2925</f>
        <v>2925</v>
      </c>
      <c r="B9" s="21">
        <f>0</f>
        <v>0</v>
      </c>
      <c r="C9" s="21">
        <f>2365</f>
        <v>2365</v>
      </c>
      <c r="D9" s="21">
        <f>14343</f>
        <v>14343</v>
      </c>
      <c r="E9" s="21">
        <f>14.0068359375</f>
        <v>14.0068359375</v>
      </c>
    </row>
    <row r="10">
      <c r="A10" s="21">
        <f>3111</f>
        <v>3111</v>
      </c>
      <c r="B10" s="21">
        <f>0</f>
        <v>0</v>
      </c>
      <c r="C10" s="21">
        <f>2460</f>
        <v>2460</v>
      </c>
      <c r="D10" s="21">
        <f>14446</f>
        <v>14446</v>
      </c>
      <c r="E10" s="21">
        <f>14.107421875</f>
        <v>14.107421875</v>
      </c>
    </row>
    <row r="11">
      <c r="A11" s="21">
        <f>3300</f>
        <v>3300</v>
      </c>
      <c r="B11" s="21">
        <f>0</f>
        <v>0</v>
      </c>
      <c r="C11" s="21">
        <f>2559</f>
        <v>2559</v>
      </c>
      <c r="D11" s="21">
        <f>15843</f>
        <v>15843</v>
      </c>
      <c r="E11" s="21">
        <f>15.4716796875</f>
        <v>15.4716796875</v>
      </c>
    </row>
    <row r="12">
      <c r="A12" s="21">
        <f>3486</f>
        <v>3486</v>
      </c>
      <c r="B12" s="21">
        <f>0</f>
        <v>0</v>
      </c>
      <c r="C12" s="21">
        <f>2664</f>
        <v>2664</v>
      </c>
      <c r="D12" s="21">
        <f>33957</f>
        <v>33957</v>
      </c>
      <c r="E12" s="21">
        <f>33.1611328125</f>
        <v>33.1611328125</v>
      </c>
      <c r="H12" s="21" t="s">
        <v>6</v>
      </c>
      <c r="I12" s="21" t="s">
        <v>7</v>
      </c>
      <c r="J12" s="21" t="s">
        <v>8</v>
      </c>
    </row>
    <row r="13">
      <c r="A13" s="21">
        <f>3673</f>
        <v>3673</v>
      </c>
      <c r="B13" s="21">
        <f>0</f>
        <v>0</v>
      </c>
      <c r="C13" s="21">
        <f>2767</f>
        <v>2767</v>
      </c>
      <c r="D13" s="21">
        <f>68368</f>
        <v>68368</v>
      </c>
      <c r="E13" s="21">
        <f>66.765625</f>
        <v>66.765625</v>
      </c>
      <c r="H13" s="21">
        <v>81</v>
      </c>
      <c r="I13" s="21">
        <f>MAX(E2:E885)</f>
        <v>139.8115234375</v>
      </c>
      <c r="J13" s="21">
        <v>96</v>
      </c>
    </row>
    <row r="14">
      <c r="A14" s="21">
        <f>3837</f>
        <v>3837</v>
      </c>
      <c r="B14" s="21">
        <f>4</f>
        <v>4</v>
      </c>
      <c r="C14" s="21">
        <f>2867</f>
        <v>2867</v>
      </c>
      <c r="D14" s="21">
        <f>68392</f>
        <v>68392</v>
      </c>
      <c r="E14" s="21">
        <f>66.7890625</f>
        <v>66.7890625</v>
      </c>
    </row>
    <row r="15">
      <c r="A15" s="21">
        <f>4006</f>
        <v>4006</v>
      </c>
      <c r="B15" s="21">
        <f>4</f>
        <v>4</v>
      </c>
      <c r="C15" s="21">
        <f>2989</f>
        <v>2989</v>
      </c>
      <c r="D15" s="21">
        <f>68392</f>
        <v>68392</v>
      </c>
      <c r="E15" s="21">
        <f>66.7890625</f>
        <v>66.7890625</v>
      </c>
    </row>
    <row r="16">
      <c r="A16" s="21">
        <f>4174</f>
        <v>4174</v>
      </c>
      <c r="B16" s="21">
        <f>0</f>
        <v>0</v>
      </c>
      <c r="C16" s="21">
        <f>3098</f>
        <v>3098</v>
      </c>
      <c r="D16" s="21">
        <f>68392</f>
        <v>68392</v>
      </c>
      <c r="E16" s="21">
        <f>66.7890625</f>
        <v>66.7890625</v>
      </c>
    </row>
    <row r="17">
      <c r="A17" s="21">
        <f>4365</f>
        <v>4365</v>
      </c>
      <c r="B17" s="21">
        <f>0</f>
        <v>0</v>
      </c>
      <c r="C17" s="21">
        <f>3210</f>
        <v>3210</v>
      </c>
      <c r="D17" s="21">
        <f>83964</f>
        <v>83964</v>
      </c>
      <c r="E17" s="21">
        <f>81.99609375</f>
        <v>81.99609375</v>
      </c>
    </row>
    <row r="18">
      <c r="A18" s="21">
        <f>4550</f>
        <v>4550</v>
      </c>
      <c r="B18" s="21">
        <f>0</f>
        <v>0</v>
      </c>
      <c r="C18" s="21">
        <f>3334</f>
        <v>3334</v>
      </c>
      <c r="D18" s="21">
        <f>83924</f>
        <v>83924</v>
      </c>
      <c r="E18" s="21">
        <f>81.95703125</f>
        <v>81.95703125</v>
      </c>
    </row>
    <row r="19">
      <c r="A19" s="21">
        <f>4754</f>
        <v>4754</v>
      </c>
      <c r="B19" s="21">
        <f>3</f>
        <v>3</v>
      </c>
      <c r="C19" s="21">
        <f>3443</f>
        <v>3443</v>
      </c>
      <c r="D19" s="21">
        <f>83924</f>
        <v>83924</v>
      </c>
      <c r="E19" s="21">
        <f>81.95703125</f>
        <v>81.95703125</v>
      </c>
    </row>
    <row r="20">
      <c r="A20" s="21">
        <f>4936</f>
        <v>4936</v>
      </c>
      <c r="B20" s="21">
        <f>0</f>
        <v>0</v>
      </c>
      <c r="C20" s="21">
        <f>3544</f>
        <v>3544</v>
      </c>
      <c r="D20" s="21">
        <f>83924</f>
        <v>83924</v>
      </c>
      <c r="E20" s="21">
        <f>81.95703125</f>
        <v>81.95703125</v>
      </c>
    </row>
    <row r="21">
      <c r="A21" s="21">
        <f>5122</f>
        <v>5122</v>
      </c>
      <c r="B21" s="21">
        <f>0</f>
        <v>0</v>
      </c>
      <c r="C21" s="21">
        <f>3647</f>
        <v>3647</v>
      </c>
      <c r="D21" s="21">
        <f>83924</f>
        <v>83924</v>
      </c>
      <c r="E21" s="21">
        <f>81.95703125</f>
        <v>81.95703125</v>
      </c>
    </row>
    <row r="22">
      <c r="A22" s="21">
        <f>5336</f>
        <v>5336</v>
      </c>
      <c r="B22" s="21">
        <f>0</f>
        <v>0</v>
      </c>
      <c r="C22" s="21">
        <f>3752</f>
        <v>3752</v>
      </c>
      <c r="D22" s="21">
        <f>83924</f>
        <v>83924</v>
      </c>
      <c r="E22" s="21">
        <f>81.95703125</f>
        <v>81.95703125</v>
      </c>
    </row>
    <row r="23">
      <c r="A23" s="21">
        <f>5537</f>
        <v>5537</v>
      </c>
      <c r="B23" s="21">
        <f>0</f>
        <v>0</v>
      </c>
      <c r="C23" s="21">
        <f>3854</f>
        <v>3854</v>
      </c>
      <c r="D23" s="21">
        <f>83955</f>
        <v>83955</v>
      </c>
      <c r="E23" s="21">
        <f>81.9873046875</f>
        <v>81.9873046875</v>
      </c>
    </row>
    <row r="24">
      <c r="A24" s="21">
        <f>5737</f>
        <v>5737</v>
      </c>
      <c r="B24" s="21">
        <f>9</f>
        <v>9</v>
      </c>
      <c r="C24" s="21">
        <f>3967</f>
        <v>3967</v>
      </c>
      <c r="D24" s="21">
        <f>83961</f>
        <v>83961</v>
      </c>
      <c r="E24" s="21">
        <f>81.9931640625</f>
        <v>81.9931640625</v>
      </c>
    </row>
    <row r="25">
      <c r="A25" s="21">
        <f>5967</f>
        <v>5967</v>
      </c>
      <c r="B25" s="21">
        <f>0</f>
        <v>0</v>
      </c>
      <c r="C25" s="21">
        <f>4113</f>
        <v>4113</v>
      </c>
      <c r="D25" s="21">
        <f>83983</f>
        <v>83983</v>
      </c>
      <c r="E25" s="21">
        <f>82.0146484375</f>
        <v>82.0146484375</v>
      </c>
    </row>
    <row r="26">
      <c r="A26" s="21">
        <f>6160</f>
        <v>6160</v>
      </c>
      <c r="B26" s="21">
        <f>26</f>
        <v>26</v>
      </c>
      <c r="C26" s="21">
        <f>4233</f>
        <v>4233</v>
      </c>
      <c r="D26" s="21">
        <f>83997</f>
        <v>83997</v>
      </c>
      <c r="E26" s="21">
        <f>82.0283203125</f>
        <v>82.0283203125</v>
      </c>
    </row>
    <row r="27">
      <c r="A27" s="21">
        <f>6327</f>
        <v>6327</v>
      </c>
      <c r="B27" s="21">
        <f>3</f>
        <v>3</v>
      </c>
      <c r="C27" s="21">
        <f>4336</f>
        <v>4336</v>
      </c>
      <c r="D27" s="21">
        <f>84001</f>
        <v>84001</v>
      </c>
      <c r="E27" s="21">
        <f>82.0322265625</f>
        <v>82.0322265625</v>
      </c>
    </row>
    <row r="28">
      <c r="A28" s="21">
        <f>6511</f>
        <v>6511</v>
      </c>
      <c r="B28" s="21">
        <f>3</f>
        <v>3</v>
      </c>
      <c r="C28" s="21">
        <f>4463</f>
        <v>4463</v>
      </c>
      <c r="D28" s="21">
        <f>84001</f>
        <v>84001</v>
      </c>
      <c r="E28" s="21">
        <f>82.0322265625</f>
        <v>82.0322265625</v>
      </c>
    </row>
    <row r="29">
      <c r="A29" s="21">
        <f>6698</f>
        <v>6698</v>
      </c>
      <c r="B29" s="21">
        <f>7</f>
        <v>7</v>
      </c>
      <c r="C29" s="21">
        <f>4592</f>
        <v>4592</v>
      </c>
      <c r="D29" s="21">
        <f>84001</f>
        <v>84001</v>
      </c>
      <c r="E29" s="21">
        <f>82.0322265625</f>
        <v>82.0322265625</v>
      </c>
    </row>
    <row r="30">
      <c r="A30" s="21">
        <f>6893</f>
        <v>6893</v>
      </c>
      <c r="B30" s="21">
        <f>3</f>
        <v>3</v>
      </c>
      <c r="C30" s="21">
        <f>4785</f>
        <v>4785</v>
      </c>
      <c r="D30" s="21">
        <f>84005</f>
        <v>84005</v>
      </c>
      <c r="E30" s="21">
        <f>82.0361328125</f>
        <v>82.0361328125</v>
      </c>
    </row>
    <row r="31">
      <c r="A31" s="21">
        <f>7095</f>
        <v>7095</v>
      </c>
      <c r="B31" s="21">
        <f>3</f>
        <v>3</v>
      </c>
      <c r="C31" s="21">
        <f>4943</f>
        <v>4943</v>
      </c>
      <c r="D31" s="21">
        <f t="shared" ref="D31:D38" si="0">84007</f>
        <v>84007</v>
      </c>
      <c r="E31" s="21">
        <f t="shared" ref="E31:E38" si="1">82.0380859375</f>
        <v>82.0380859375</v>
      </c>
    </row>
    <row r="32">
      <c r="A32" s="21">
        <f>7265</f>
        <v>7265</v>
      </c>
      <c r="B32" s="21">
        <f t="shared" ref="B32:B47" si="2">0</f>
        <v>0</v>
      </c>
      <c r="C32" s="21">
        <f>5103</f>
        <v>5103</v>
      </c>
      <c r="D32" s="21">
        <f t="shared" si="0"/>
        <v>84007</v>
      </c>
      <c r="E32" s="21">
        <f t="shared" si="1"/>
        <v>82.0380859375</v>
      </c>
    </row>
    <row r="33">
      <c r="A33" s="21">
        <f>7449</f>
        <v>7449</v>
      </c>
      <c r="B33" s="21">
        <f t="shared" si="2"/>
        <v>0</v>
      </c>
      <c r="C33" s="21">
        <f>5213</f>
        <v>5213</v>
      </c>
      <c r="D33" s="21">
        <f t="shared" si="0"/>
        <v>84007</v>
      </c>
      <c r="E33" s="21">
        <f t="shared" si="1"/>
        <v>82.0380859375</v>
      </c>
    </row>
    <row r="34">
      <c r="A34" s="21">
        <f>7659</f>
        <v>7659</v>
      </c>
      <c r="B34" s="21">
        <f t="shared" si="2"/>
        <v>0</v>
      </c>
      <c r="C34" s="21">
        <f>5364</f>
        <v>5364</v>
      </c>
      <c r="D34" s="21">
        <f t="shared" si="0"/>
        <v>84007</v>
      </c>
      <c r="E34" s="21">
        <f t="shared" si="1"/>
        <v>82.0380859375</v>
      </c>
    </row>
    <row r="35">
      <c r="A35" s="21">
        <f>7847</f>
        <v>7847</v>
      </c>
      <c r="B35" s="21">
        <f t="shared" si="2"/>
        <v>0</v>
      </c>
      <c r="C35" s="21">
        <f>5542</f>
        <v>5542</v>
      </c>
      <c r="D35" s="21">
        <f t="shared" si="0"/>
        <v>84007</v>
      </c>
      <c r="E35" s="21">
        <f t="shared" si="1"/>
        <v>82.0380859375</v>
      </c>
    </row>
    <row r="36">
      <c r="A36" s="21">
        <f>8024</f>
        <v>8024</v>
      </c>
      <c r="B36" s="21">
        <f t="shared" si="2"/>
        <v>0</v>
      </c>
      <c r="C36" s="21">
        <f>5679</f>
        <v>5679</v>
      </c>
      <c r="D36" s="21">
        <f t="shared" si="0"/>
        <v>84007</v>
      </c>
      <c r="E36" s="21">
        <f t="shared" si="1"/>
        <v>82.0380859375</v>
      </c>
    </row>
    <row r="37">
      <c r="A37" s="21">
        <f>8211</f>
        <v>8211</v>
      </c>
      <c r="B37" s="21">
        <f t="shared" si="2"/>
        <v>0</v>
      </c>
      <c r="C37" s="21">
        <f>5802</f>
        <v>5802</v>
      </c>
      <c r="D37" s="21">
        <f t="shared" si="0"/>
        <v>84007</v>
      </c>
      <c r="E37" s="21">
        <f t="shared" si="1"/>
        <v>82.0380859375</v>
      </c>
    </row>
    <row r="38">
      <c r="A38" s="21">
        <f>8415</f>
        <v>8415</v>
      </c>
      <c r="B38" s="21">
        <f t="shared" si="2"/>
        <v>0</v>
      </c>
      <c r="C38" s="21">
        <f>5936</f>
        <v>5936</v>
      </c>
      <c r="D38" s="21">
        <f t="shared" si="0"/>
        <v>84007</v>
      </c>
      <c r="E38" s="21">
        <f t="shared" si="1"/>
        <v>82.0380859375</v>
      </c>
    </row>
    <row r="39">
      <c r="A39" s="21">
        <f>8601</f>
        <v>8601</v>
      </c>
      <c r="B39" s="21">
        <f t="shared" si="2"/>
        <v>0</v>
      </c>
      <c r="C39" s="21">
        <f>6062</f>
        <v>6062</v>
      </c>
      <c r="D39" s="21">
        <f>84018</f>
        <v>84018</v>
      </c>
      <c r="E39" s="21">
        <f>82.048828125</f>
        <v>82.048828125</v>
      </c>
    </row>
    <row r="40">
      <c r="A40" s="21">
        <f>8784</f>
        <v>8784</v>
      </c>
      <c r="B40" s="21">
        <f t="shared" si="2"/>
        <v>0</v>
      </c>
      <c r="C40" s="21">
        <f>6178</f>
        <v>6178</v>
      </c>
      <c r="D40" s="21">
        <f>84747</f>
        <v>84747</v>
      </c>
      <c r="E40" s="21">
        <f>82.7607421875</f>
        <v>82.7607421875</v>
      </c>
    </row>
    <row r="41">
      <c r="A41" s="21">
        <f>8958</f>
        <v>8958</v>
      </c>
      <c r="B41" s="21">
        <f t="shared" si="2"/>
        <v>0</v>
      </c>
      <c r="C41" s="21">
        <f>6280</f>
        <v>6280</v>
      </c>
      <c r="D41" s="21">
        <f>85224</f>
        <v>85224</v>
      </c>
      <c r="E41" s="21">
        <f>83.2265625</f>
        <v>83.2265625</v>
      </c>
    </row>
    <row r="42">
      <c r="A42" s="21">
        <f>9136</f>
        <v>9136</v>
      </c>
      <c r="B42" s="21">
        <f t="shared" si="2"/>
        <v>0</v>
      </c>
      <c r="C42" s="21">
        <f>6432</f>
        <v>6432</v>
      </c>
      <c r="D42" s="21">
        <f>85268</f>
        <v>85268</v>
      </c>
      <c r="E42" s="21">
        <f>83.26953125</f>
        <v>83.26953125</v>
      </c>
    </row>
    <row r="43">
      <c r="A43" s="21">
        <f>9342</f>
        <v>9342</v>
      </c>
      <c r="B43" s="21">
        <f t="shared" si="2"/>
        <v>0</v>
      </c>
      <c r="C43" s="21">
        <f>6557</f>
        <v>6557</v>
      </c>
      <c r="D43" s="21">
        <f>85304</f>
        <v>85304</v>
      </c>
      <c r="E43" s="21">
        <f>83.3046875</f>
        <v>83.3046875</v>
      </c>
    </row>
    <row r="44">
      <c r="A44" s="21">
        <f>9534</f>
        <v>9534</v>
      </c>
      <c r="B44" s="21">
        <f t="shared" si="2"/>
        <v>0</v>
      </c>
      <c r="C44" s="21">
        <f>6662</f>
        <v>6662</v>
      </c>
      <c r="D44" s="21">
        <f>85328</f>
        <v>85328</v>
      </c>
      <c r="E44" s="21">
        <f>83.328125</f>
        <v>83.328125</v>
      </c>
    </row>
    <row r="45">
      <c r="A45" s="21">
        <f>9738</f>
        <v>9738</v>
      </c>
      <c r="B45" s="21">
        <f t="shared" si="2"/>
        <v>0</v>
      </c>
      <c r="C45" s="21">
        <f>6786</f>
        <v>6786</v>
      </c>
      <c r="D45" s="21">
        <f>85344</f>
        <v>85344</v>
      </c>
      <c r="E45" s="21">
        <f>83.34375</f>
        <v>83.34375</v>
      </c>
    </row>
    <row r="46">
      <c r="A46" s="21">
        <f>9982</f>
        <v>9982</v>
      </c>
      <c r="B46" s="21">
        <f t="shared" si="2"/>
        <v>0</v>
      </c>
      <c r="C46" s="21">
        <f>6930</f>
        <v>6930</v>
      </c>
      <c r="D46" s="21">
        <f>85364</f>
        <v>85364</v>
      </c>
      <c r="E46" s="21">
        <f>83.36328125</f>
        <v>83.36328125</v>
      </c>
    </row>
    <row r="47">
      <c r="A47" s="21">
        <f>10228</f>
        <v>10228</v>
      </c>
      <c r="B47" s="21">
        <f t="shared" si="2"/>
        <v>0</v>
      </c>
      <c r="C47" s="21">
        <f>7039</f>
        <v>7039</v>
      </c>
      <c r="D47" s="21">
        <f>85392</f>
        <v>85392</v>
      </c>
      <c r="E47" s="21">
        <f>83.390625</f>
        <v>83.390625</v>
      </c>
    </row>
    <row r="48">
      <c r="A48" s="21">
        <f>10473</f>
        <v>10473</v>
      </c>
      <c r="B48" s="21">
        <f>17</f>
        <v>17</v>
      </c>
      <c r="C48" s="21">
        <f>7153</f>
        <v>7153</v>
      </c>
      <c r="D48" s="21">
        <f>85406</f>
        <v>85406</v>
      </c>
      <c r="E48" s="21">
        <f>83.404296875</f>
        <v>83.404296875</v>
      </c>
    </row>
    <row r="49">
      <c r="A49" s="21">
        <f>10641</f>
        <v>10641</v>
      </c>
      <c r="B49" s="21">
        <f>11</f>
        <v>11</v>
      </c>
      <c r="C49" s="21">
        <f>7288</f>
        <v>7288</v>
      </c>
      <c r="D49" s="21">
        <f t="shared" ref="D49:D71" si="3">85356</f>
        <v>85356</v>
      </c>
      <c r="E49" s="21">
        <f t="shared" ref="E49:E71" si="4">83.35546875</f>
        <v>83.35546875</v>
      </c>
    </row>
    <row r="50">
      <c r="A50" s="21">
        <f>10826</f>
        <v>10826</v>
      </c>
      <c r="B50" s="21">
        <f>21</f>
        <v>21</v>
      </c>
      <c r="C50" s="21">
        <f>7396</f>
        <v>7396</v>
      </c>
      <c r="D50" s="21">
        <f t="shared" si="3"/>
        <v>85356</v>
      </c>
      <c r="E50" s="21">
        <f t="shared" si="4"/>
        <v>83.35546875</v>
      </c>
    </row>
    <row r="51">
      <c r="A51" s="21">
        <f>11009</f>
        <v>11009</v>
      </c>
      <c r="B51" s="21">
        <f>21</f>
        <v>21</v>
      </c>
      <c r="C51" s="21">
        <f>7522</f>
        <v>7522</v>
      </c>
      <c r="D51" s="21">
        <f t="shared" si="3"/>
        <v>85356</v>
      </c>
      <c r="E51" s="21">
        <f t="shared" si="4"/>
        <v>83.35546875</v>
      </c>
    </row>
    <row r="52">
      <c r="A52" s="21">
        <f>11206</f>
        <v>11206</v>
      </c>
      <c r="B52" s="21">
        <f>19</f>
        <v>19</v>
      </c>
      <c r="C52" s="21">
        <f>7635</f>
        <v>7635</v>
      </c>
      <c r="D52" s="21">
        <f t="shared" si="3"/>
        <v>85356</v>
      </c>
      <c r="E52" s="21">
        <f t="shared" si="4"/>
        <v>83.35546875</v>
      </c>
    </row>
    <row r="53">
      <c r="A53" s="21">
        <f>11371</f>
        <v>11371</v>
      </c>
      <c r="B53" s="21">
        <f>4</f>
        <v>4</v>
      </c>
      <c r="C53" s="21">
        <f>7777</f>
        <v>7777</v>
      </c>
      <c r="D53" s="21">
        <f t="shared" si="3"/>
        <v>85356</v>
      </c>
      <c r="E53" s="21">
        <f t="shared" si="4"/>
        <v>83.35546875</v>
      </c>
    </row>
    <row r="54">
      <c r="A54" s="21">
        <f>11606</f>
        <v>11606</v>
      </c>
      <c r="B54" s="21">
        <f>10</f>
        <v>10</v>
      </c>
      <c r="C54" s="21">
        <f>7876</f>
        <v>7876</v>
      </c>
      <c r="D54" s="21">
        <f t="shared" si="3"/>
        <v>85356</v>
      </c>
      <c r="E54" s="21">
        <f t="shared" si="4"/>
        <v>83.35546875</v>
      </c>
    </row>
    <row r="55">
      <c r="A55" s="21">
        <f>11759</f>
        <v>11759</v>
      </c>
      <c r="B55" s="21">
        <f>0</f>
        <v>0</v>
      </c>
      <c r="C55" s="21">
        <f>7984</f>
        <v>7984</v>
      </c>
      <c r="D55" s="21">
        <f t="shared" si="3"/>
        <v>85356</v>
      </c>
      <c r="E55" s="21">
        <f t="shared" si="4"/>
        <v>83.35546875</v>
      </c>
    </row>
    <row r="56">
      <c r="A56" s="21">
        <f>11949</f>
        <v>11949</v>
      </c>
      <c r="B56" s="21">
        <f>0</f>
        <v>0</v>
      </c>
      <c r="C56" s="21">
        <f>8112</f>
        <v>8112</v>
      </c>
      <c r="D56" s="21">
        <f t="shared" si="3"/>
        <v>85356</v>
      </c>
      <c r="E56" s="21">
        <f t="shared" si="4"/>
        <v>83.35546875</v>
      </c>
    </row>
    <row r="57">
      <c r="A57" s="21">
        <f>12140</f>
        <v>12140</v>
      </c>
      <c r="B57" s="21">
        <f>0</f>
        <v>0</v>
      </c>
      <c r="C57" s="21">
        <f>8220</f>
        <v>8220</v>
      </c>
      <c r="D57" s="21">
        <f t="shared" si="3"/>
        <v>85356</v>
      </c>
      <c r="E57" s="21">
        <f t="shared" si="4"/>
        <v>83.35546875</v>
      </c>
    </row>
    <row r="58">
      <c r="A58" s="21">
        <f>12374</f>
        <v>12374</v>
      </c>
      <c r="B58" s="21">
        <f>8</f>
        <v>8</v>
      </c>
      <c r="C58" s="21">
        <f>8361</f>
        <v>8361</v>
      </c>
      <c r="D58" s="21">
        <f t="shared" si="3"/>
        <v>85356</v>
      </c>
      <c r="E58" s="21">
        <f t="shared" si="4"/>
        <v>83.35546875</v>
      </c>
    </row>
    <row r="59">
      <c r="A59" s="21">
        <f>12585</f>
        <v>12585</v>
      </c>
      <c r="B59" s="21">
        <f>12</f>
        <v>12</v>
      </c>
      <c r="C59" s="21">
        <f>8472</f>
        <v>8472</v>
      </c>
      <c r="D59" s="21">
        <f t="shared" si="3"/>
        <v>85356</v>
      </c>
      <c r="E59" s="21">
        <f t="shared" si="4"/>
        <v>83.35546875</v>
      </c>
    </row>
    <row r="60">
      <c r="A60" s="21">
        <f>12767</f>
        <v>12767</v>
      </c>
      <c r="B60" s="21">
        <f>0</f>
        <v>0</v>
      </c>
      <c r="C60" s="21">
        <f>8607</f>
        <v>8607</v>
      </c>
      <c r="D60" s="21">
        <f t="shared" si="3"/>
        <v>85356</v>
      </c>
      <c r="E60" s="21">
        <f t="shared" si="4"/>
        <v>83.35546875</v>
      </c>
    </row>
    <row r="61">
      <c r="A61" s="21">
        <f>12949</f>
        <v>12949</v>
      </c>
      <c r="B61" s="21">
        <f>3</f>
        <v>3</v>
      </c>
      <c r="C61" s="21">
        <f>8732</f>
        <v>8732</v>
      </c>
      <c r="D61" s="21">
        <f t="shared" si="3"/>
        <v>85356</v>
      </c>
      <c r="E61" s="21">
        <f t="shared" si="4"/>
        <v>83.35546875</v>
      </c>
    </row>
    <row r="62">
      <c r="A62" s="21">
        <f>13167</f>
        <v>13167</v>
      </c>
      <c r="B62" s="21">
        <f>0</f>
        <v>0</v>
      </c>
      <c r="C62" s="21">
        <f>8856</f>
        <v>8856</v>
      </c>
      <c r="D62" s="21">
        <f t="shared" si="3"/>
        <v>85356</v>
      </c>
      <c r="E62" s="21">
        <f t="shared" si="4"/>
        <v>83.35546875</v>
      </c>
    </row>
    <row r="63">
      <c r="A63" s="21">
        <f>13349</f>
        <v>13349</v>
      </c>
      <c r="B63" s="21">
        <f>0</f>
        <v>0</v>
      </c>
      <c r="C63" s="21">
        <f>8997</f>
        <v>8997</v>
      </c>
      <c r="D63" s="21">
        <f t="shared" si="3"/>
        <v>85356</v>
      </c>
      <c r="E63" s="21">
        <f t="shared" si="4"/>
        <v>83.35546875</v>
      </c>
    </row>
    <row r="64">
      <c r="A64" s="21">
        <f>13520</f>
        <v>13520</v>
      </c>
      <c r="B64" s="21">
        <f>0</f>
        <v>0</v>
      </c>
      <c r="C64" s="21">
        <f>9160</f>
        <v>9160</v>
      </c>
      <c r="D64" s="21">
        <f t="shared" si="3"/>
        <v>85356</v>
      </c>
      <c r="E64" s="21">
        <f t="shared" si="4"/>
        <v>83.35546875</v>
      </c>
    </row>
    <row r="65">
      <c r="A65" s="21">
        <f>13709</f>
        <v>13709</v>
      </c>
      <c r="B65" s="21">
        <f>0</f>
        <v>0</v>
      </c>
      <c r="C65" s="21">
        <f>9334</f>
        <v>9334</v>
      </c>
      <c r="D65" s="21">
        <f t="shared" si="3"/>
        <v>85356</v>
      </c>
      <c r="E65" s="21">
        <f t="shared" si="4"/>
        <v>83.35546875</v>
      </c>
    </row>
    <row r="66">
      <c r="A66" s="21">
        <f>13913</f>
        <v>13913</v>
      </c>
      <c r="B66" s="21">
        <f>0</f>
        <v>0</v>
      </c>
      <c r="C66" s="21">
        <f>9513</f>
        <v>9513</v>
      </c>
      <c r="D66" s="21">
        <f t="shared" si="3"/>
        <v>85356</v>
      </c>
      <c r="E66" s="21">
        <f t="shared" si="4"/>
        <v>83.35546875</v>
      </c>
    </row>
    <row r="67">
      <c r="A67" s="21">
        <f>14088</f>
        <v>14088</v>
      </c>
      <c r="B67" s="21">
        <f>0</f>
        <v>0</v>
      </c>
      <c r="C67" s="21">
        <f>9658</f>
        <v>9658</v>
      </c>
      <c r="D67" s="21">
        <f t="shared" si="3"/>
        <v>85356</v>
      </c>
      <c r="E67" s="21">
        <f t="shared" si="4"/>
        <v>83.35546875</v>
      </c>
    </row>
    <row r="68">
      <c r="A68" s="21">
        <f>14302</f>
        <v>14302</v>
      </c>
      <c r="B68" s="21">
        <f>0</f>
        <v>0</v>
      </c>
      <c r="C68" s="21">
        <f>9833</f>
        <v>9833</v>
      </c>
      <c r="D68" s="21">
        <f t="shared" si="3"/>
        <v>85356</v>
      </c>
      <c r="E68" s="21">
        <f t="shared" si="4"/>
        <v>83.35546875</v>
      </c>
    </row>
    <row r="69">
      <c r="A69" s="21">
        <f>14474</f>
        <v>14474</v>
      </c>
      <c r="B69" s="21">
        <f>3</f>
        <v>3</v>
      </c>
      <c r="C69" s="21">
        <f>9988</f>
        <v>9988</v>
      </c>
      <c r="D69" s="21">
        <f t="shared" si="3"/>
        <v>85356</v>
      </c>
      <c r="E69" s="21">
        <f t="shared" si="4"/>
        <v>83.35546875</v>
      </c>
    </row>
    <row r="70">
      <c r="A70" s="21">
        <f>14650</f>
        <v>14650</v>
      </c>
      <c r="B70" s="21">
        <f t="shared" ref="B70:B83" si="5">0</f>
        <v>0</v>
      </c>
      <c r="C70" s="21">
        <f>10107</f>
        <v>10107</v>
      </c>
      <c r="D70" s="21">
        <f t="shared" si="3"/>
        <v>85356</v>
      </c>
      <c r="E70" s="21">
        <f t="shared" si="4"/>
        <v>83.35546875</v>
      </c>
    </row>
    <row r="71">
      <c r="A71" s="21">
        <f>14824</f>
        <v>14824</v>
      </c>
      <c r="B71" s="21">
        <f t="shared" si="5"/>
        <v>0</v>
      </c>
      <c r="C71" s="21">
        <f>10262</f>
        <v>10262</v>
      </c>
      <c r="D71" s="21">
        <f t="shared" si="3"/>
        <v>85356</v>
      </c>
      <c r="E71" s="21">
        <f t="shared" si="4"/>
        <v>83.35546875</v>
      </c>
    </row>
    <row r="72">
      <c r="A72" s="21">
        <f>14989</f>
        <v>14989</v>
      </c>
      <c r="B72" s="21">
        <f t="shared" si="5"/>
        <v>0</v>
      </c>
      <c r="C72" s="21">
        <f>10396</f>
        <v>10396</v>
      </c>
      <c r="D72" s="21">
        <f>85429</f>
        <v>85429</v>
      </c>
      <c r="E72" s="21">
        <f>83.4267578125</f>
        <v>83.4267578125</v>
      </c>
    </row>
    <row r="73">
      <c r="A73" s="21">
        <f>15182</f>
        <v>15182</v>
      </c>
      <c r="B73" s="21">
        <f t="shared" si="5"/>
        <v>0</v>
      </c>
      <c r="C73" s="21">
        <f>10511</f>
        <v>10511</v>
      </c>
      <c r="D73" s="21">
        <f>86349</f>
        <v>86349</v>
      </c>
      <c r="E73" s="21">
        <f>84.3251953125</f>
        <v>84.3251953125</v>
      </c>
    </row>
    <row r="74">
      <c r="A74" s="21">
        <f>15377</f>
        <v>15377</v>
      </c>
      <c r="B74" s="21">
        <f t="shared" si="5"/>
        <v>0</v>
      </c>
      <c r="C74" s="21">
        <f>10620</f>
        <v>10620</v>
      </c>
      <c r="D74" s="21">
        <f>87437</f>
        <v>87437</v>
      </c>
      <c r="E74" s="21">
        <f>85.3876953125</f>
        <v>85.3876953125</v>
      </c>
    </row>
    <row r="75">
      <c r="A75" s="21">
        <f>15563</f>
        <v>15563</v>
      </c>
      <c r="B75" s="21">
        <f t="shared" si="5"/>
        <v>0</v>
      </c>
      <c r="C75" s="21">
        <f>10728</f>
        <v>10728</v>
      </c>
      <c r="D75" s="21">
        <f>87766</f>
        <v>87766</v>
      </c>
      <c r="E75" s="21">
        <f>85.708984375</f>
        <v>85.708984375</v>
      </c>
    </row>
    <row r="76">
      <c r="A76" s="21">
        <f>15747</f>
        <v>15747</v>
      </c>
      <c r="B76" s="21">
        <f t="shared" si="5"/>
        <v>0</v>
      </c>
      <c r="C76" s="21">
        <f>10847</f>
        <v>10847</v>
      </c>
      <c r="D76" s="21">
        <f>88200</f>
        <v>88200</v>
      </c>
      <c r="E76" s="21">
        <f>86.1328125</f>
        <v>86.1328125</v>
      </c>
    </row>
    <row r="77">
      <c r="A77" s="21">
        <f>15934</f>
        <v>15934</v>
      </c>
      <c r="B77" s="21">
        <f t="shared" si="5"/>
        <v>0</v>
      </c>
      <c r="C77" s="21">
        <f>10981</f>
        <v>10981</v>
      </c>
      <c r="D77" s="21">
        <f>89118</f>
        <v>89118</v>
      </c>
      <c r="E77" s="21">
        <f>87.029296875</f>
        <v>87.029296875</v>
      </c>
    </row>
    <row r="78">
      <c r="A78" s="21">
        <f>16109</f>
        <v>16109</v>
      </c>
      <c r="B78" s="21">
        <f t="shared" si="5"/>
        <v>0</v>
      </c>
      <c r="C78" s="21">
        <f>11099</f>
        <v>11099</v>
      </c>
      <c r="D78" s="21">
        <f>89656</f>
        <v>89656</v>
      </c>
      <c r="E78" s="21">
        <f>87.5546875</f>
        <v>87.5546875</v>
      </c>
    </row>
    <row r="79">
      <c r="A79" s="21">
        <f>16281</f>
        <v>16281</v>
      </c>
      <c r="B79" s="21">
        <f t="shared" si="5"/>
        <v>0</v>
      </c>
      <c r="C79" s="21">
        <f>11206</f>
        <v>11206</v>
      </c>
      <c r="D79" s="21">
        <f>59574</f>
        <v>59574</v>
      </c>
      <c r="E79" s="21">
        <f>58.177734375</f>
        <v>58.177734375</v>
      </c>
    </row>
    <row r="80">
      <c r="A80" s="21">
        <f>16482</f>
        <v>16482</v>
      </c>
      <c r="B80" s="21">
        <f t="shared" si="5"/>
        <v>0</v>
      </c>
      <c r="C80" s="21">
        <f>11362</f>
        <v>11362</v>
      </c>
      <c r="D80" s="21">
        <f>61038</f>
        <v>61038</v>
      </c>
      <c r="E80" s="21">
        <f>59.607421875</f>
        <v>59.607421875</v>
      </c>
    </row>
    <row r="81">
      <c r="A81" s="21">
        <f>16662</f>
        <v>16662</v>
      </c>
      <c r="B81" s="21">
        <f t="shared" si="5"/>
        <v>0</v>
      </c>
      <c r="C81" s="21">
        <f>11496</f>
        <v>11496</v>
      </c>
      <c r="D81" s="21">
        <f>61826</f>
        <v>61826</v>
      </c>
      <c r="E81" s="21">
        <f>60.376953125</f>
        <v>60.376953125</v>
      </c>
    </row>
    <row r="82">
      <c r="A82" s="21">
        <f>16831</f>
        <v>16831</v>
      </c>
      <c r="B82" s="21">
        <f t="shared" si="5"/>
        <v>0</v>
      </c>
      <c r="C82" s="21">
        <f>11642</f>
        <v>11642</v>
      </c>
      <c r="D82" s="21">
        <f>93664</f>
        <v>93664</v>
      </c>
      <c r="E82" s="21">
        <f>91.46875</f>
        <v>91.46875</v>
      </c>
    </row>
    <row r="83">
      <c r="A83" s="21">
        <f>17013</f>
        <v>17013</v>
      </c>
      <c r="B83" s="21">
        <f t="shared" si="5"/>
        <v>0</v>
      </c>
      <c r="C83" s="21">
        <f>11749</f>
        <v>11749</v>
      </c>
      <c r="D83" s="21">
        <f>94245</f>
        <v>94245</v>
      </c>
      <c r="E83" s="21">
        <f>92.0361328125</f>
        <v>92.0361328125</v>
      </c>
    </row>
    <row r="84">
      <c r="A84" s="21">
        <f>17188</f>
        <v>17188</v>
      </c>
      <c r="B84" s="21">
        <f>3</f>
        <v>3</v>
      </c>
      <c r="C84" s="21">
        <f>11858</f>
        <v>11858</v>
      </c>
      <c r="D84" s="21">
        <f>94245</f>
        <v>94245</v>
      </c>
      <c r="E84" s="21">
        <f>92.0361328125</f>
        <v>92.0361328125</v>
      </c>
    </row>
    <row r="85">
      <c r="A85" s="21">
        <f>17368</f>
        <v>17368</v>
      </c>
      <c r="B85" s="21">
        <f>3</f>
        <v>3</v>
      </c>
      <c r="C85" s="21">
        <f>12007</f>
        <v>12007</v>
      </c>
      <c r="D85" s="21">
        <f>94245</f>
        <v>94245</v>
      </c>
      <c r="E85" s="21">
        <f>92.0361328125</f>
        <v>92.0361328125</v>
      </c>
    </row>
    <row r="86">
      <c r="A86" s="21">
        <f>17586</f>
        <v>17586</v>
      </c>
      <c r="B86" s="21">
        <f>6</f>
        <v>6</v>
      </c>
      <c r="C86" s="21">
        <f>12124</f>
        <v>12124</v>
      </c>
      <c r="D86" s="21">
        <f>94245</f>
        <v>94245</v>
      </c>
      <c r="E86" s="21">
        <f>92.0361328125</f>
        <v>92.0361328125</v>
      </c>
    </row>
    <row r="87">
      <c r="A87" s="21">
        <f>17775</f>
        <v>17775</v>
      </c>
      <c r="B87" s="21">
        <f>6</f>
        <v>6</v>
      </c>
      <c r="C87" s="21">
        <f>12270</f>
        <v>12270</v>
      </c>
      <c r="D87" s="21">
        <f>94245</f>
        <v>94245</v>
      </c>
      <c r="E87" s="21">
        <f>92.0361328125</f>
        <v>92.0361328125</v>
      </c>
    </row>
    <row r="88">
      <c r="A88" s="21">
        <f>18019</f>
        <v>18019</v>
      </c>
      <c r="B88" s="21">
        <f>5</f>
        <v>5</v>
      </c>
      <c r="C88" s="21">
        <f>12385</f>
        <v>12385</v>
      </c>
      <c r="D88" s="21">
        <f>94549</f>
        <v>94549</v>
      </c>
      <c r="E88" s="21">
        <f>92.3330078125</f>
        <v>92.3330078125</v>
      </c>
    </row>
    <row r="89">
      <c r="A89" s="21">
        <f>18212</f>
        <v>18212</v>
      </c>
      <c r="B89" s="21">
        <f>5</f>
        <v>5</v>
      </c>
      <c r="C89" s="21">
        <f>12564</f>
        <v>12564</v>
      </c>
      <c r="D89" s="21">
        <f>79032</f>
        <v>79032</v>
      </c>
      <c r="E89" s="21">
        <f>77.1796875</f>
        <v>77.1796875</v>
      </c>
    </row>
    <row r="90">
      <c r="A90" s="21">
        <f>18386</f>
        <v>18386</v>
      </c>
      <c r="B90" s="21">
        <f>7</f>
        <v>7</v>
      </c>
      <c r="C90" s="21">
        <f>12686</f>
        <v>12686</v>
      </c>
      <c r="D90" s="21">
        <f>81699</f>
        <v>81699</v>
      </c>
      <c r="E90" s="21">
        <f>79.7841796875</f>
        <v>79.7841796875</v>
      </c>
    </row>
    <row r="91">
      <c r="A91" s="21">
        <f>18578</f>
        <v>18578</v>
      </c>
      <c r="B91" s="21">
        <f>3</f>
        <v>3</v>
      </c>
      <c r="C91" s="21">
        <f>12824</f>
        <v>12824</v>
      </c>
      <c r="D91" s="21">
        <f>81699</f>
        <v>81699</v>
      </c>
      <c r="E91" s="21">
        <f>79.7841796875</f>
        <v>79.7841796875</v>
      </c>
    </row>
    <row r="92">
      <c r="A92" s="21">
        <f>18797</f>
        <v>18797</v>
      </c>
      <c r="B92" s="21">
        <f>6</f>
        <v>6</v>
      </c>
      <c r="C92" s="21">
        <f>12935</f>
        <v>12935</v>
      </c>
      <c r="D92" s="21">
        <f>97271</f>
        <v>97271</v>
      </c>
      <c r="E92" s="21">
        <f>94.9912109375</f>
        <v>94.9912109375</v>
      </c>
    </row>
    <row r="93">
      <c r="A93" s="21">
        <f>18987</f>
        <v>18987</v>
      </c>
      <c r="B93" s="21">
        <f>0</f>
        <v>0</v>
      </c>
      <c r="C93" s="21">
        <f>13041</f>
        <v>13041</v>
      </c>
      <c r="D93" s="21">
        <f t="shared" ref="D93:D104" si="6">97563</f>
        <v>97563</v>
      </c>
      <c r="E93" s="21">
        <f t="shared" ref="E93:E104" si="7">95.2763671875</f>
        <v>95.2763671875</v>
      </c>
    </row>
    <row r="94">
      <c r="A94" s="21">
        <f>19173</f>
        <v>19173</v>
      </c>
      <c r="B94" s="21">
        <f>0</f>
        <v>0</v>
      </c>
      <c r="C94" s="21">
        <f>13153</f>
        <v>13153</v>
      </c>
      <c r="D94" s="21">
        <f t="shared" si="6"/>
        <v>97563</v>
      </c>
      <c r="E94" s="21">
        <f t="shared" si="7"/>
        <v>95.2763671875</v>
      </c>
    </row>
    <row r="95">
      <c r="A95" s="21">
        <f>19344</f>
        <v>19344</v>
      </c>
      <c r="B95" s="21">
        <f>0</f>
        <v>0</v>
      </c>
      <c r="C95" s="21">
        <f>13264</f>
        <v>13264</v>
      </c>
      <c r="D95" s="21">
        <f t="shared" si="6"/>
        <v>97563</v>
      </c>
      <c r="E95" s="21">
        <f t="shared" si="7"/>
        <v>95.2763671875</v>
      </c>
    </row>
    <row r="96">
      <c r="A96" s="21">
        <f>19549</f>
        <v>19549</v>
      </c>
      <c r="B96" s="21">
        <f>6</f>
        <v>6</v>
      </c>
      <c r="C96" s="21">
        <f>13404</f>
        <v>13404</v>
      </c>
      <c r="D96" s="21">
        <f t="shared" si="6"/>
        <v>97563</v>
      </c>
      <c r="E96" s="21">
        <f t="shared" si="7"/>
        <v>95.2763671875</v>
      </c>
    </row>
    <row r="97">
      <c r="A97" s="21">
        <f>19711</f>
        <v>19711</v>
      </c>
      <c r="B97" s="21">
        <f>0</f>
        <v>0</v>
      </c>
      <c r="C97" s="21">
        <f>13547</f>
        <v>13547</v>
      </c>
      <c r="D97" s="21">
        <f t="shared" si="6"/>
        <v>97563</v>
      </c>
      <c r="E97" s="21">
        <f t="shared" si="7"/>
        <v>95.2763671875</v>
      </c>
    </row>
    <row r="98">
      <c r="A98" s="21">
        <f>19902</f>
        <v>19902</v>
      </c>
      <c r="B98" s="21">
        <f>2</f>
        <v>2</v>
      </c>
      <c r="C98" s="21">
        <f>13657</f>
        <v>13657</v>
      </c>
      <c r="D98" s="21">
        <f t="shared" si="6"/>
        <v>97563</v>
      </c>
      <c r="E98" s="21">
        <f t="shared" si="7"/>
        <v>95.2763671875</v>
      </c>
    </row>
    <row r="99">
      <c r="A99" s="21">
        <f>20105</f>
        <v>20105</v>
      </c>
      <c r="B99" s="21">
        <f>2</f>
        <v>2</v>
      </c>
      <c r="C99" s="21">
        <f>13793</f>
        <v>13793</v>
      </c>
      <c r="D99" s="21">
        <f t="shared" si="6"/>
        <v>97563</v>
      </c>
      <c r="E99" s="21">
        <f t="shared" si="7"/>
        <v>95.2763671875</v>
      </c>
    </row>
    <row r="100">
      <c r="A100" s="21">
        <f>20291</f>
        <v>20291</v>
      </c>
      <c r="B100" s="21">
        <f>3</f>
        <v>3</v>
      </c>
      <c r="C100" s="21">
        <f>13903</f>
        <v>13903</v>
      </c>
      <c r="D100" s="21">
        <f t="shared" si="6"/>
        <v>97563</v>
      </c>
      <c r="E100" s="21">
        <f t="shared" si="7"/>
        <v>95.2763671875</v>
      </c>
    </row>
    <row r="101">
      <c r="A101" s="21">
        <f>20512</f>
        <v>20512</v>
      </c>
      <c r="B101" s="21">
        <f>2</f>
        <v>2</v>
      </c>
      <c r="C101" s="21">
        <f>14035</f>
        <v>14035</v>
      </c>
      <c r="D101" s="21">
        <f t="shared" si="6"/>
        <v>97563</v>
      </c>
      <c r="E101" s="21">
        <f t="shared" si="7"/>
        <v>95.2763671875</v>
      </c>
    </row>
    <row r="102">
      <c r="A102" s="21">
        <f>20682</f>
        <v>20682</v>
      </c>
      <c r="B102" s="21">
        <f>3</f>
        <v>3</v>
      </c>
      <c r="C102" s="21">
        <f>14173</f>
        <v>14173</v>
      </c>
      <c r="D102" s="21">
        <f t="shared" si="6"/>
        <v>97563</v>
      </c>
      <c r="E102" s="21">
        <f t="shared" si="7"/>
        <v>95.2763671875</v>
      </c>
    </row>
    <row r="103">
      <c r="A103" s="21">
        <f>20850</f>
        <v>20850</v>
      </c>
      <c r="B103" s="21">
        <f>7</f>
        <v>7</v>
      </c>
      <c r="C103" s="21">
        <f>14292</f>
        <v>14292</v>
      </c>
      <c r="D103" s="21">
        <f t="shared" si="6"/>
        <v>97563</v>
      </c>
      <c r="E103" s="21">
        <f t="shared" si="7"/>
        <v>95.2763671875</v>
      </c>
    </row>
    <row r="104">
      <c r="A104" s="21">
        <f>21017</f>
        <v>21017</v>
      </c>
      <c r="B104" s="21">
        <f>0</f>
        <v>0</v>
      </c>
      <c r="C104" s="21">
        <f>14431</f>
        <v>14431</v>
      </c>
      <c r="D104" s="21">
        <f t="shared" si="6"/>
        <v>97563</v>
      </c>
      <c r="E104" s="21">
        <f t="shared" si="7"/>
        <v>95.2763671875</v>
      </c>
    </row>
    <row r="105">
      <c r="A105" s="21">
        <f>21183</f>
        <v>21183</v>
      </c>
      <c r="B105" s="21">
        <f>0</f>
        <v>0</v>
      </c>
      <c r="C105" s="21">
        <f>14542</f>
        <v>14542</v>
      </c>
      <c r="D105" s="21">
        <f>97710</f>
        <v>97710</v>
      </c>
      <c r="E105" s="21">
        <f>95.419921875</f>
        <v>95.419921875</v>
      </c>
    </row>
    <row r="106">
      <c r="A106" s="21">
        <f>21368</f>
        <v>21368</v>
      </c>
      <c r="B106" s="21">
        <f>0</f>
        <v>0</v>
      </c>
      <c r="C106" s="21">
        <f>14673</f>
        <v>14673</v>
      </c>
      <c r="D106" s="21">
        <f t="shared" ref="D106:D126" si="8">97751</f>
        <v>97751</v>
      </c>
      <c r="E106" s="21">
        <f t="shared" ref="E106:E126" si="9">95.4599609375</f>
        <v>95.4599609375</v>
      </c>
    </row>
    <row r="107">
      <c r="A107" s="21">
        <f>21549</f>
        <v>21549</v>
      </c>
      <c r="B107" s="21">
        <f>0</f>
        <v>0</v>
      </c>
      <c r="C107" s="21">
        <f>14809</f>
        <v>14809</v>
      </c>
      <c r="D107" s="21">
        <f t="shared" si="8"/>
        <v>97751</v>
      </c>
      <c r="E107" s="21">
        <f t="shared" si="9"/>
        <v>95.4599609375</v>
      </c>
    </row>
    <row r="108">
      <c r="A108" s="21">
        <f>21751</f>
        <v>21751</v>
      </c>
      <c r="B108" s="21">
        <f>0</f>
        <v>0</v>
      </c>
      <c r="C108" s="21">
        <f>14938</f>
        <v>14938</v>
      </c>
      <c r="D108" s="21">
        <f t="shared" si="8"/>
        <v>97751</v>
      </c>
      <c r="E108" s="21">
        <f t="shared" si="9"/>
        <v>95.4599609375</v>
      </c>
    </row>
    <row r="109">
      <c r="A109" s="21">
        <f>21925</f>
        <v>21925</v>
      </c>
      <c r="B109" s="21">
        <f>0</f>
        <v>0</v>
      </c>
      <c r="C109" s="21">
        <f>15075</f>
        <v>15075</v>
      </c>
      <c r="D109" s="21">
        <f t="shared" si="8"/>
        <v>97751</v>
      </c>
      <c r="E109" s="21">
        <f t="shared" si="9"/>
        <v>95.4599609375</v>
      </c>
    </row>
    <row r="110">
      <c r="A110" s="21">
        <f>22133</f>
        <v>22133</v>
      </c>
      <c r="B110" s="21">
        <f>0</f>
        <v>0</v>
      </c>
      <c r="C110" s="21">
        <f>15206</f>
        <v>15206</v>
      </c>
      <c r="D110" s="21">
        <f t="shared" si="8"/>
        <v>97751</v>
      </c>
      <c r="E110" s="21">
        <f t="shared" si="9"/>
        <v>95.4599609375</v>
      </c>
    </row>
    <row r="111">
      <c r="A111" s="21">
        <f>22333</f>
        <v>22333</v>
      </c>
      <c r="B111" s="21">
        <f>7</f>
        <v>7</v>
      </c>
      <c r="C111" s="21">
        <f>15322</f>
        <v>15322</v>
      </c>
      <c r="D111" s="21">
        <f t="shared" si="8"/>
        <v>97751</v>
      </c>
      <c r="E111" s="21">
        <f t="shared" si="9"/>
        <v>95.4599609375</v>
      </c>
    </row>
    <row r="112">
      <c r="A112" s="21">
        <f>22557</f>
        <v>22557</v>
      </c>
      <c r="B112" s="21">
        <f>0</f>
        <v>0</v>
      </c>
      <c r="C112" s="21">
        <f>15453</f>
        <v>15453</v>
      </c>
      <c r="D112" s="21">
        <f t="shared" si="8"/>
        <v>97751</v>
      </c>
      <c r="E112" s="21">
        <f t="shared" si="9"/>
        <v>95.4599609375</v>
      </c>
    </row>
    <row r="113">
      <c r="A113" s="21">
        <f>22747</f>
        <v>22747</v>
      </c>
      <c r="B113" s="21">
        <f>0</f>
        <v>0</v>
      </c>
      <c r="C113" s="21">
        <f>15580</f>
        <v>15580</v>
      </c>
      <c r="D113" s="21">
        <f t="shared" si="8"/>
        <v>97751</v>
      </c>
      <c r="E113" s="21">
        <f t="shared" si="9"/>
        <v>95.4599609375</v>
      </c>
    </row>
    <row r="114">
      <c r="A114" s="21">
        <f>22922</f>
        <v>22922</v>
      </c>
      <c r="B114" s="21">
        <f>0</f>
        <v>0</v>
      </c>
      <c r="C114" s="21">
        <f>15687</f>
        <v>15687</v>
      </c>
      <c r="D114" s="21">
        <f t="shared" si="8"/>
        <v>97751</v>
      </c>
      <c r="E114" s="21">
        <f t="shared" si="9"/>
        <v>95.4599609375</v>
      </c>
    </row>
    <row r="115">
      <c r="A115" s="21">
        <f>23101</f>
        <v>23101</v>
      </c>
      <c r="B115" s="21">
        <f>0</f>
        <v>0</v>
      </c>
      <c r="C115" s="21">
        <f>15809</f>
        <v>15809</v>
      </c>
      <c r="D115" s="21">
        <f t="shared" si="8"/>
        <v>97751</v>
      </c>
      <c r="E115" s="21">
        <f t="shared" si="9"/>
        <v>95.4599609375</v>
      </c>
    </row>
    <row r="116">
      <c r="A116" s="21">
        <f>23315</f>
        <v>23315</v>
      </c>
      <c r="B116" s="21">
        <f>0</f>
        <v>0</v>
      </c>
      <c r="C116" s="21">
        <f>15938</f>
        <v>15938</v>
      </c>
      <c r="D116" s="21">
        <f t="shared" si="8"/>
        <v>97751</v>
      </c>
      <c r="E116" s="21">
        <f t="shared" si="9"/>
        <v>95.4599609375</v>
      </c>
    </row>
    <row r="117">
      <c r="A117" s="21">
        <f>23515</f>
        <v>23515</v>
      </c>
      <c r="B117" s="21">
        <f>5</f>
        <v>5</v>
      </c>
      <c r="C117" s="21">
        <f>16071</f>
        <v>16071</v>
      </c>
      <c r="D117" s="21">
        <f t="shared" si="8"/>
        <v>97751</v>
      </c>
      <c r="E117" s="21">
        <f t="shared" si="9"/>
        <v>95.4599609375</v>
      </c>
    </row>
    <row r="118">
      <c r="A118" s="21">
        <f>23696</f>
        <v>23696</v>
      </c>
      <c r="B118" s="21">
        <f>3</f>
        <v>3</v>
      </c>
      <c r="C118" s="21">
        <f>16200</f>
        <v>16200</v>
      </c>
      <c r="D118" s="21">
        <f t="shared" si="8"/>
        <v>97751</v>
      </c>
      <c r="E118" s="21">
        <f t="shared" si="9"/>
        <v>95.4599609375</v>
      </c>
    </row>
    <row r="119">
      <c r="A119" s="21">
        <f>23890</f>
        <v>23890</v>
      </c>
      <c r="B119" s="21">
        <f t="shared" ref="B119:B126" si="10">0</f>
        <v>0</v>
      </c>
      <c r="C119" s="21">
        <f>16341</f>
        <v>16341</v>
      </c>
      <c r="D119" s="21">
        <f t="shared" si="8"/>
        <v>97751</v>
      </c>
      <c r="E119" s="21">
        <f t="shared" si="9"/>
        <v>95.4599609375</v>
      </c>
    </row>
    <row r="120">
      <c r="A120" s="21">
        <f>24079</f>
        <v>24079</v>
      </c>
      <c r="B120" s="21">
        <f t="shared" si="10"/>
        <v>0</v>
      </c>
      <c r="C120" s="21">
        <f>16469</f>
        <v>16469</v>
      </c>
      <c r="D120" s="21">
        <f t="shared" si="8"/>
        <v>97751</v>
      </c>
      <c r="E120" s="21">
        <f t="shared" si="9"/>
        <v>95.4599609375</v>
      </c>
    </row>
    <row r="121">
      <c r="A121" s="21">
        <f>24246</f>
        <v>24246</v>
      </c>
      <c r="B121" s="21">
        <f t="shared" si="10"/>
        <v>0</v>
      </c>
      <c r="C121" s="21">
        <f>16582</f>
        <v>16582</v>
      </c>
      <c r="D121" s="21">
        <f t="shared" si="8"/>
        <v>97751</v>
      </c>
      <c r="E121" s="21">
        <f t="shared" si="9"/>
        <v>95.4599609375</v>
      </c>
    </row>
    <row r="122">
      <c r="A122" s="21">
        <f>24430</f>
        <v>24430</v>
      </c>
      <c r="B122" s="21">
        <f t="shared" si="10"/>
        <v>0</v>
      </c>
      <c r="C122" s="21">
        <f>16697</f>
        <v>16697</v>
      </c>
      <c r="D122" s="21">
        <f t="shared" si="8"/>
        <v>97751</v>
      </c>
      <c r="E122" s="21">
        <f t="shared" si="9"/>
        <v>95.4599609375</v>
      </c>
    </row>
    <row r="123">
      <c r="A123" s="21">
        <f>24606</f>
        <v>24606</v>
      </c>
      <c r="B123" s="21">
        <f t="shared" si="10"/>
        <v>0</v>
      </c>
      <c r="C123" s="21">
        <f>16837</f>
        <v>16837</v>
      </c>
      <c r="D123" s="21">
        <f t="shared" si="8"/>
        <v>97751</v>
      </c>
      <c r="E123" s="21">
        <f t="shared" si="9"/>
        <v>95.4599609375</v>
      </c>
    </row>
    <row r="124">
      <c r="A124" s="21">
        <f>24788</f>
        <v>24788</v>
      </c>
      <c r="B124" s="21">
        <f t="shared" si="10"/>
        <v>0</v>
      </c>
      <c r="C124" s="21">
        <f>16972</f>
        <v>16972</v>
      </c>
      <c r="D124" s="21">
        <f t="shared" si="8"/>
        <v>97751</v>
      </c>
      <c r="E124" s="21">
        <f t="shared" si="9"/>
        <v>95.4599609375</v>
      </c>
    </row>
    <row r="125">
      <c r="A125" s="21">
        <f>24955</f>
        <v>24955</v>
      </c>
      <c r="B125" s="21">
        <f t="shared" si="10"/>
        <v>0</v>
      </c>
      <c r="C125" s="21">
        <f>17088</f>
        <v>17088</v>
      </c>
      <c r="D125" s="21">
        <f t="shared" si="8"/>
        <v>97751</v>
      </c>
      <c r="E125" s="21">
        <f t="shared" si="9"/>
        <v>95.4599609375</v>
      </c>
    </row>
    <row r="126">
      <c r="A126" s="21">
        <f>25124</f>
        <v>25124</v>
      </c>
      <c r="B126" s="21">
        <f t="shared" si="10"/>
        <v>0</v>
      </c>
      <c r="C126" s="21">
        <f>17239</f>
        <v>17239</v>
      </c>
      <c r="D126" s="21">
        <f t="shared" si="8"/>
        <v>97751</v>
      </c>
      <c r="E126" s="21">
        <f t="shared" si="9"/>
        <v>95.4599609375</v>
      </c>
    </row>
    <row r="127">
      <c r="A127" s="21">
        <f>25286</f>
        <v>25286</v>
      </c>
      <c r="B127" s="21">
        <f>4</f>
        <v>4</v>
      </c>
      <c r="C127" s="21">
        <f>17383</f>
        <v>17383</v>
      </c>
      <c r="D127" s="21">
        <f>97541</f>
        <v>97541</v>
      </c>
      <c r="E127" s="21">
        <f>95.2548828125</f>
        <v>95.2548828125</v>
      </c>
    </row>
    <row r="128">
      <c r="A128" s="21">
        <f>25459</f>
        <v>25459</v>
      </c>
      <c r="B128" s="21">
        <f>8</f>
        <v>8</v>
      </c>
      <c r="C128" s="21">
        <f>17487</f>
        <v>17487</v>
      </c>
      <c r="D128" s="21">
        <f>97609</f>
        <v>97609</v>
      </c>
      <c r="E128" s="21">
        <f>95.3212890625</f>
        <v>95.3212890625</v>
      </c>
    </row>
    <row r="129">
      <c r="A129" s="21">
        <f>25648</f>
        <v>25648</v>
      </c>
      <c r="B129" s="21">
        <f t="shared" ref="B129:B149" si="11">0</f>
        <v>0</v>
      </c>
      <c r="C129" s="21">
        <f>17641</f>
        <v>17641</v>
      </c>
      <c r="D129" s="21">
        <f>95806</f>
        <v>95806</v>
      </c>
      <c r="E129" s="21">
        <f>93.560546875</f>
        <v>93.560546875</v>
      </c>
    </row>
    <row r="130">
      <c r="A130" s="21">
        <f>25825</f>
        <v>25825</v>
      </c>
      <c r="B130" s="21">
        <f t="shared" si="11"/>
        <v>0</v>
      </c>
      <c r="C130" s="21">
        <f>17777</f>
        <v>17777</v>
      </c>
      <c r="D130" s="21">
        <f>95885</f>
        <v>95885</v>
      </c>
      <c r="E130" s="21">
        <f>93.6376953125</f>
        <v>93.6376953125</v>
      </c>
    </row>
    <row r="131">
      <c r="A131" s="21">
        <f>26028</f>
        <v>26028</v>
      </c>
      <c r="B131" s="21">
        <f t="shared" si="11"/>
        <v>0</v>
      </c>
      <c r="C131" s="21">
        <f>17913</f>
        <v>17913</v>
      </c>
      <c r="D131" s="21">
        <f>96161</f>
        <v>96161</v>
      </c>
      <c r="E131" s="21">
        <f>93.9072265625</f>
        <v>93.9072265625</v>
      </c>
    </row>
    <row r="132">
      <c r="A132" s="21">
        <f>26209</f>
        <v>26209</v>
      </c>
      <c r="B132" s="21">
        <f t="shared" si="11"/>
        <v>0</v>
      </c>
      <c r="C132" s="21">
        <f>18054</f>
        <v>18054</v>
      </c>
      <c r="D132" s="21">
        <f>96377</f>
        <v>96377</v>
      </c>
      <c r="E132" s="21">
        <f>94.1181640625</f>
        <v>94.1181640625</v>
      </c>
    </row>
    <row r="133">
      <c r="A133" s="21">
        <f>26392</f>
        <v>26392</v>
      </c>
      <c r="B133" s="21">
        <f t="shared" si="11"/>
        <v>0</v>
      </c>
      <c r="C133" s="21">
        <f>18171</f>
        <v>18171</v>
      </c>
      <c r="D133" s="21">
        <f>96425</f>
        <v>96425</v>
      </c>
      <c r="E133" s="21">
        <f>94.1650390625</f>
        <v>94.1650390625</v>
      </c>
    </row>
    <row r="134">
      <c r="A134" s="21">
        <f>26579</f>
        <v>26579</v>
      </c>
      <c r="B134" s="21">
        <f t="shared" si="11"/>
        <v>0</v>
      </c>
      <c r="C134" s="21">
        <f>18299</f>
        <v>18299</v>
      </c>
      <c r="D134" s="21">
        <f>96411</f>
        <v>96411</v>
      </c>
      <c r="E134" s="21">
        <f>94.1513671875</f>
        <v>94.1513671875</v>
      </c>
    </row>
    <row r="135">
      <c r="A135" s="21">
        <f>26777</f>
        <v>26777</v>
      </c>
      <c r="B135" s="21">
        <f t="shared" si="11"/>
        <v>0</v>
      </c>
      <c r="C135" s="21">
        <f>18439</f>
        <v>18439</v>
      </c>
      <c r="D135" s="21">
        <f>96437</f>
        <v>96437</v>
      </c>
      <c r="E135" s="21">
        <f>94.1767578125</f>
        <v>94.1767578125</v>
      </c>
    </row>
    <row r="136">
      <c r="A136" s="21">
        <f>26962</f>
        <v>26962</v>
      </c>
      <c r="B136" s="21">
        <f t="shared" si="11"/>
        <v>0</v>
      </c>
      <c r="C136" s="21">
        <f>18572</f>
        <v>18572</v>
      </c>
      <c r="D136" s="21">
        <f>96451</f>
        <v>96451</v>
      </c>
      <c r="E136" s="21">
        <f>94.1904296875</f>
        <v>94.1904296875</v>
      </c>
    </row>
    <row r="137">
      <c r="A137" s="21">
        <f>27130</f>
        <v>27130</v>
      </c>
      <c r="B137" s="21">
        <f t="shared" si="11"/>
        <v>0</v>
      </c>
      <c r="C137" s="21">
        <f>18692</f>
        <v>18692</v>
      </c>
      <c r="D137" s="21">
        <f>96481</f>
        <v>96481</v>
      </c>
      <c r="E137" s="21">
        <f>94.2197265625</f>
        <v>94.2197265625</v>
      </c>
    </row>
    <row r="138">
      <c r="A138" s="21">
        <f>27298</f>
        <v>27298</v>
      </c>
      <c r="B138" s="21">
        <f t="shared" si="11"/>
        <v>0</v>
      </c>
      <c r="C138" s="21">
        <f>18806</f>
        <v>18806</v>
      </c>
      <c r="D138" s="21">
        <f>96497</f>
        <v>96497</v>
      </c>
      <c r="E138" s="21">
        <f>94.2353515625</f>
        <v>94.2353515625</v>
      </c>
    </row>
    <row r="139">
      <c r="A139" s="21">
        <f>27467</f>
        <v>27467</v>
      </c>
      <c r="B139" s="21">
        <f t="shared" si="11"/>
        <v>0</v>
      </c>
      <c r="C139" s="21">
        <f>18950</f>
        <v>18950</v>
      </c>
      <c r="D139" s="21">
        <f>96499</f>
        <v>96499</v>
      </c>
      <c r="E139" s="21">
        <f>94.2373046875</f>
        <v>94.2373046875</v>
      </c>
    </row>
    <row r="140">
      <c r="A140" s="21">
        <f>27635</f>
        <v>27635</v>
      </c>
      <c r="B140" s="21">
        <f t="shared" si="11"/>
        <v>0</v>
      </c>
      <c r="C140" s="21">
        <f>19065</f>
        <v>19065</v>
      </c>
      <c r="D140" s="21">
        <f>96499</f>
        <v>96499</v>
      </c>
      <c r="E140" s="21">
        <f>94.2373046875</f>
        <v>94.2373046875</v>
      </c>
    </row>
    <row r="141">
      <c r="A141" s="21">
        <f>27799</f>
        <v>27799</v>
      </c>
      <c r="B141" s="21">
        <f t="shared" si="11"/>
        <v>0</v>
      </c>
      <c r="C141" s="21">
        <f>19181</f>
        <v>19181</v>
      </c>
      <c r="D141" s="21">
        <f>96499</f>
        <v>96499</v>
      </c>
      <c r="E141" s="21">
        <f>94.2373046875</f>
        <v>94.2373046875</v>
      </c>
    </row>
    <row r="142">
      <c r="A142" s="21">
        <f>27968</f>
        <v>27968</v>
      </c>
      <c r="B142" s="21">
        <f t="shared" si="11"/>
        <v>0</v>
      </c>
      <c r="C142" s="21">
        <f>19308</f>
        <v>19308</v>
      </c>
      <c r="D142" s="21">
        <f>96499</f>
        <v>96499</v>
      </c>
      <c r="E142" s="21">
        <f>94.2373046875</f>
        <v>94.2373046875</v>
      </c>
    </row>
    <row r="143">
      <c r="A143" s="21">
        <f>28149</f>
        <v>28149</v>
      </c>
      <c r="B143" s="21">
        <f t="shared" si="11"/>
        <v>0</v>
      </c>
      <c r="C143" s="21">
        <f>19426</f>
        <v>19426</v>
      </c>
      <c r="D143" s="21">
        <f>96499</f>
        <v>96499</v>
      </c>
      <c r="E143" s="21">
        <f>94.2373046875</f>
        <v>94.2373046875</v>
      </c>
    </row>
    <row r="144">
      <c r="A144" s="21">
        <f>28343</f>
        <v>28343</v>
      </c>
      <c r="B144" s="21">
        <f t="shared" si="11"/>
        <v>0</v>
      </c>
      <c r="C144" s="21">
        <f>19570</f>
        <v>19570</v>
      </c>
      <c r="D144" s="21">
        <f>143167</f>
        <v>143167</v>
      </c>
      <c r="E144" s="21">
        <f>139.8115234375</f>
        <v>139.8115234375</v>
      </c>
    </row>
    <row r="145">
      <c r="A145" s="21">
        <f>28544</f>
        <v>28544</v>
      </c>
      <c r="B145" s="21">
        <f t="shared" si="11"/>
        <v>0</v>
      </c>
      <c r="C145" s="21">
        <f>19678</f>
        <v>19678</v>
      </c>
      <c r="D145" s="21">
        <f>96083</f>
        <v>96083</v>
      </c>
      <c r="E145" s="21">
        <f>93.8310546875</f>
        <v>93.8310546875</v>
      </c>
    </row>
    <row r="146">
      <c r="A146" s="21">
        <f>28735</f>
        <v>28735</v>
      </c>
      <c r="B146" s="21">
        <f t="shared" si="11"/>
        <v>0</v>
      </c>
      <c r="C146" s="21">
        <f>19810</f>
        <v>19810</v>
      </c>
      <c r="D146" s="21">
        <f>96083</f>
        <v>96083</v>
      </c>
      <c r="E146" s="21">
        <f>93.8310546875</f>
        <v>93.8310546875</v>
      </c>
    </row>
    <row r="147">
      <c r="A147" s="21">
        <f>28909</f>
        <v>28909</v>
      </c>
      <c r="B147" s="21">
        <f t="shared" si="11"/>
        <v>0</v>
      </c>
      <c r="C147" s="21">
        <f>19942</f>
        <v>19942</v>
      </c>
      <c r="D147" s="21">
        <f>96105</f>
        <v>96105</v>
      </c>
      <c r="E147" s="21">
        <f>93.8525390625</f>
        <v>93.8525390625</v>
      </c>
    </row>
    <row r="148">
      <c r="A148" s="21">
        <f>29078</f>
        <v>29078</v>
      </c>
      <c r="B148" s="21">
        <f t="shared" si="11"/>
        <v>0</v>
      </c>
      <c r="C148" s="21">
        <f>20063</f>
        <v>20063</v>
      </c>
      <c r="D148" s="21">
        <f>96115</f>
        <v>96115</v>
      </c>
      <c r="E148" s="21">
        <f>93.8623046875</f>
        <v>93.8623046875</v>
      </c>
    </row>
    <row r="149">
      <c r="A149" s="21">
        <f>29275</f>
        <v>29275</v>
      </c>
      <c r="B149" s="21">
        <f t="shared" si="11"/>
        <v>0</v>
      </c>
      <c r="C149" s="21">
        <f>20181</f>
        <v>20181</v>
      </c>
      <c r="D149" s="21">
        <f>96103</f>
        <v>96103</v>
      </c>
      <c r="E149" s="21">
        <f>93.8505859375</f>
        <v>93.8505859375</v>
      </c>
    </row>
    <row r="150">
      <c r="A150" s="21">
        <f>29462</f>
        <v>29462</v>
      </c>
      <c r="B150" s="21">
        <f>3</f>
        <v>3</v>
      </c>
      <c r="C150" s="21">
        <f>20328</f>
        <v>20328</v>
      </c>
      <c r="D150" s="21">
        <f>96119</f>
        <v>96119</v>
      </c>
      <c r="E150" s="21">
        <f>93.8662109375</f>
        <v>93.8662109375</v>
      </c>
    </row>
    <row r="151">
      <c r="A151" s="21">
        <f>29654</f>
        <v>29654</v>
      </c>
      <c r="B151" s="21">
        <f>0</f>
        <v>0</v>
      </c>
      <c r="C151" s="21">
        <f>20455</f>
        <v>20455</v>
      </c>
      <c r="D151" s="21">
        <f>96135</f>
        <v>96135</v>
      </c>
      <c r="E151" s="21">
        <f>93.8818359375</f>
        <v>93.8818359375</v>
      </c>
    </row>
    <row r="152">
      <c r="A152" s="21">
        <f>29841</f>
        <v>29841</v>
      </c>
      <c r="B152" s="21">
        <f>9</f>
        <v>9</v>
      </c>
      <c r="C152" s="21">
        <f>20592</f>
        <v>20592</v>
      </c>
      <c r="D152" s="21">
        <f>96151</f>
        <v>96151</v>
      </c>
      <c r="E152" s="21">
        <f>93.8974609375</f>
        <v>93.8974609375</v>
      </c>
    </row>
    <row r="153">
      <c r="A153" s="21">
        <f>30022</f>
        <v>30022</v>
      </c>
      <c r="B153" s="21">
        <f>0</f>
        <v>0</v>
      </c>
      <c r="C153" s="21">
        <f>20719</f>
        <v>20719</v>
      </c>
      <c r="D153" s="21">
        <f>96169</f>
        <v>96169</v>
      </c>
      <c r="E153" s="21">
        <f>93.9150390625</f>
        <v>93.9150390625</v>
      </c>
    </row>
    <row r="154">
      <c r="A154" s="21">
        <f>30230</f>
        <v>30230</v>
      </c>
      <c r="B154" s="21">
        <f>2</f>
        <v>2</v>
      </c>
      <c r="C154" s="21">
        <f>20854</f>
        <v>20854</v>
      </c>
      <c r="D154" s="21">
        <f>96167</f>
        <v>96167</v>
      </c>
      <c r="E154" s="21">
        <f>93.9130859375</f>
        <v>93.9130859375</v>
      </c>
    </row>
    <row r="155">
      <c r="A155" s="21">
        <f>30418</f>
        <v>30418</v>
      </c>
      <c r="B155" s="21">
        <f>3</f>
        <v>3</v>
      </c>
      <c r="C155" s="21">
        <f>20964</f>
        <v>20964</v>
      </c>
      <c r="D155" s="21">
        <f>96179</f>
        <v>96179</v>
      </c>
      <c r="E155" s="21">
        <f>93.9248046875</f>
        <v>93.9248046875</v>
      </c>
    </row>
    <row r="156">
      <c r="A156" s="21">
        <f>30633</f>
        <v>30633</v>
      </c>
      <c r="B156" s="21">
        <f>3</f>
        <v>3</v>
      </c>
      <c r="C156" s="21">
        <f>21094</f>
        <v>21094</v>
      </c>
      <c r="D156" s="21">
        <f>96191</f>
        <v>96191</v>
      </c>
      <c r="E156" s="21">
        <f>93.9365234375</f>
        <v>93.9365234375</v>
      </c>
    </row>
    <row r="157">
      <c r="A157" s="21">
        <f>30849</f>
        <v>30849</v>
      </c>
      <c r="B157" s="21">
        <f>3</f>
        <v>3</v>
      </c>
      <c r="C157" s="21">
        <f>21206</f>
        <v>21206</v>
      </c>
      <c r="D157" s="21">
        <f>96191</f>
        <v>96191</v>
      </c>
      <c r="E157" s="21">
        <f>93.9365234375</f>
        <v>93.9365234375</v>
      </c>
    </row>
    <row r="158">
      <c r="A158" s="21">
        <f>31065</f>
        <v>31065</v>
      </c>
      <c r="B158" s="21">
        <f>5</f>
        <v>5</v>
      </c>
      <c r="C158" s="21">
        <f>21317</f>
        <v>21317</v>
      </c>
      <c r="D158" s="21">
        <f>96191</f>
        <v>96191</v>
      </c>
      <c r="E158" s="21">
        <f>93.9365234375</f>
        <v>93.9365234375</v>
      </c>
    </row>
    <row r="159">
      <c r="A159" s="21">
        <f>31244</f>
        <v>31244</v>
      </c>
      <c r="B159" s="21">
        <f>3</f>
        <v>3</v>
      </c>
      <c r="C159" s="21">
        <f>21452</f>
        <v>21452</v>
      </c>
      <c r="D159" s="21">
        <f>96191</f>
        <v>96191</v>
      </c>
      <c r="E159" s="21">
        <f>93.9365234375</f>
        <v>93.9365234375</v>
      </c>
    </row>
    <row r="160">
      <c r="A160" s="21">
        <f>31420</f>
        <v>31420</v>
      </c>
      <c r="B160" s="21">
        <f t="shared" ref="B160:B168" si="12">0</f>
        <v>0</v>
      </c>
      <c r="C160" s="21">
        <f>21558</f>
        <v>21558</v>
      </c>
      <c r="D160" s="21">
        <f>96191</f>
        <v>96191</v>
      </c>
      <c r="E160" s="21">
        <f>93.9365234375</f>
        <v>93.9365234375</v>
      </c>
    </row>
    <row r="161">
      <c r="A161" s="21">
        <f>31600</f>
        <v>31600</v>
      </c>
      <c r="B161" s="21">
        <f t="shared" si="12"/>
        <v>0</v>
      </c>
      <c r="C161" s="21">
        <f>21667</f>
        <v>21667</v>
      </c>
      <c r="D161" s="21">
        <f>96193</f>
        <v>96193</v>
      </c>
      <c r="E161" s="21">
        <f>93.9384765625</f>
        <v>93.9384765625</v>
      </c>
    </row>
    <row r="162">
      <c r="A162" s="21">
        <f>31768</f>
        <v>31768</v>
      </c>
      <c r="B162" s="21">
        <f t="shared" si="12"/>
        <v>0</v>
      </c>
      <c r="C162" s="21">
        <f>21790</f>
        <v>21790</v>
      </c>
      <c r="D162" s="21">
        <f>96193</f>
        <v>96193</v>
      </c>
      <c r="E162" s="21">
        <f>93.9384765625</f>
        <v>93.9384765625</v>
      </c>
    </row>
    <row r="163">
      <c r="A163" s="21">
        <f>31957</f>
        <v>31957</v>
      </c>
      <c r="B163" s="21">
        <f t="shared" si="12"/>
        <v>0</v>
      </c>
      <c r="C163" s="21">
        <f>21922</f>
        <v>21922</v>
      </c>
      <c r="D163" s="21">
        <f>96193</f>
        <v>96193</v>
      </c>
      <c r="E163" s="21">
        <f>93.9384765625</f>
        <v>93.9384765625</v>
      </c>
    </row>
    <row r="164">
      <c r="A164" s="21">
        <f>32151</f>
        <v>32151</v>
      </c>
      <c r="B164" s="21">
        <f t="shared" si="12"/>
        <v>0</v>
      </c>
      <c r="C164" s="21">
        <f>22041</f>
        <v>22041</v>
      </c>
      <c r="D164" s="21">
        <f>96193</f>
        <v>96193</v>
      </c>
      <c r="E164" s="21">
        <f>93.9384765625</f>
        <v>93.9384765625</v>
      </c>
    </row>
    <row r="165">
      <c r="A165" s="21">
        <f>32348</f>
        <v>32348</v>
      </c>
      <c r="B165" s="21">
        <f t="shared" si="12"/>
        <v>0</v>
      </c>
      <c r="C165" s="21">
        <f>22186</f>
        <v>22186</v>
      </c>
      <c r="D165" s="21">
        <f>96197</f>
        <v>96197</v>
      </c>
      <c r="E165" s="21">
        <f>93.9423828125</f>
        <v>93.9423828125</v>
      </c>
    </row>
    <row r="166">
      <c r="A166" s="21">
        <f>32522</f>
        <v>32522</v>
      </c>
      <c r="B166" s="21">
        <f t="shared" si="12"/>
        <v>0</v>
      </c>
      <c r="C166" s="21">
        <f>22318</f>
        <v>22318</v>
      </c>
      <c r="D166" s="21">
        <f>65367</f>
        <v>65367</v>
      </c>
      <c r="E166" s="21">
        <f>63.8349609375</f>
        <v>63.8349609375</v>
      </c>
    </row>
    <row r="167">
      <c r="A167" s="21">
        <f>32690</f>
        <v>32690</v>
      </c>
      <c r="B167" s="21">
        <f t="shared" si="12"/>
        <v>0</v>
      </c>
      <c r="C167" s="21">
        <f>22448</f>
        <v>22448</v>
      </c>
      <c r="D167" s="21">
        <f>65297</f>
        <v>65297</v>
      </c>
      <c r="E167" s="21">
        <f>63.7666015625</f>
        <v>63.7666015625</v>
      </c>
    </row>
    <row r="168">
      <c r="A168" s="21">
        <f>32876</f>
        <v>32876</v>
      </c>
      <c r="B168" s="21">
        <f t="shared" si="12"/>
        <v>0</v>
      </c>
      <c r="C168" s="21">
        <f>22584</f>
        <v>22584</v>
      </c>
      <c r="D168" s="21">
        <f>65297</f>
        <v>65297</v>
      </c>
      <c r="E168" s="21">
        <f>63.7666015625</f>
        <v>63.7666015625</v>
      </c>
    </row>
    <row r="169">
      <c r="A169" s="21">
        <f>33141</f>
        <v>33141</v>
      </c>
      <c r="B169" s="21">
        <f>2</f>
        <v>2</v>
      </c>
      <c r="C169" s="21">
        <f>22701</f>
        <v>22701</v>
      </c>
      <c r="D169" s="21">
        <f>80869</f>
        <v>80869</v>
      </c>
      <c r="E169" s="21">
        <f>78.9736328125</f>
        <v>78.9736328125</v>
      </c>
    </row>
    <row r="170">
      <c r="A170" s="21">
        <f>33332</f>
        <v>33332</v>
      </c>
      <c r="B170" s="21">
        <f>3</f>
        <v>3</v>
      </c>
      <c r="C170" s="21">
        <f>22828</f>
        <v>22828</v>
      </c>
      <c r="D170" s="21">
        <f>80873</f>
        <v>80873</v>
      </c>
      <c r="E170" s="21">
        <f>78.9775390625</f>
        <v>78.9775390625</v>
      </c>
    </row>
    <row r="171">
      <c r="A171" s="21">
        <f>33492</f>
        <v>33492</v>
      </c>
      <c r="B171" s="21">
        <f>4</f>
        <v>4</v>
      </c>
      <c r="C171" s="21">
        <f>22945</f>
        <v>22945</v>
      </c>
      <c r="D171" s="21">
        <f>80873</f>
        <v>80873</v>
      </c>
      <c r="E171" s="21">
        <f>78.9775390625</f>
        <v>78.9775390625</v>
      </c>
    </row>
    <row r="172">
      <c r="A172" s="21">
        <f>33684</f>
        <v>33684</v>
      </c>
      <c r="B172" s="21">
        <f>3</f>
        <v>3</v>
      </c>
      <c r="C172" s="21">
        <f>23061</f>
        <v>23061</v>
      </c>
      <c r="D172" s="21">
        <f>80873</f>
        <v>80873</v>
      </c>
      <c r="E172" s="21">
        <f>78.9775390625</f>
        <v>78.9775390625</v>
      </c>
    </row>
    <row r="173">
      <c r="A173" s="21">
        <f>33863</f>
        <v>33863</v>
      </c>
      <c r="B173" s="21">
        <f>3</f>
        <v>3</v>
      </c>
      <c r="C173" s="21">
        <f>23190</f>
        <v>23190</v>
      </c>
      <c r="D173" s="21">
        <f>80873</f>
        <v>80873</v>
      </c>
      <c r="E173" s="21">
        <f>78.9775390625</f>
        <v>78.9775390625</v>
      </c>
    </row>
    <row r="174">
      <c r="A174" s="21">
        <f>34041</f>
        <v>34041</v>
      </c>
      <c r="B174" s="21">
        <f>3</f>
        <v>3</v>
      </c>
      <c r="C174" s="21">
        <f>23309</f>
        <v>23309</v>
      </c>
      <c r="D174" s="21">
        <f>80873</f>
        <v>80873</v>
      </c>
      <c r="E174" s="21">
        <f>78.9775390625</f>
        <v>78.9775390625</v>
      </c>
    </row>
    <row r="175">
      <c r="A175" s="21">
        <f>34237</f>
        <v>34237</v>
      </c>
      <c r="B175" s="21">
        <f>3</f>
        <v>3</v>
      </c>
      <c r="C175" s="21">
        <f>23426</f>
        <v>23426</v>
      </c>
      <c r="D175" s="21">
        <f>80873</f>
        <v>80873</v>
      </c>
      <c r="E175" s="21">
        <f>78.9775390625</f>
        <v>78.9775390625</v>
      </c>
    </row>
    <row r="176">
      <c r="A176" s="21">
        <f>34420</f>
        <v>34420</v>
      </c>
      <c r="B176" s="21">
        <f>4</f>
        <v>4</v>
      </c>
      <c r="C176" s="21">
        <f>23559</f>
        <v>23559</v>
      </c>
      <c r="D176" s="21">
        <f>96433</f>
        <v>96433</v>
      </c>
      <c r="E176" s="21">
        <f>94.1728515625</f>
        <v>94.1728515625</v>
      </c>
    </row>
    <row r="177">
      <c r="A177" s="21">
        <f>34589</f>
        <v>34589</v>
      </c>
      <c r="B177" s="21">
        <f>4</f>
        <v>4</v>
      </c>
      <c r="C177" s="21">
        <f>23677</f>
        <v>23677</v>
      </c>
      <c r="D177" s="21">
        <f>96413</f>
        <v>96413</v>
      </c>
      <c r="E177" s="21">
        <f>94.1533203125</f>
        <v>94.1533203125</v>
      </c>
    </row>
    <row r="178">
      <c r="A178" s="21">
        <f>34755</f>
        <v>34755</v>
      </c>
      <c r="B178" s="21">
        <f t="shared" ref="B178:B189" si="13">0</f>
        <v>0</v>
      </c>
      <c r="C178" s="21">
        <f>23792</f>
        <v>23792</v>
      </c>
      <c r="D178" s="21">
        <f>96447</f>
        <v>96447</v>
      </c>
      <c r="E178" s="21">
        <f>94.1865234375</f>
        <v>94.1865234375</v>
      </c>
    </row>
    <row r="179">
      <c r="A179" s="21">
        <f>34955</f>
        <v>34955</v>
      </c>
      <c r="B179" s="21">
        <f t="shared" si="13"/>
        <v>0</v>
      </c>
      <c r="C179" s="21">
        <f>23928</f>
        <v>23928</v>
      </c>
      <c r="D179" s="21">
        <f t="shared" ref="D179:D189" si="14">96415</f>
        <v>96415</v>
      </c>
      <c r="E179" s="21">
        <f t="shared" ref="E179:E189" si="15">94.1552734375</f>
        <v>94.1552734375</v>
      </c>
    </row>
    <row r="180">
      <c r="A180" s="21">
        <f>35123</f>
        <v>35123</v>
      </c>
      <c r="B180" s="21">
        <f t="shared" si="13"/>
        <v>0</v>
      </c>
      <c r="C180" s="21">
        <f>24046</f>
        <v>24046</v>
      </c>
      <c r="D180" s="21">
        <f t="shared" si="14"/>
        <v>96415</v>
      </c>
      <c r="E180" s="21">
        <f t="shared" si="15"/>
        <v>94.1552734375</v>
      </c>
    </row>
    <row r="181">
      <c r="A181" s="21">
        <f>35312</f>
        <v>35312</v>
      </c>
      <c r="B181" s="21">
        <f t="shared" si="13"/>
        <v>0</v>
      </c>
      <c r="C181" s="21">
        <f>24163</f>
        <v>24163</v>
      </c>
      <c r="D181" s="21">
        <f t="shared" si="14"/>
        <v>96415</v>
      </c>
      <c r="E181" s="21">
        <f t="shared" si="15"/>
        <v>94.1552734375</v>
      </c>
    </row>
    <row r="182">
      <c r="A182" s="21">
        <f>35493</f>
        <v>35493</v>
      </c>
      <c r="B182" s="21">
        <f t="shared" si="13"/>
        <v>0</v>
      </c>
      <c r="C182" s="21">
        <f>24282</f>
        <v>24282</v>
      </c>
      <c r="D182" s="21">
        <f t="shared" si="14"/>
        <v>96415</v>
      </c>
      <c r="E182" s="21">
        <f t="shared" si="15"/>
        <v>94.1552734375</v>
      </c>
    </row>
    <row r="183">
      <c r="A183" s="21">
        <f>35660</f>
        <v>35660</v>
      </c>
      <c r="B183" s="21">
        <f t="shared" si="13"/>
        <v>0</v>
      </c>
      <c r="C183" s="21">
        <f>24419</f>
        <v>24419</v>
      </c>
      <c r="D183" s="21">
        <f t="shared" si="14"/>
        <v>96415</v>
      </c>
      <c r="E183" s="21">
        <f t="shared" si="15"/>
        <v>94.1552734375</v>
      </c>
    </row>
    <row r="184">
      <c r="A184" s="21">
        <f>35830</f>
        <v>35830</v>
      </c>
      <c r="B184" s="21">
        <f t="shared" si="13"/>
        <v>0</v>
      </c>
      <c r="C184" s="21">
        <f>24543</f>
        <v>24543</v>
      </c>
      <c r="D184" s="21">
        <f t="shared" si="14"/>
        <v>96415</v>
      </c>
      <c r="E184" s="21">
        <f t="shared" si="15"/>
        <v>94.1552734375</v>
      </c>
    </row>
    <row r="185">
      <c r="A185" s="21">
        <f>36011</f>
        <v>36011</v>
      </c>
      <c r="B185" s="21">
        <f t="shared" si="13"/>
        <v>0</v>
      </c>
      <c r="C185" s="21">
        <f>24659</f>
        <v>24659</v>
      </c>
      <c r="D185" s="21">
        <f t="shared" si="14"/>
        <v>96415</v>
      </c>
      <c r="E185" s="21">
        <f t="shared" si="15"/>
        <v>94.1552734375</v>
      </c>
    </row>
    <row r="186">
      <c r="A186" s="21">
        <f>36208</f>
        <v>36208</v>
      </c>
      <c r="B186" s="21">
        <f t="shared" si="13"/>
        <v>0</v>
      </c>
      <c r="C186" s="21">
        <f>24787</f>
        <v>24787</v>
      </c>
      <c r="D186" s="21">
        <f t="shared" si="14"/>
        <v>96415</v>
      </c>
      <c r="E186" s="21">
        <f t="shared" si="15"/>
        <v>94.1552734375</v>
      </c>
    </row>
    <row r="187">
      <c r="A187" s="21">
        <f>36454</f>
        <v>36454</v>
      </c>
      <c r="B187" s="21">
        <f t="shared" si="13"/>
        <v>0</v>
      </c>
      <c r="C187" s="21">
        <f>24925</f>
        <v>24925</v>
      </c>
      <c r="D187" s="21">
        <f t="shared" si="14"/>
        <v>96415</v>
      </c>
      <c r="E187" s="21">
        <f t="shared" si="15"/>
        <v>94.1552734375</v>
      </c>
    </row>
    <row r="188">
      <c r="A188" s="21">
        <f>36673</f>
        <v>36673</v>
      </c>
      <c r="B188" s="21">
        <f t="shared" si="13"/>
        <v>0</v>
      </c>
      <c r="C188" s="21">
        <f>25054</f>
        <v>25054</v>
      </c>
      <c r="D188" s="21">
        <f t="shared" si="14"/>
        <v>96415</v>
      </c>
      <c r="E188" s="21">
        <f t="shared" si="15"/>
        <v>94.1552734375</v>
      </c>
    </row>
    <row r="189">
      <c r="A189" s="21">
        <f>36890</f>
        <v>36890</v>
      </c>
      <c r="B189" s="21">
        <f t="shared" si="13"/>
        <v>0</v>
      </c>
      <c r="C189" s="21">
        <f>25189</f>
        <v>25189</v>
      </c>
      <c r="D189" s="21">
        <f t="shared" si="14"/>
        <v>96415</v>
      </c>
      <c r="E189" s="21">
        <f t="shared" si="15"/>
        <v>94.1552734375</v>
      </c>
    </row>
    <row r="190">
      <c r="C190" s="21">
        <f>25326</f>
        <v>25326</v>
      </c>
      <c r="D190" s="21">
        <f>96429</f>
        <v>96429</v>
      </c>
      <c r="E190" s="21">
        <f>94.1689453125</f>
        <v>94.1689453125</v>
      </c>
    </row>
    <row r="191">
      <c r="C191" s="21">
        <f>25467</f>
        <v>25467</v>
      </c>
      <c r="D191" s="21">
        <f>82099</f>
        <v>82099</v>
      </c>
      <c r="E191" s="21">
        <f>80.1748046875</f>
        <v>80.1748046875</v>
      </c>
    </row>
    <row r="192">
      <c r="C192" s="21">
        <f>25593</f>
        <v>25593</v>
      </c>
      <c r="D192" s="21">
        <f t="shared" ref="D192:D210" si="16">83175</f>
        <v>83175</v>
      </c>
      <c r="E192" s="21">
        <f t="shared" ref="E192:E210" si="17">81.2255859375</f>
        <v>81.2255859375</v>
      </c>
    </row>
    <row r="193">
      <c r="C193" s="21">
        <f>25728</f>
        <v>25728</v>
      </c>
      <c r="D193" s="21">
        <f t="shared" si="16"/>
        <v>83175</v>
      </c>
      <c r="E193" s="21">
        <f t="shared" si="17"/>
        <v>81.2255859375</v>
      </c>
    </row>
    <row r="194">
      <c r="C194" s="21">
        <f>25837</f>
        <v>25837</v>
      </c>
      <c r="D194" s="21">
        <f t="shared" si="16"/>
        <v>83175</v>
      </c>
      <c r="E194" s="21">
        <f t="shared" si="17"/>
        <v>81.2255859375</v>
      </c>
    </row>
    <row r="195">
      <c r="C195" s="21">
        <f>25959</f>
        <v>25959</v>
      </c>
      <c r="D195" s="21">
        <f t="shared" si="16"/>
        <v>83175</v>
      </c>
      <c r="E195" s="21">
        <f t="shared" si="17"/>
        <v>81.2255859375</v>
      </c>
    </row>
    <row r="196">
      <c r="C196" s="21">
        <f>26078</f>
        <v>26078</v>
      </c>
      <c r="D196" s="21">
        <f t="shared" si="16"/>
        <v>83175</v>
      </c>
      <c r="E196" s="21">
        <f t="shared" si="17"/>
        <v>81.2255859375</v>
      </c>
    </row>
    <row r="197">
      <c r="C197" s="21">
        <f>26191</f>
        <v>26191</v>
      </c>
      <c r="D197" s="21">
        <f t="shared" si="16"/>
        <v>83175</v>
      </c>
      <c r="E197" s="21">
        <f t="shared" si="17"/>
        <v>81.2255859375</v>
      </c>
    </row>
    <row r="198">
      <c r="C198" s="21">
        <f>26308</f>
        <v>26308</v>
      </c>
      <c r="D198" s="21">
        <f t="shared" si="16"/>
        <v>83175</v>
      </c>
      <c r="E198" s="21">
        <f t="shared" si="17"/>
        <v>81.2255859375</v>
      </c>
    </row>
    <row r="199">
      <c r="C199" s="21">
        <f>26441</f>
        <v>26441</v>
      </c>
      <c r="D199" s="21">
        <f t="shared" si="16"/>
        <v>83175</v>
      </c>
      <c r="E199" s="21">
        <f t="shared" si="17"/>
        <v>81.2255859375</v>
      </c>
    </row>
    <row r="200">
      <c r="C200" s="21">
        <f>26572</f>
        <v>26572</v>
      </c>
      <c r="D200" s="21">
        <f t="shared" si="16"/>
        <v>83175</v>
      </c>
      <c r="E200" s="21">
        <f t="shared" si="17"/>
        <v>81.2255859375</v>
      </c>
    </row>
    <row r="201">
      <c r="C201" s="21">
        <f>26698</f>
        <v>26698</v>
      </c>
      <c r="D201" s="21">
        <f t="shared" si="16"/>
        <v>83175</v>
      </c>
      <c r="E201" s="21">
        <f t="shared" si="17"/>
        <v>81.2255859375</v>
      </c>
    </row>
    <row r="202">
      <c r="C202" s="21">
        <f>26832</f>
        <v>26832</v>
      </c>
      <c r="D202" s="21">
        <f t="shared" si="16"/>
        <v>83175</v>
      </c>
      <c r="E202" s="21">
        <f t="shared" si="17"/>
        <v>81.2255859375</v>
      </c>
    </row>
    <row r="203">
      <c r="C203" s="21">
        <f>26969</f>
        <v>26969</v>
      </c>
      <c r="D203" s="21">
        <f t="shared" si="16"/>
        <v>83175</v>
      </c>
      <c r="E203" s="21">
        <f t="shared" si="17"/>
        <v>81.2255859375</v>
      </c>
    </row>
    <row r="204">
      <c r="C204" s="21">
        <f>27097</f>
        <v>27097</v>
      </c>
      <c r="D204" s="21">
        <f t="shared" si="16"/>
        <v>83175</v>
      </c>
      <c r="E204" s="21">
        <f t="shared" si="17"/>
        <v>81.2255859375</v>
      </c>
    </row>
    <row r="205">
      <c r="C205" s="21">
        <f>27226</f>
        <v>27226</v>
      </c>
      <c r="D205" s="21">
        <f t="shared" si="16"/>
        <v>83175</v>
      </c>
      <c r="E205" s="21">
        <f t="shared" si="17"/>
        <v>81.2255859375</v>
      </c>
    </row>
    <row r="206">
      <c r="C206" s="21">
        <f>27387</f>
        <v>27387</v>
      </c>
      <c r="D206" s="21">
        <f t="shared" si="16"/>
        <v>83175</v>
      </c>
      <c r="E206" s="21">
        <f t="shared" si="17"/>
        <v>81.2255859375</v>
      </c>
    </row>
    <row r="207">
      <c r="C207" s="21">
        <f>27520</f>
        <v>27520</v>
      </c>
      <c r="D207" s="21">
        <f t="shared" si="16"/>
        <v>83175</v>
      </c>
      <c r="E207" s="21">
        <f t="shared" si="17"/>
        <v>81.2255859375</v>
      </c>
    </row>
    <row r="208">
      <c r="C208" s="21">
        <f>27661</f>
        <v>27661</v>
      </c>
      <c r="D208" s="21">
        <f t="shared" si="16"/>
        <v>83175</v>
      </c>
      <c r="E208" s="21">
        <f t="shared" si="17"/>
        <v>81.2255859375</v>
      </c>
    </row>
    <row r="209">
      <c r="C209" s="21">
        <f>27793</f>
        <v>27793</v>
      </c>
      <c r="D209" s="21">
        <f t="shared" si="16"/>
        <v>83175</v>
      </c>
      <c r="E209" s="21">
        <f t="shared" si="17"/>
        <v>81.2255859375</v>
      </c>
    </row>
    <row r="210">
      <c r="C210" s="21">
        <f>27906</f>
        <v>27906</v>
      </c>
      <c r="D210" s="21">
        <f t="shared" si="16"/>
        <v>83175</v>
      </c>
      <c r="E210" s="21">
        <f t="shared" si="17"/>
        <v>81.2255859375</v>
      </c>
    </row>
    <row r="211">
      <c r="C211" s="21">
        <f>28053</f>
        <v>28053</v>
      </c>
      <c r="D211" s="21">
        <f>98747</f>
        <v>98747</v>
      </c>
      <c r="E211" s="21">
        <f>96.4326171875</f>
        <v>96.4326171875</v>
      </c>
    </row>
    <row r="212">
      <c r="C212" s="21">
        <f>28173</f>
        <v>28173</v>
      </c>
      <c r="D212" s="21">
        <f t="shared" ref="D212:D223" si="18">98813</f>
        <v>98813</v>
      </c>
      <c r="E212" s="21">
        <f t="shared" ref="E212:E223" si="19">96.4970703125</f>
        <v>96.4970703125</v>
      </c>
    </row>
    <row r="213">
      <c r="C213" s="21">
        <f>28286</f>
        <v>28286</v>
      </c>
      <c r="D213" s="21">
        <f t="shared" si="18"/>
        <v>98813</v>
      </c>
      <c r="E213" s="21">
        <f t="shared" si="19"/>
        <v>96.4970703125</v>
      </c>
    </row>
    <row r="214">
      <c r="C214" s="21">
        <f>28436</f>
        <v>28436</v>
      </c>
      <c r="D214" s="21">
        <f t="shared" si="18"/>
        <v>98813</v>
      </c>
      <c r="E214" s="21">
        <f t="shared" si="19"/>
        <v>96.4970703125</v>
      </c>
    </row>
    <row r="215">
      <c r="C215" s="21">
        <f>28564</f>
        <v>28564</v>
      </c>
      <c r="D215" s="21">
        <f t="shared" si="18"/>
        <v>98813</v>
      </c>
      <c r="E215" s="21">
        <f t="shared" si="19"/>
        <v>96.4970703125</v>
      </c>
    </row>
    <row r="216">
      <c r="C216" s="21">
        <f>28702</f>
        <v>28702</v>
      </c>
      <c r="D216" s="21">
        <f t="shared" si="18"/>
        <v>98813</v>
      </c>
      <c r="E216" s="21">
        <f t="shared" si="19"/>
        <v>96.4970703125</v>
      </c>
    </row>
    <row r="217">
      <c r="C217" s="21">
        <f>28838</f>
        <v>28838</v>
      </c>
      <c r="D217" s="21">
        <f t="shared" si="18"/>
        <v>98813</v>
      </c>
      <c r="E217" s="21">
        <f t="shared" si="19"/>
        <v>96.4970703125</v>
      </c>
    </row>
    <row r="218">
      <c r="C218" s="21">
        <f>28986</f>
        <v>28986</v>
      </c>
      <c r="D218" s="21">
        <f t="shared" si="18"/>
        <v>98813</v>
      </c>
      <c r="E218" s="21">
        <f t="shared" si="19"/>
        <v>96.4970703125</v>
      </c>
    </row>
    <row r="219">
      <c r="C219" s="21">
        <f>29121</f>
        <v>29121</v>
      </c>
      <c r="D219" s="21">
        <f t="shared" si="18"/>
        <v>98813</v>
      </c>
      <c r="E219" s="21">
        <f t="shared" si="19"/>
        <v>96.4970703125</v>
      </c>
    </row>
    <row r="220">
      <c r="C220" s="21">
        <f>29251</f>
        <v>29251</v>
      </c>
      <c r="D220" s="21">
        <f t="shared" si="18"/>
        <v>98813</v>
      </c>
      <c r="E220" s="21">
        <f t="shared" si="19"/>
        <v>96.4970703125</v>
      </c>
    </row>
    <row r="221">
      <c r="C221" s="21">
        <f>29379</f>
        <v>29379</v>
      </c>
      <c r="D221" s="21">
        <f t="shared" si="18"/>
        <v>98813</v>
      </c>
      <c r="E221" s="21">
        <f t="shared" si="19"/>
        <v>96.4970703125</v>
      </c>
    </row>
    <row r="222">
      <c r="C222" s="21">
        <f>29519</f>
        <v>29519</v>
      </c>
      <c r="D222" s="21">
        <f t="shared" si="18"/>
        <v>98813</v>
      </c>
      <c r="E222" s="21">
        <f t="shared" si="19"/>
        <v>96.4970703125</v>
      </c>
    </row>
    <row r="223">
      <c r="C223" s="21">
        <f>29629</f>
        <v>29629</v>
      </c>
      <c r="D223" s="21">
        <f t="shared" si="18"/>
        <v>98813</v>
      </c>
      <c r="E223" s="21">
        <f t="shared" si="19"/>
        <v>96.4970703125</v>
      </c>
    </row>
    <row r="224">
      <c r="C224" s="21">
        <f>29762</f>
        <v>29762</v>
      </c>
      <c r="D224" s="21">
        <f>98823</f>
        <v>98823</v>
      </c>
      <c r="E224" s="21">
        <f>96.5068359375</f>
        <v>96.5068359375</v>
      </c>
    </row>
    <row r="225">
      <c r="C225" s="21">
        <f>29901</f>
        <v>29901</v>
      </c>
      <c r="D225" s="21">
        <f>98887</f>
        <v>98887</v>
      </c>
      <c r="E225" s="21">
        <f>96.5693359375</f>
        <v>96.5693359375</v>
      </c>
    </row>
    <row r="226">
      <c r="C226" s="21">
        <f>30034</f>
        <v>30034</v>
      </c>
      <c r="D226" s="21">
        <f>98891</f>
        <v>98891</v>
      </c>
      <c r="E226" s="21">
        <f>96.5732421875</f>
        <v>96.5732421875</v>
      </c>
    </row>
    <row r="227">
      <c r="C227" s="21">
        <f>30161</f>
        <v>30161</v>
      </c>
      <c r="D227" s="21">
        <f>98891</f>
        <v>98891</v>
      </c>
      <c r="E227" s="21">
        <f>96.5732421875</f>
        <v>96.5732421875</v>
      </c>
    </row>
    <row r="228">
      <c r="C228" s="21">
        <f>30282</f>
        <v>30282</v>
      </c>
      <c r="D228" s="21">
        <f>98913</f>
        <v>98913</v>
      </c>
      <c r="E228" s="21">
        <f>96.5947265625</f>
        <v>96.5947265625</v>
      </c>
    </row>
    <row r="229">
      <c r="C229" s="21">
        <f>30431</f>
        <v>30431</v>
      </c>
      <c r="D229" s="21">
        <f>98933</f>
        <v>98933</v>
      </c>
      <c r="E229" s="21">
        <f>96.6142578125</f>
        <v>96.6142578125</v>
      </c>
    </row>
    <row r="230">
      <c r="C230" s="21">
        <f>30546</f>
        <v>30546</v>
      </c>
      <c r="D230" s="21">
        <f>98921</f>
        <v>98921</v>
      </c>
      <c r="E230" s="21">
        <f>96.6025390625</f>
        <v>96.6025390625</v>
      </c>
    </row>
    <row r="231">
      <c r="C231" s="21">
        <f>30682</f>
        <v>30682</v>
      </c>
      <c r="D231" s="21">
        <f>98943</f>
        <v>98943</v>
      </c>
      <c r="E231" s="21">
        <f>96.6240234375</f>
        <v>96.6240234375</v>
      </c>
    </row>
    <row r="232">
      <c r="C232" s="21">
        <f>30834</f>
        <v>30834</v>
      </c>
      <c r="D232" s="21">
        <f>98967</f>
        <v>98967</v>
      </c>
      <c r="E232" s="21">
        <f>96.6474609375</f>
        <v>96.6474609375</v>
      </c>
    </row>
    <row r="233">
      <c r="C233" s="21">
        <f>30955</f>
        <v>30955</v>
      </c>
      <c r="D233" s="21">
        <f>98989</f>
        <v>98989</v>
      </c>
      <c r="E233" s="21">
        <f>96.6689453125</f>
        <v>96.6689453125</v>
      </c>
    </row>
    <row r="234">
      <c r="C234" s="21">
        <f>31073</f>
        <v>31073</v>
      </c>
      <c r="D234" s="21">
        <f>99003</f>
        <v>99003</v>
      </c>
      <c r="E234" s="21">
        <f>96.6826171875</f>
        <v>96.6826171875</v>
      </c>
    </row>
    <row r="235">
      <c r="C235" s="21">
        <f>31218</f>
        <v>31218</v>
      </c>
      <c r="D235" s="21">
        <f>99025</f>
        <v>99025</v>
      </c>
      <c r="E235" s="21">
        <f>96.7041015625</f>
        <v>96.7041015625</v>
      </c>
    </row>
    <row r="236">
      <c r="C236" s="21">
        <f>31352</f>
        <v>31352</v>
      </c>
      <c r="D236" s="21">
        <f>99043</f>
        <v>99043</v>
      </c>
      <c r="E236" s="21">
        <f>96.7216796875</f>
        <v>96.7216796875</v>
      </c>
    </row>
    <row r="237">
      <c r="C237" s="21">
        <f>31491</f>
        <v>31491</v>
      </c>
      <c r="D237" s="21">
        <f t="shared" ref="D237:D248" si="20">99047</f>
        <v>99047</v>
      </c>
      <c r="E237" s="21">
        <f t="shared" ref="E237:E248" si="21">96.7255859375</f>
        <v>96.7255859375</v>
      </c>
    </row>
    <row r="238">
      <c r="C238" s="21">
        <f>31613</f>
        <v>31613</v>
      </c>
      <c r="D238" s="21">
        <f t="shared" si="20"/>
        <v>99047</v>
      </c>
      <c r="E238" s="21">
        <f t="shared" si="21"/>
        <v>96.7255859375</v>
      </c>
    </row>
    <row r="239">
      <c r="C239" s="21">
        <f>31726</f>
        <v>31726</v>
      </c>
      <c r="D239" s="21">
        <f t="shared" si="20"/>
        <v>99047</v>
      </c>
      <c r="E239" s="21">
        <f t="shared" si="21"/>
        <v>96.7255859375</v>
      </c>
    </row>
    <row r="240">
      <c r="C240" s="21">
        <f>31843</f>
        <v>31843</v>
      </c>
      <c r="D240" s="21">
        <f t="shared" si="20"/>
        <v>99047</v>
      </c>
      <c r="E240" s="21">
        <f t="shared" si="21"/>
        <v>96.7255859375</v>
      </c>
    </row>
    <row r="241">
      <c r="C241" s="21">
        <f>31977</f>
        <v>31977</v>
      </c>
      <c r="D241" s="21">
        <f t="shared" si="20"/>
        <v>99047</v>
      </c>
      <c r="E241" s="21">
        <f t="shared" si="21"/>
        <v>96.7255859375</v>
      </c>
    </row>
    <row r="242">
      <c r="C242" s="21">
        <f>32101</f>
        <v>32101</v>
      </c>
      <c r="D242" s="21">
        <f t="shared" si="20"/>
        <v>99047</v>
      </c>
      <c r="E242" s="21">
        <f t="shared" si="21"/>
        <v>96.7255859375</v>
      </c>
    </row>
    <row r="243">
      <c r="C243" s="21">
        <f>32233</f>
        <v>32233</v>
      </c>
      <c r="D243" s="21">
        <f t="shared" si="20"/>
        <v>99047</v>
      </c>
      <c r="E243" s="21">
        <f t="shared" si="21"/>
        <v>96.7255859375</v>
      </c>
    </row>
    <row r="244">
      <c r="C244" s="21">
        <f>32371</f>
        <v>32371</v>
      </c>
      <c r="D244" s="21">
        <f t="shared" si="20"/>
        <v>99047</v>
      </c>
      <c r="E244" s="21">
        <f t="shared" si="21"/>
        <v>96.7255859375</v>
      </c>
    </row>
    <row r="245">
      <c r="C245" s="21">
        <f>32497</f>
        <v>32497</v>
      </c>
      <c r="D245" s="21">
        <f t="shared" si="20"/>
        <v>99047</v>
      </c>
      <c r="E245" s="21">
        <f t="shared" si="21"/>
        <v>96.7255859375</v>
      </c>
    </row>
    <row r="246">
      <c r="C246" s="21">
        <f>32632</f>
        <v>32632</v>
      </c>
      <c r="D246" s="21">
        <f t="shared" si="20"/>
        <v>99047</v>
      </c>
      <c r="E246" s="21">
        <f t="shared" si="21"/>
        <v>96.7255859375</v>
      </c>
    </row>
    <row r="247">
      <c r="C247" s="21">
        <f>32751</f>
        <v>32751</v>
      </c>
      <c r="D247" s="21">
        <f t="shared" si="20"/>
        <v>99047</v>
      </c>
      <c r="E247" s="21">
        <f t="shared" si="21"/>
        <v>96.7255859375</v>
      </c>
    </row>
    <row r="248">
      <c r="C248" s="21">
        <f>32930</f>
        <v>32930</v>
      </c>
      <c r="D248" s="21">
        <f t="shared" si="20"/>
        <v>99047</v>
      </c>
      <c r="E248" s="21">
        <f t="shared" si="21"/>
        <v>96.7255859375</v>
      </c>
    </row>
    <row r="249">
      <c r="C249" s="21">
        <f>33091</f>
        <v>33091</v>
      </c>
      <c r="D249" s="21">
        <f>99061</f>
        <v>99061</v>
      </c>
      <c r="E249" s="21">
        <f>96.7392578125</f>
        <v>96.7392578125</v>
      </c>
    </row>
    <row r="250">
      <c r="C250" s="21">
        <f>33204</f>
        <v>33204</v>
      </c>
      <c r="D250" s="21">
        <f>98677</f>
        <v>98677</v>
      </c>
      <c r="E250" s="21">
        <f>96.3642578125</f>
        <v>96.3642578125</v>
      </c>
    </row>
    <row r="251">
      <c r="C251" s="21">
        <f>33324</f>
        <v>33324</v>
      </c>
      <c r="D251" s="21">
        <f>98677</f>
        <v>98677</v>
      </c>
      <c r="E251" s="21">
        <f>96.3642578125</f>
        <v>96.3642578125</v>
      </c>
    </row>
    <row r="252">
      <c r="C252" s="21">
        <f>33459</f>
        <v>33459</v>
      </c>
      <c r="D252" s="21">
        <f>98683</f>
        <v>98683</v>
      </c>
      <c r="E252" s="21">
        <f>96.3701171875</f>
        <v>96.3701171875</v>
      </c>
    </row>
    <row r="253">
      <c r="C253" s="21">
        <f>33575</f>
        <v>33575</v>
      </c>
      <c r="D253" s="21">
        <f>98699</f>
        <v>98699</v>
      </c>
      <c r="E253" s="21">
        <f>96.3857421875</f>
        <v>96.3857421875</v>
      </c>
    </row>
    <row r="254">
      <c r="C254" s="21">
        <f>33729</f>
        <v>33729</v>
      </c>
      <c r="D254" s="21">
        <f>98717</f>
        <v>98717</v>
      </c>
      <c r="E254" s="21">
        <f>96.4033203125</f>
        <v>96.4033203125</v>
      </c>
    </row>
    <row r="255">
      <c r="C255" s="21">
        <f>33846</f>
        <v>33846</v>
      </c>
      <c r="D255" s="21">
        <f>98751</f>
        <v>98751</v>
      </c>
      <c r="E255" s="21">
        <f>96.4365234375</f>
        <v>96.4365234375</v>
      </c>
    </row>
    <row r="256">
      <c r="C256" s="21">
        <f>33975</f>
        <v>33975</v>
      </c>
      <c r="D256" s="21">
        <f>98765</f>
        <v>98765</v>
      </c>
      <c r="E256" s="21">
        <f>96.4501953125</f>
        <v>96.4501953125</v>
      </c>
    </row>
    <row r="257">
      <c r="C257" s="21">
        <f>34105</f>
        <v>34105</v>
      </c>
      <c r="D257" s="21">
        <f>98777</f>
        <v>98777</v>
      </c>
      <c r="E257" s="21">
        <f>96.4619140625</f>
        <v>96.4619140625</v>
      </c>
    </row>
    <row r="258">
      <c r="C258" s="21">
        <f>34220</f>
        <v>34220</v>
      </c>
      <c r="D258" s="21">
        <f>98797</f>
        <v>98797</v>
      </c>
      <c r="E258" s="21">
        <f>96.4814453125</f>
        <v>96.4814453125</v>
      </c>
    </row>
    <row r="259">
      <c r="C259" s="21">
        <f>34332</f>
        <v>34332</v>
      </c>
      <c r="D259" s="21">
        <f>98807</f>
        <v>98807</v>
      </c>
      <c r="E259" s="21">
        <f>96.4912109375</f>
        <v>96.4912109375</v>
      </c>
    </row>
    <row r="260">
      <c r="C260" s="21">
        <f>34451</f>
        <v>34451</v>
      </c>
      <c r="D260" s="21">
        <f>98821</f>
        <v>98821</v>
      </c>
      <c r="E260" s="21">
        <f>96.5048828125</f>
        <v>96.5048828125</v>
      </c>
    </row>
    <row r="261">
      <c r="C261" s="21">
        <f>34562</f>
        <v>34562</v>
      </c>
      <c r="D261" s="21">
        <f>98835</f>
        <v>98835</v>
      </c>
      <c r="E261" s="21">
        <f>96.5185546875</f>
        <v>96.5185546875</v>
      </c>
    </row>
    <row r="262">
      <c r="C262" s="21">
        <f>34695</f>
        <v>34695</v>
      </c>
      <c r="D262" s="21">
        <f>98837</f>
        <v>98837</v>
      </c>
      <c r="E262" s="21">
        <f>96.5205078125</f>
        <v>96.5205078125</v>
      </c>
    </row>
    <row r="263">
      <c r="C263" s="21">
        <f>34840</f>
        <v>34840</v>
      </c>
      <c r="D263" s="21">
        <f>98837</f>
        <v>98837</v>
      </c>
      <c r="E263" s="21">
        <f>96.5205078125</f>
        <v>96.5205078125</v>
      </c>
    </row>
    <row r="264">
      <c r="C264" s="21">
        <f>34964</f>
        <v>34964</v>
      </c>
      <c r="D264" s="21">
        <f>98837</f>
        <v>98837</v>
      </c>
      <c r="E264" s="21">
        <f>96.5205078125</f>
        <v>96.5205078125</v>
      </c>
    </row>
    <row r="265">
      <c r="C265" s="21">
        <f>35116</f>
        <v>35116</v>
      </c>
      <c r="D265" s="21">
        <f>98837</f>
        <v>98837</v>
      </c>
      <c r="E265" s="21">
        <f>96.5205078125</f>
        <v>96.5205078125</v>
      </c>
    </row>
    <row r="266">
      <c r="C266" s="21">
        <f>35241</f>
        <v>35241</v>
      </c>
      <c r="D266" s="21">
        <f>98839</f>
        <v>98839</v>
      </c>
      <c r="E266" s="21">
        <f>96.5224609375</f>
        <v>96.5224609375</v>
      </c>
    </row>
    <row r="267">
      <c r="C267" s="21">
        <f>35361</f>
        <v>35361</v>
      </c>
      <c r="D267" s="21">
        <f>98839</f>
        <v>98839</v>
      </c>
      <c r="E267" s="21">
        <f>96.5224609375</f>
        <v>96.5224609375</v>
      </c>
    </row>
    <row r="268">
      <c r="C268" s="21">
        <f>35493</f>
        <v>35493</v>
      </c>
      <c r="D268" s="21">
        <f>98839</f>
        <v>98839</v>
      </c>
      <c r="E268" s="21">
        <f>96.5224609375</f>
        <v>96.5224609375</v>
      </c>
    </row>
    <row r="269">
      <c r="C269" s="21">
        <f>35614</f>
        <v>35614</v>
      </c>
      <c r="D269" s="21">
        <f>98839</f>
        <v>98839</v>
      </c>
      <c r="E269" s="21">
        <f>96.5224609375</f>
        <v>96.5224609375</v>
      </c>
    </row>
    <row r="270">
      <c r="C270" s="21">
        <f>35752</f>
        <v>35752</v>
      </c>
      <c r="D270" s="21">
        <f>98839</f>
        <v>98839</v>
      </c>
      <c r="E270" s="21">
        <f>96.5224609375</f>
        <v>96.5224609375</v>
      </c>
    </row>
    <row r="271">
      <c r="C271" s="21">
        <f>35864</f>
        <v>35864</v>
      </c>
      <c r="D271" s="21">
        <f>98839</f>
        <v>98839</v>
      </c>
      <c r="E271" s="21">
        <f>96.5224609375</f>
        <v>96.5224609375</v>
      </c>
    </row>
    <row r="272">
      <c r="C272" s="21">
        <f>35995</f>
        <v>35995</v>
      </c>
      <c r="D272" s="21">
        <f>98839</f>
        <v>98839</v>
      </c>
      <c r="E272" s="21">
        <f>96.5224609375</f>
        <v>96.5224609375</v>
      </c>
    </row>
    <row r="273">
      <c r="C273" s="21">
        <f>36160</f>
        <v>36160</v>
      </c>
      <c r="D273" s="21">
        <f>98843</f>
        <v>98843</v>
      </c>
      <c r="E273" s="21">
        <f>96.5263671875</f>
        <v>96.5263671875</v>
      </c>
    </row>
    <row r="274">
      <c r="C274" s="21">
        <f>36340</f>
        <v>36340</v>
      </c>
      <c r="D274" s="21">
        <f>98843</f>
        <v>98843</v>
      </c>
      <c r="E274" s="21">
        <f>96.5263671875</f>
        <v>96.5263671875</v>
      </c>
    </row>
    <row r="275">
      <c r="C275" s="21">
        <f>36489</f>
        <v>36489</v>
      </c>
      <c r="D275" s="21">
        <f>98843</f>
        <v>98843</v>
      </c>
      <c r="E275" s="21">
        <f>96.5263671875</f>
        <v>96.5263671875</v>
      </c>
    </row>
    <row r="276">
      <c r="C276" s="21">
        <f>36620</f>
        <v>36620</v>
      </c>
      <c r="D276" s="21">
        <f>98845</f>
        <v>98845</v>
      </c>
      <c r="E276" s="21">
        <f>96.5283203125</f>
        <v>96.5283203125</v>
      </c>
    </row>
    <row r="277">
      <c r="C277" s="21">
        <f>36750</f>
        <v>36750</v>
      </c>
      <c r="D277" s="21">
        <f>98845</f>
        <v>98845</v>
      </c>
      <c r="E277" s="21">
        <f>96.5283203125</f>
        <v>96.5283203125</v>
      </c>
    </row>
    <row r="278">
      <c r="C278" s="21">
        <f>36902</f>
        <v>36902</v>
      </c>
      <c r="D278" s="21">
        <f>98845</f>
        <v>98845</v>
      </c>
      <c r="E278" s="21">
        <f>96.5283203125</f>
        <v>96.5283203125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2016-01-08T15:46:49Z</dcterms:created>
  <dcterms:modified xsi:type="dcterms:W3CDTF">2015-11-23T20:08:12Z</dcterms:modified>
  <cp:lastPrinted>2016-01-08T15:46:49Z</cp:lastPrinted>
</cp:coreProperties>
</file>