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<sst xmlns="http://schemas.openxmlformats.org/spreadsheetml/2006/main" count="8" uniqueCount="8">
  <si>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</si>
  <si>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</si>
  <si>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</si>
  <si>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</si>
  <si>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183(191x)</t>
  </si>
  <si>
    <t>AVERAGE: 160(218x)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</si>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</sst>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Sheet1!$A$2:$A$192</c:f>
              <c:numCache/>
            </c:numRef>
          </c:cat>
          <c:val>
            <c:numRef>
              <c:f>Sheet1!$B$2:$B$192</c:f>
              <c:numCache/>
            </c:numRef>
          </c:val>
          <c:smooth val="0"/>
        </c:ser>
        <c:marker val="1"/>
        <c:axId val="1852777344"/>
        <c:axId val="1990519794"/>
      </c:lineChart>
      <c:catAx>
        <c:axId val="185277734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90519794"/>
        <c:crosses val="autoZero"/>
        <c:auto val="1"/>
        <c:lblOffset val="100"/>
        <c:tickLblSkip val="1"/>
        <c:tickMarkSkip val="1"/>
        <c:noMultiLvlLbl val="0"/>
      </c:catAx>
      <c:valAx>
        <c:axId val="199051979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5277734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Sheet1!$C$2:$C$219</c:f>
              <c:numCache/>
            </c:numRef>
          </c:cat>
          <c:val>
            <c:numRef>
              <c:f>Sheet1!$E$2:$E$219</c:f>
              <c:numCache/>
            </c:numRef>
          </c:val>
          <c:smooth val="0"/>
        </c:ser>
        <c:marker val="1"/>
        <c:axId val="780934299"/>
        <c:axId val="1409160703"/>
      </c:lineChart>
      <c:catAx>
        <c:axId val="78093429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09160703"/>
        <c:crosses val="autoZero"/>
        <c:auto val="1"/>
        <c:lblOffset val="100"/>
        <c:tickLblSkip val="1"/>
        <c:tickMarkSkip val="1"/>
        <c:noMultiLvlLbl val="0"/>
      </c:catAx>
      <c:valAx>
        <c:axId val="140916070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8093429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2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1628</f>
        <v>1628</v>
      </c>
      <c r="B2" s="21">
        <f>0</f>
        <v>0</v>
      </c>
      <c r="C2" s="21">
        <f>1745</f>
        <v>1745</v>
      </c>
      <c r="D2" s="21">
        <f>7366</f>
        <v>7366</v>
      </c>
      <c r="E2" s="21">
        <f>7.193359375</f>
        <v>7.193359375</v>
      </c>
      <c r="G2" s="21">
        <f>183</f>
        <v>183</v>
      </c>
    </row>
    <row r="3">
      <c r="A3" s="21">
        <f>1791</f>
        <v>1791</v>
      </c>
      <c r="B3" s="21">
        <f>21</f>
        <v>21</v>
      </c>
      <c r="C3" s="21">
        <f>1872</f>
        <v>1872</v>
      </c>
      <c r="D3" s="21">
        <f>12034</f>
        <v>12034</v>
      </c>
      <c r="E3" s="21">
        <f>11.751953125</f>
        <v>11.751953125</v>
      </c>
    </row>
    <row r="4">
      <c r="A4" s="21">
        <f>1990</f>
        <v>1990</v>
      </c>
      <c r="B4" s="21">
        <f>27</f>
        <v>27</v>
      </c>
      <c r="C4" s="21">
        <f>2064</f>
        <v>2064</v>
      </c>
      <c r="D4" s="21">
        <f>56119</f>
        <v>56119</v>
      </c>
      <c r="E4" s="21">
        <f>54.8037109375</f>
        <v>54.8037109375</v>
      </c>
      <c r="G4" s="21" t="s">
        <v>5</v>
      </c>
    </row>
    <row r="5">
      <c r="A5" s="21">
        <f>2159</f>
        <v>2159</v>
      </c>
      <c r="B5" s="21">
        <f>34</f>
        <v>34</v>
      </c>
      <c r="C5" s="21">
        <f>2193</f>
        <v>2193</v>
      </c>
      <c r="D5" s="21">
        <f>65395</f>
        <v>65395</v>
      </c>
      <c r="E5" s="21">
        <f>63.8623046875</f>
        <v>63.8623046875</v>
      </c>
      <c r="G5" s="21">
        <f>160</f>
        <v>160</v>
      </c>
    </row>
    <row r="6">
      <c r="A6" s="21">
        <f>2330</f>
        <v>2330</v>
      </c>
      <c r="B6" s="21">
        <f>20</f>
        <v>20</v>
      </c>
      <c r="C6" s="21">
        <f>2317</f>
        <v>2317</v>
      </c>
      <c r="D6" s="21">
        <f>68522</f>
        <v>68522</v>
      </c>
      <c r="E6" s="21">
        <f>66.916015625</f>
        <v>66.916015625</v>
      </c>
    </row>
    <row r="7">
      <c r="A7" s="21">
        <f>2507</f>
        <v>2507</v>
      </c>
      <c r="B7" s="21">
        <f>30</f>
        <v>30</v>
      </c>
      <c r="C7" s="21">
        <f>2439</f>
        <v>2439</v>
      </c>
      <c r="D7" s="21">
        <f>71213</f>
        <v>71213</v>
      </c>
      <c r="E7" s="21">
        <f>69.5439453125</f>
        <v>69.5439453125</v>
      </c>
    </row>
    <row r="8">
      <c r="A8" s="21">
        <f>2671</f>
        <v>2671</v>
      </c>
      <c r="B8" s="21">
        <f>26</f>
        <v>26</v>
      </c>
      <c r="C8" s="21">
        <f>2593</f>
        <v>2593</v>
      </c>
      <c r="D8" s="21">
        <f>72445</f>
        <v>72445</v>
      </c>
      <c r="E8" s="21">
        <f>70.7470703125</f>
        <v>70.7470703125</v>
      </c>
    </row>
    <row r="9">
      <c r="A9" s="21">
        <f>2861</f>
        <v>2861</v>
      </c>
      <c r="B9" s="21">
        <f>24</f>
        <v>24</v>
      </c>
      <c r="C9" s="21">
        <f>2723</f>
        <v>2723</v>
      </c>
      <c r="D9" s="21">
        <f>74022</f>
        <v>74022</v>
      </c>
      <c r="E9" s="21">
        <f>72.287109375</f>
        <v>72.287109375</v>
      </c>
    </row>
    <row r="10">
      <c r="A10" s="21">
        <f>3031</f>
        <v>3031</v>
      </c>
      <c r="B10" s="21">
        <f>33</f>
        <v>33</v>
      </c>
      <c r="C10" s="21">
        <f>2874</f>
        <v>2874</v>
      </c>
      <c r="D10" s="21">
        <f>76377</f>
        <v>76377</v>
      </c>
      <c r="E10" s="21">
        <f>74.5869140625</f>
        <v>74.5869140625</v>
      </c>
    </row>
    <row r="11">
      <c r="A11" s="21">
        <f>3202</f>
        <v>3202</v>
      </c>
      <c r="B11" s="21">
        <f>0</f>
        <v>0</v>
      </c>
      <c r="C11" s="21">
        <f>3008</f>
        <v>3008</v>
      </c>
      <c r="D11" s="21">
        <f>78781</f>
        <v>78781</v>
      </c>
      <c r="E11" s="21">
        <f>76.9345703125</f>
        <v>76.9345703125</v>
      </c>
    </row>
    <row r="12">
      <c r="A12" s="21">
        <f>3395</f>
        <v>3395</v>
      </c>
      <c r="B12" s="21">
        <f>0</f>
        <v>0</v>
      </c>
      <c r="C12" s="21">
        <f>3165</f>
        <v>3165</v>
      </c>
      <c r="D12" s="21">
        <f>117771</f>
        <v>117771</v>
      </c>
      <c r="E12" s="21">
        <f>115.0107421875</f>
        <v>115.0107421875</v>
      </c>
      <c r="H12" s="21" t="s">
        <v>6</v>
      </c>
      <c r="I12" s="21" t="s">
        <v>7</v>
      </c>
      <c r="J12" s="21" t="s">
        <v>8</v>
      </c>
    </row>
    <row r="13">
      <c r="A13" s="21">
        <f>3573</f>
        <v>3573</v>
      </c>
      <c r="B13" s="21">
        <f>0</f>
        <v>0</v>
      </c>
      <c r="C13" s="21">
        <f>3304</f>
        <v>3304</v>
      </c>
      <c r="D13" s="21">
        <f>122814</f>
        <v>122814</v>
      </c>
      <c r="E13" s="21">
        <f>119.935546875</f>
        <v>119.935546875</v>
      </c>
      <c r="H13" s="21">
        <v>119</v>
      </c>
      <c r="I13" s="21">
        <f>MAX(E2:E864)</f>
        <v>160.9609375</v>
      </c>
      <c r="J13" s="21">
        <v>154</v>
      </c>
    </row>
    <row r="14">
      <c r="A14" s="21">
        <f>3764</f>
        <v>3764</v>
      </c>
      <c r="B14" s="21">
        <f>0</f>
        <v>0</v>
      </c>
      <c r="C14" s="21">
        <f>3442</f>
        <v>3442</v>
      </c>
      <c r="D14" s="21">
        <f>122842</f>
        <v>122842</v>
      </c>
      <c r="E14" s="21">
        <f>119.962890625</f>
        <v>119.962890625</v>
      </c>
    </row>
    <row r="15">
      <c r="A15" s="21">
        <f>3931</f>
        <v>3931</v>
      </c>
      <c r="B15" s="21">
        <f>0</f>
        <v>0</v>
      </c>
      <c r="C15" s="21">
        <f>3589</f>
        <v>3589</v>
      </c>
      <c r="D15" s="21">
        <f>122842</f>
        <v>122842</v>
      </c>
      <c r="E15" s="21">
        <f>119.962890625</f>
        <v>119.962890625</v>
      </c>
    </row>
    <row r="16">
      <c r="A16" s="21">
        <f>4100</f>
        <v>4100</v>
      </c>
      <c r="B16" s="21">
        <f>4</f>
        <v>4</v>
      </c>
      <c r="C16" s="21">
        <f>3739</f>
        <v>3739</v>
      </c>
      <c r="D16" s="21">
        <f>122842</f>
        <v>122842</v>
      </c>
      <c r="E16" s="21">
        <f>119.962890625</f>
        <v>119.962890625</v>
      </c>
    </row>
    <row r="17">
      <c r="A17" s="21">
        <f>4306</f>
        <v>4306</v>
      </c>
      <c r="B17" s="21">
        <f>7</f>
        <v>7</v>
      </c>
      <c r="C17" s="21">
        <f>3887</f>
        <v>3887</v>
      </c>
      <c r="D17" s="21">
        <f>122842</f>
        <v>122842</v>
      </c>
      <c r="E17" s="21">
        <f>119.962890625</f>
        <v>119.962890625</v>
      </c>
    </row>
    <row r="18">
      <c r="A18" s="21">
        <f>4499</f>
        <v>4499</v>
      </c>
      <c r="B18" s="21">
        <f>6</f>
        <v>6</v>
      </c>
      <c r="C18" s="21">
        <f>4055</f>
        <v>4055</v>
      </c>
      <c r="D18" s="21">
        <f>122850</f>
        <v>122850</v>
      </c>
      <c r="E18" s="21">
        <f>119.970703125</f>
        <v>119.970703125</v>
      </c>
    </row>
    <row r="19">
      <c r="A19" s="21">
        <f>4718</f>
        <v>4718</v>
      </c>
      <c r="B19" s="21">
        <f>0</f>
        <v>0</v>
      </c>
      <c r="C19" s="21">
        <f>4207</f>
        <v>4207</v>
      </c>
      <c r="D19" s="21">
        <f>119411</f>
        <v>119411</v>
      </c>
      <c r="E19" s="21">
        <f>116.6123046875</f>
        <v>116.6123046875</v>
      </c>
    </row>
    <row r="20">
      <c r="A20" s="21">
        <f>4947</f>
        <v>4947</v>
      </c>
      <c r="B20" s="21">
        <f>0</f>
        <v>0</v>
      </c>
      <c r="C20" s="21">
        <f>4350</f>
        <v>4350</v>
      </c>
      <c r="D20" s="21">
        <f>119566</f>
        <v>119566</v>
      </c>
      <c r="E20" s="21">
        <f>116.763671875</f>
        <v>116.763671875</v>
      </c>
    </row>
    <row r="21">
      <c r="A21" s="21">
        <f>5141</f>
        <v>5141</v>
      </c>
      <c r="B21" s="21">
        <f>0</f>
        <v>0</v>
      </c>
      <c r="C21" s="21">
        <f>4485</f>
        <v>4485</v>
      </c>
      <c r="D21" s="21">
        <f>119718</f>
        <v>119718</v>
      </c>
      <c r="E21" s="21">
        <f>116.912109375</f>
        <v>116.912109375</v>
      </c>
    </row>
    <row r="22">
      <c r="A22" s="21">
        <f>5339</f>
        <v>5339</v>
      </c>
      <c r="B22" s="21">
        <f>0</f>
        <v>0</v>
      </c>
      <c r="C22" s="21">
        <f>4638</f>
        <v>4638</v>
      </c>
      <c r="D22" s="21">
        <f>119796</f>
        <v>119796</v>
      </c>
      <c r="E22" s="21">
        <f>116.98828125</f>
        <v>116.98828125</v>
      </c>
    </row>
    <row r="23">
      <c r="A23" s="21">
        <f>5535</f>
        <v>5535</v>
      </c>
      <c r="B23" s="21">
        <f>0</f>
        <v>0</v>
      </c>
      <c r="C23" s="21">
        <f>4867</f>
        <v>4867</v>
      </c>
      <c r="D23" s="21">
        <f>119796</f>
        <v>119796</v>
      </c>
      <c r="E23" s="21">
        <f>116.98828125</f>
        <v>116.98828125</v>
      </c>
    </row>
    <row r="24">
      <c r="A24" s="21">
        <f>5754</f>
        <v>5754</v>
      </c>
      <c r="B24" s="21">
        <f>6</f>
        <v>6</v>
      </c>
      <c r="C24" s="21">
        <f>5005</f>
        <v>5005</v>
      </c>
      <c r="D24" s="21">
        <f>119796</f>
        <v>119796</v>
      </c>
      <c r="E24" s="21">
        <f>116.98828125</f>
        <v>116.98828125</v>
      </c>
    </row>
    <row r="25">
      <c r="A25" s="21">
        <f>5950</f>
        <v>5950</v>
      </c>
      <c r="B25" s="21">
        <f>0</f>
        <v>0</v>
      </c>
      <c r="C25" s="21">
        <f>5177</f>
        <v>5177</v>
      </c>
      <c r="D25" s="21">
        <f>119796</f>
        <v>119796</v>
      </c>
      <c r="E25" s="21">
        <f>116.98828125</f>
        <v>116.98828125</v>
      </c>
    </row>
    <row r="26">
      <c r="A26" s="21">
        <f>6166</f>
        <v>6166</v>
      </c>
      <c r="B26" s="21">
        <f>30</f>
        <v>30</v>
      </c>
      <c r="C26" s="21">
        <f>5373</f>
        <v>5373</v>
      </c>
      <c r="D26" s="21">
        <f>119796</f>
        <v>119796</v>
      </c>
      <c r="E26" s="21">
        <f>116.98828125</f>
        <v>116.98828125</v>
      </c>
    </row>
    <row r="27">
      <c r="A27" s="21">
        <f>6333</f>
        <v>6333</v>
      </c>
      <c r="B27" s="21">
        <f>9</f>
        <v>9</v>
      </c>
      <c r="C27" s="21">
        <f>5554</f>
        <v>5554</v>
      </c>
      <c r="D27" s="21">
        <f>119796</f>
        <v>119796</v>
      </c>
      <c r="E27" s="21">
        <f>116.98828125</f>
        <v>116.98828125</v>
      </c>
    </row>
    <row r="28">
      <c r="A28" s="21">
        <f>6574</f>
        <v>6574</v>
      </c>
      <c r="B28" s="21">
        <f>47</f>
        <v>47</v>
      </c>
      <c r="C28" s="21">
        <f>5732</f>
        <v>5732</v>
      </c>
      <c r="D28" s="21">
        <f>119796</f>
        <v>119796</v>
      </c>
      <c r="E28" s="21">
        <f>116.98828125</f>
        <v>116.98828125</v>
      </c>
    </row>
    <row r="29">
      <c r="A29" s="21">
        <f>6778</f>
        <v>6778</v>
      </c>
      <c r="B29" s="21">
        <f>23</f>
        <v>23</v>
      </c>
      <c r="C29" s="21">
        <f>5888</f>
        <v>5888</v>
      </c>
      <c r="D29" s="21">
        <f>120079</f>
        <v>120079</v>
      </c>
      <c r="E29" s="21">
        <f>117.2646484375</f>
        <v>117.2646484375</v>
      </c>
    </row>
    <row r="30">
      <c r="A30" s="21">
        <f>6961</f>
        <v>6961</v>
      </c>
      <c r="B30" s="21">
        <f>0</f>
        <v>0</v>
      </c>
      <c r="C30" s="21">
        <f>6043</f>
        <v>6043</v>
      </c>
      <c r="D30" s="21">
        <f>120183</f>
        <v>120183</v>
      </c>
      <c r="E30" s="21">
        <f>117.3662109375</f>
        <v>117.3662109375</v>
      </c>
    </row>
    <row r="31">
      <c r="A31" s="21">
        <f>7137</f>
        <v>7137</v>
      </c>
      <c r="B31" s="21">
        <f>0</f>
        <v>0</v>
      </c>
      <c r="C31" s="21">
        <f>6229</f>
        <v>6229</v>
      </c>
      <c r="D31" s="21">
        <f>124288</f>
        <v>124288</v>
      </c>
      <c r="E31" s="21">
        <f>121.375</f>
        <v>121.375</v>
      </c>
    </row>
    <row r="32">
      <c r="A32" s="21">
        <f>7297</f>
        <v>7297</v>
      </c>
      <c r="B32" s="21">
        <f>0</f>
        <v>0</v>
      </c>
      <c r="C32" s="21">
        <f>6368</f>
        <v>6368</v>
      </c>
      <c r="D32" s="21">
        <f>133569</f>
        <v>133569</v>
      </c>
      <c r="E32" s="21">
        <f>130.4384765625</f>
        <v>130.4384765625</v>
      </c>
    </row>
    <row r="33">
      <c r="A33" s="21">
        <f>7468</f>
        <v>7468</v>
      </c>
      <c r="B33" s="21">
        <f>0</f>
        <v>0</v>
      </c>
      <c r="C33" s="21">
        <f>6520</f>
        <v>6520</v>
      </c>
      <c r="D33" s="21">
        <f>134231</f>
        <v>134231</v>
      </c>
      <c r="E33" s="21">
        <f>131.0849609375</f>
        <v>131.0849609375</v>
      </c>
    </row>
    <row r="34">
      <c r="A34" s="21">
        <f>7663</f>
        <v>7663</v>
      </c>
      <c r="B34" s="21">
        <f>8</f>
        <v>8</v>
      </c>
      <c r="C34" s="21">
        <f>6698</f>
        <v>6698</v>
      </c>
      <c r="D34" s="21">
        <f>134964</f>
        <v>134964</v>
      </c>
      <c r="E34" s="21">
        <f>131.80078125</f>
        <v>131.80078125</v>
      </c>
    </row>
    <row r="35">
      <c r="A35" s="21">
        <f>7869</f>
        <v>7869</v>
      </c>
      <c r="B35" s="21">
        <f>6</f>
        <v>6</v>
      </c>
      <c r="C35" s="21">
        <f>6846</f>
        <v>6846</v>
      </c>
      <c r="D35" s="21">
        <f>159352</f>
        <v>159352</v>
      </c>
      <c r="E35" s="21">
        <f>155.6171875</f>
        <v>155.6171875</v>
      </c>
    </row>
    <row r="36">
      <c r="A36" s="21">
        <f>8052</f>
        <v>8052</v>
      </c>
      <c r="B36" s="21">
        <f>0</f>
        <v>0</v>
      </c>
      <c r="C36" s="21">
        <f>6980</f>
        <v>6980</v>
      </c>
      <c r="D36" s="21">
        <f>159711</f>
        <v>159711</v>
      </c>
      <c r="E36" s="21">
        <f>155.9677734375</f>
        <v>155.9677734375</v>
      </c>
    </row>
    <row r="37">
      <c r="A37" s="21">
        <f>8227</f>
        <v>8227</v>
      </c>
      <c r="B37" s="21">
        <f>0</f>
        <v>0</v>
      </c>
      <c r="C37" s="21">
        <f>7145</f>
        <v>7145</v>
      </c>
      <c r="D37" s="21">
        <f>159711</f>
        <v>159711</v>
      </c>
      <c r="E37" s="21">
        <f>155.9677734375</f>
        <v>155.9677734375</v>
      </c>
    </row>
    <row r="38">
      <c r="A38" s="21">
        <f>8395</f>
        <v>8395</v>
      </c>
      <c r="B38" s="21">
        <f>0</f>
        <v>0</v>
      </c>
      <c r="C38" s="21">
        <f>7282</f>
        <v>7282</v>
      </c>
      <c r="D38" s="21">
        <f>159711</f>
        <v>159711</v>
      </c>
      <c r="E38" s="21">
        <f>155.9677734375</f>
        <v>155.9677734375</v>
      </c>
    </row>
    <row r="39">
      <c r="A39" s="21">
        <f>8562</f>
        <v>8562</v>
      </c>
      <c r="B39" s="21">
        <f>0</f>
        <v>0</v>
      </c>
      <c r="C39" s="21">
        <f>7440</f>
        <v>7440</v>
      </c>
      <c r="D39" s="21">
        <f>159711</f>
        <v>159711</v>
      </c>
      <c r="E39" s="21">
        <f>155.9677734375</f>
        <v>155.9677734375</v>
      </c>
    </row>
    <row r="40">
      <c r="A40" s="21">
        <f>8735</f>
        <v>8735</v>
      </c>
      <c r="B40" s="21">
        <f>0</f>
        <v>0</v>
      </c>
      <c r="C40" s="21">
        <f>7596</f>
        <v>7596</v>
      </c>
      <c r="D40" s="21">
        <f>159711</f>
        <v>159711</v>
      </c>
      <c r="E40" s="21">
        <f>155.9677734375</f>
        <v>155.9677734375</v>
      </c>
    </row>
    <row r="41">
      <c r="A41" s="21">
        <f>8920</f>
        <v>8920</v>
      </c>
      <c r="B41" s="21">
        <f>10</f>
        <v>10</v>
      </c>
      <c r="C41" s="21">
        <f>7811</f>
        <v>7811</v>
      </c>
      <c r="D41" s="21">
        <f>159707</f>
        <v>159707</v>
      </c>
      <c r="E41" s="21">
        <f>155.9638671875</f>
        <v>155.9638671875</v>
      </c>
    </row>
    <row r="42">
      <c r="A42" s="21">
        <f>9127</f>
        <v>9127</v>
      </c>
      <c r="B42" s="21">
        <f>15</f>
        <v>15</v>
      </c>
      <c r="C42" s="21">
        <f>7983</f>
        <v>7983</v>
      </c>
      <c r="D42" s="21">
        <f>153791</f>
        <v>153791</v>
      </c>
      <c r="E42" s="21">
        <f>150.1865234375</f>
        <v>150.1865234375</v>
      </c>
    </row>
    <row r="43">
      <c r="A43" s="21">
        <f>9313</f>
        <v>9313</v>
      </c>
      <c r="B43" s="21">
        <f>0</f>
        <v>0</v>
      </c>
      <c r="C43" s="21">
        <f>8165</f>
        <v>8165</v>
      </c>
      <c r="D43" s="21">
        <f>153851</f>
        <v>153851</v>
      </c>
      <c r="E43" s="21">
        <f>150.2451171875</f>
        <v>150.2451171875</v>
      </c>
    </row>
    <row r="44">
      <c r="A44" s="21">
        <f>9485</f>
        <v>9485</v>
      </c>
      <c r="B44" s="21">
        <f>0</f>
        <v>0</v>
      </c>
      <c r="C44" s="21">
        <f>8326</f>
        <v>8326</v>
      </c>
      <c r="D44" s="21">
        <f>153851</f>
        <v>153851</v>
      </c>
      <c r="E44" s="21">
        <f>150.2451171875</f>
        <v>150.2451171875</v>
      </c>
    </row>
    <row r="45">
      <c r="A45" s="21">
        <f>9652</f>
        <v>9652</v>
      </c>
      <c r="B45" s="21">
        <f>0</f>
        <v>0</v>
      </c>
      <c r="C45" s="21">
        <f>8488</f>
        <v>8488</v>
      </c>
      <c r="D45" s="21">
        <f>153851</f>
        <v>153851</v>
      </c>
      <c r="E45" s="21">
        <f>150.2451171875</f>
        <v>150.2451171875</v>
      </c>
    </row>
    <row r="46">
      <c r="A46" s="21">
        <f>9818</f>
        <v>9818</v>
      </c>
      <c r="B46" s="21">
        <f>0</f>
        <v>0</v>
      </c>
      <c r="C46" s="21">
        <f>8654</f>
        <v>8654</v>
      </c>
      <c r="D46" s="21">
        <f>153851</f>
        <v>153851</v>
      </c>
      <c r="E46" s="21">
        <f>150.2451171875</f>
        <v>150.2451171875</v>
      </c>
    </row>
    <row r="47">
      <c r="A47" s="21">
        <f>9989</f>
        <v>9989</v>
      </c>
      <c r="B47" s="21">
        <f>0</f>
        <v>0</v>
      </c>
      <c r="C47" s="21">
        <f>8818</f>
        <v>8818</v>
      </c>
      <c r="D47" s="21">
        <f>153851</f>
        <v>153851</v>
      </c>
      <c r="E47" s="21">
        <f>150.2451171875</f>
        <v>150.2451171875</v>
      </c>
    </row>
    <row r="48">
      <c r="A48" s="21">
        <f>10156</f>
        <v>10156</v>
      </c>
      <c r="B48" s="21">
        <f>4</f>
        <v>4</v>
      </c>
      <c r="C48" s="21">
        <f>9002</f>
        <v>9002</v>
      </c>
      <c r="D48" s="21">
        <f>153969</f>
        <v>153969</v>
      </c>
      <c r="E48" s="21">
        <f>150.3603515625</f>
        <v>150.3603515625</v>
      </c>
    </row>
    <row r="49">
      <c r="A49" s="21">
        <f>10322</f>
        <v>10322</v>
      </c>
      <c r="B49" s="21">
        <f t="shared" ref="B49:B58" si="0">0</f>
        <v>0</v>
      </c>
      <c r="C49" s="21">
        <f>9176</f>
        <v>9176</v>
      </c>
      <c r="D49" s="21">
        <f>162105</f>
        <v>162105</v>
      </c>
      <c r="E49" s="21">
        <f>158.3056640625</f>
        <v>158.3056640625</v>
      </c>
    </row>
    <row r="50">
      <c r="A50" s="21">
        <f>10498</f>
        <v>10498</v>
      </c>
      <c r="B50" s="21">
        <f t="shared" si="0"/>
        <v>0</v>
      </c>
      <c r="C50" s="21">
        <f>9328</f>
        <v>9328</v>
      </c>
      <c r="D50" s="21">
        <f>162447</f>
        <v>162447</v>
      </c>
      <c r="E50" s="21">
        <f>158.6396484375</f>
        <v>158.6396484375</v>
      </c>
    </row>
    <row r="51">
      <c r="A51" s="21">
        <f>10688</f>
        <v>10688</v>
      </c>
      <c r="B51" s="21">
        <f t="shared" si="0"/>
        <v>0</v>
      </c>
      <c r="C51" s="21">
        <f>9494</f>
        <v>9494</v>
      </c>
      <c r="D51" s="21">
        <f>162439</f>
        <v>162439</v>
      </c>
      <c r="E51" s="21">
        <f>158.6318359375</f>
        <v>158.6318359375</v>
      </c>
    </row>
    <row r="52">
      <c r="A52" s="21">
        <f>10877</f>
        <v>10877</v>
      </c>
      <c r="B52" s="21">
        <f t="shared" si="0"/>
        <v>0</v>
      </c>
      <c r="C52" s="21">
        <f>9638</f>
        <v>9638</v>
      </c>
      <c r="D52" s="21">
        <f>162439</f>
        <v>162439</v>
      </c>
      <c r="E52" s="21">
        <f>158.6318359375</f>
        <v>158.6318359375</v>
      </c>
    </row>
    <row r="53">
      <c r="A53" s="21">
        <f>11045</f>
        <v>11045</v>
      </c>
      <c r="B53" s="21">
        <f t="shared" si="0"/>
        <v>0</v>
      </c>
      <c r="C53" s="21">
        <f>9798</f>
        <v>9798</v>
      </c>
      <c r="D53" s="21">
        <f>162439</f>
        <v>162439</v>
      </c>
      <c r="E53" s="21">
        <f>158.6318359375</f>
        <v>158.6318359375</v>
      </c>
    </row>
    <row r="54">
      <c r="A54" s="21">
        <f>11231</f>
        <v>11231</v>
      </c>
      <c r="B54" s="21">
        <f t="shared" si="0"/>
        <v>0</v>
      </c>
      <c r="C54" s="21">
        <f>9960</f>
        <v>9960</v>
      </c>
      <c r="D54" s="21">
        <f>162439</f>
        <v>162439</v>
      </c>
      <c r="E54" s="21">
        <f>158.6318359375</f>
        <v>158.6318359375</v>
      </c>
    </row>
    <row r="55">
      <c r="A55" s="21">
        <f>11415</f>
        <v>11415</v>
      </c>
      <c r="B55" s="21">
        <f t="shared" si="0"/>
        <v>0</v>
      </c>
      <c r="C55" s="21">
        <f>10125</f>
        <v>10125</v>
      </c>
      <c r="D55" s="21">
        <f>161999</f>
        <v>161999</v>
      </c>
      <c r="E55" s="21">
        <f>158.2021484375</f>
        <v>158.2021484375</v>
      </c>
    </row>
    <row r="56">
      <c r="A56" s="21">
        <f>11603</f>
        <v>11603</v>
      </c>
      <c r="B56" s="21">
        <f t="shared" si="0"/>
        <v>0</v>
      </c>
      <c r="C56" s="21">
        <f>10290</f>
        <v>10290</v>
      </c>
      <c r="D56" s="21">
        <f t="shared" ref="D56:D67" si="1">154831</f>
        <v>154831</v>
      </c>
      <c r="E56" s="21">
        <f t="shared" ref="E56:E67" si="2">151.2021484375</f>
        <v>151.2021484375</v>
      </c>
    </row>
    <row r="57">
      <c r="A57" s="21">
        <f>11772</f>
        <v>11772</v>
      </c>
      <c r="B57" s="21">
        <f t="shared" si="0"/>
        <v>0</v>
      </c>
      <c r="C57" s="21">
        <f>10448</f>
        <v>10448</v>
      </c>
      <c r="D57" s="21">
        <f t="shared" si="1"/>
        <v>154831</v>
      </c>
      <c r="E57" s="21">
        <f t="shared" si="2"/>
        <v>151.2021484375</v>
      </c>
    </row>
    <row r="58">
      <c r="A58" s="21">
        <f>11952</f>
        <v>11952</v>
      </c>
      <c r="B58" s="21">
        <f t="shared" si="0"/>
        <v>0</v>
      </c>
      <c r="C58" s="21">
        <f>10591</f>
        <v>10591</v>
      </c>
      <c r="D58" s="21">
        <f t="shared" si="1"/>
        <v>154831</v>
      </c>
      <c r="E58" s="21">
        <f t="shared" si="2"/>
        <v>151.2021484375</v>
      </c>
    </row>
    <row r="59">
      <c r="A59" s="21">
        <f>12140</f>
        <v>12140</v>
      </c>
      <c r="B59" s="21">
        <f>3</f>
        <v>3</v>
      </c>
      <c r="C59" s="21">
        <f>10762</f>
        <v>10762</v>
      </c>
      <c r="D59" s="21">
        <f t="shared" si="1"/>
        <v>154831</v>
      </c>
      <c r="E59" s="21">
        <f t="shared" si="2"/>
        <v>151.2021484375</v>
      </c>
    </row>
    <row r="60">
      <c r="A60" s="21">
        <f>12335</f>
        <v>12335</v>
      </c>
      <c r="B60" s="21">
        <f>8</f>
        <v>8</v>
      </c>
      <c r="C60" s="21">
        <f>10934</f>
        <v>10934</v>
      </c>
      <c r="D60" s="21">
        <f t="shared" si="1"/>
        <v>154831</v>
      </c>
      <c r="E60" s="21">
        <f t="shared" si="2"/>
        <v>151.2021484375</v>
      </c>
    </row>
    <row r="61">
      <c r="A61" s="21">
        <f>12516</f>
        <v>12516</v>
      </c>
      <c r="B61" s="21">
        <f>7</f>
        <v>7</v>
      </c>
      <c r="C61" s="21">
        <f>11098</f>
        <v>11098</v>
      </c>
      <c r="D61" s="21">
        <f t="shared" si="1"/>
        <v>154831</v>
      </c>
      <c r="E61" s="21">
        <f t="shared" si="2"/>
        <v>151.2021484375</v>
      </c>
    </row>
    <row r="62">
      <c r="A62" s="21">
        <f>12682</f>
        <v>12682</v>
      </c>
      <c r="B62" s="21">
        <f t="shared" ref="B62:B76" si="3">0</f>
        <v>0</v>
      </c>
      <c r="C62" s="21">
        <f>11266</f>
        <v>11266</v>
      </c>
      <c r="D62" s="21">
        <f t="shared" si="1"/>
        <v>154831</v>
      </c>
      <c r="E62" s="21">
        <f t="shared" si="2"/>
        <v>151.2021484375</v>
      </c>
    </row>
    <row r="63">
      <c r="A63" s="21">
        <f>12866</f>
        <v>12866</v>
      </c>
      <c r="B63" s="21">
        <f t="shared" si="3"/>
        <v>0</v>
      </c>
      <c r="C63" s="21">
        <f>11430</f>
        <v>11430</v>
      </c>
      <c r="D63" s="21">
        <f t="shared" si="1"/>
        <v>154831</v>
      </c>
      <c r="E63" s="21">
        <f t="shared" si="2"/>
        <v>151.2021484375</v>
      </c>
    </row>
    <row r="64">
      <c r="A64" s="21">
        <f>13036</f>
        <v>13036</v>
      </c>
      <c r="B64" s="21">
        <f t="shared" si="3"/>
        <v>0</v>
      </c>
      <c r="C64" s="21">
        <f>11574</f>
        <v>11574</v>
      </c>
      <c r="D64" s="21">
        <f t="shared" si="1"/>
        <v>154831</v>
      </c>
      <c r="E64" s="21">
        <f t="shared" si="2"/>
        <v>151.2021484375</v>
      </c>
    </row>
    <row r="65">
      <c r="A65" s="21">
        <f>13223</f>
        <v>13223</v>
      </c>
      <c r="B65" s="21">
        <f t="shared" si="3"/>
        <v>0</v>
      </c>
      <c r="C65" s="21">
        <f>11740</f>
        <v>11740</v>
      </c>
      <c r="D65" s="21">
        <f t="shared" si="1"/>
        <v>154831</v>
      </c>
      <c r="E65" s="21">
        <f t="shared" si="2"/>
        <v>151.2021484375</v>
      </c>
    </row>
    <row r="66">
      <c r="A66" s="21">
        <f>13406</f>
        <v>13406</v>
      </c>
      <c r="B66" s="21">
        <f t="shared" si="3"/>
        <v>0</v>
      </c>
      <c r="C66" s="21">
        <f>11905</f>
        <v>11905</v>
      </c>
      <c r="D66" s="21">
        <f t="shared" si="1"/>
        <v>154831</v>
      </c>
      <c r="E66" s="21">
        <f t="shared" si="2"/>
        <v>151.2021484375</v>
      </c>
    </row>
    <row r="67">
      <c r="A67" s="21">
        <f>13594</f>
        <v>13594</v>
      </c>
      <c r="B67" s="21">
        <f t="shared" si="3"/>
        <v>0</v>
      </c>
      <c r="C67" s="21">
        <f>12084</f>
        <v>12084</v>
      </c>
      <c r="D67" s="21">
        <f t="shared" si="1"/>
        <v>154831</v>
      </c>
      <c r="E67" s="21">
        <f t="shared" si="2"/>
        <v>151.2021484375</v>
      </c>
    </row>
    <row r="68">
      <c r="A68" s="21">
        <f>13790</f>
        <v>13790</v>
      </c>
      <c r="B68" s="21">
        <f t="shared" si="3"/>
        <v>0</v>
      </c>
      <c r="C68" s="21">
        <f>12250</f>
        <v>12250</v>
      </c>
      <c r="D68" s="21">
        <f>154903</f>
        <v>154903</v>
      </c>
      <c r="E68" s="21">
        <f>151.2724609375</f>
        <v>151.2724609375</v>
      </c>
    </row>
    <row r="69">
      <c r="A69" s="21">
        <f>13971</f>
        <v>13971</v>
      </c>
      <c r="B69" s="21">
        <f t="shared" si="3"/>
        <v>0</v>
      </c>
      <c r="C69" s="21">
        <f>12438</f>
        <v>12438</v>
      </c>
      <c r="D69" s="21">
        <f>155443</f>
        <v>155443</v>
      </c>
      <c r="E69" s="21">
        <f>151.7998046875</f>
        <v>151.7998046875</v>
      </c>
    </row>
    <row r="70">
      <c r="A70" s="21">
        <f>14140</f>
        <v>14140</v>
      </c>
      <c r="B70" s="21">
        <f t="shared" si="3"/>
        <v>0</v>
      </c>
      <c r="C70" s="21">
        <f>12619</f>
        <v>12619</v>
      </c>
      <c r="D70" s="21">
        <f>155463</f>
        <v>155463</v>
      </c>
      <c r="E70" s="21">
        <f>151.8193359375</f>
        <v>151.8193359375</v>
      </c>
    </row>
    <row r="71">
      <c r="A71" s="21">
        <f>14321</f>
        <v>14321</v>
      </c>
      <c r="B71" s="21">
        <f t="shared" si="3"/>
        <v>0</v>
      </c>
      <c r="C71" s="21">
        <f>12793</f>
        <v>12793</v>
      </c>
      <c r="D71" s="21">
        <f>155501</f>
        <v>155501</v>
      </c>
      <c r="E71" s="21">
        <f>151.8564453125</f>
        <v>151.8564453125</v>
      </c>
    </row>
    <row r="72">
      <c r="A72" s="21">
        <f>14491</f>
        <v>14491</v>
      </c>
      <c r="B72" s="21">
        <f t="shared" si="3"/>
        <v>0</v>
      </c>
      <c r="C72" s="21">
        <f>12936</f>
        <v>12936</v>
      </c>
      <c r="D72" s="21">
        <f>155501</f>
        <v>155501</v>
      </c>
      <c r="E72" s="21">
        <f>151.8564453125</f>
        <v>151.8564453125</v>
      </c>
    </row>
    <row r="73">
      <c r="A73" s="21">
        <f>14658</f>
        <v>14658</v>
      </c>
      <c r="B73" s="21">
        <f t="shared" si="3"/>
        <v>0</v>
      </c>
      <c r="C73" s="21">
        <f>13103</f>
        <v>13103</v>
      </c>
      <c r="D73" s="21">
        <f>155501</f>
        <v>155501</v>
      </c>
      <c r="E73" s="21">
        <f>151.8564453125</f>
        <v>151.8564453125</v>
      </c>
    </row>
    <row r="74">
      <c r="A74" s="21">
        <f>14831</f>
        <v>14831</v>
      </c>
      <c r="B74" s="21">
        <f t="shared" si="3"/>
        <v>0</v>
      </c>
      <c r="C74" s="21">
        <f>13251</f>
        <v>13251</v>
      </c>
      <c r="D74" s="21">
        <f>155501</f>
        <v>155501</v>
      </c>
      <c r="E74" s="21">
        <f>151.8564453125</f>
        <v>151.8564453125</v>
      </c>
    </row>
    <row r="75">
      <c r="A75" s="21">
        <f>15018</f>
        <v>15018</v>
      </c>
      <c r="B75" s="21">
        <f t="shared" si="3"/>
        <v>0</v>
      </c>
      <c r="C75" s="21">
        <f>13392</f>
        <v>13392</v>
      </c>
      <c r="D75" s="21">
        <f>155513</f>
        <v>155513</v>
      </c>
      <c r="E75" s="21">
        <f>151.8681640625</f>
        <v>151.8681640625</v>
      </c>
    </row>
    <row r="76">
      <c r="A76" s="21">
        <f>15221</f>
        <v>15221</v>
      </c>
      <c r="B76" s="21">
        <f t="shared" si="3"/>
        <v>0</v>
      </c>
      <c r="C76" s="21">
        <f>13541</f>
        <v>13541</v>
      </c>
      <c r="D76" s="21">
        <f>155449</f>
        <v>155449</v>
      </c>
      <c r="E76" s="21">
        <f>151.8056640625</f>
        <v>151.8056640625</v>
      </c>
    </row>
    <row r="77">
      <c r="A77" s="21">
        <f>15421</f>
        <v>15421</v>
      </c>
      <c r="B77" s="21">
        <f>29</f>
        <v>29</v>
      </c>
      <c r="C77" s="21">
        <f>13711</f>
        <v>13711</v>
      </c>
      <c r="D77" s="21">
        <f t="shared" ref="D77:D86" si="4">155065</f>
        <v>155065</v>
      </c>
      <c r="E77" s="21">
        <f t="shared" ref="E77:E86" si="5">151.4306640625</f>
        <v>151.4306640625</v>
      </c>
    </row>
    <row r="78">
      <c r="A78" s="21">
        <f>15594</f>
        <v>15594</v>
      </c>
      <c r="B78" s="21">
        <f>6</f>
        <v>6</v>
      </c>
      <c r="C78" s="21">
        <f>13861</f>
        <v>13861</v>
      </c>
      <c r="D78" s="21">
        <f t="shared" si="4"/>
        <v>155065</v>
      </c>
      <c r="E78" s="21">
        <f t="shared" si="5"/>
        <v>151.4306640625</v>
      </c>
    </row>
    <row r="79">
      <c r="A79" s="21">
        <f>15757</f>
        <v>15757</v>
      </c>
      <c r="B79" s="21">
        <f>0</f>
        <v>0</v>
      </c>
      <c r="C79" s="21">
        <f>14018</f>
        <v>14018</v>
      </c>
      <c r="D79" s="21">
        <f t="shared" si="4"/>
        <v>155065</v>
      </c>
      <c r="E79" s="21">
        <f t="shared" si="5"/>
        <v>151.4306640625</v>
      </c>
    </row>
    <row r="80">
      <c r="A80" s="21">
        <f>15936</f>
        <v>15936</v>
      </c>
      <c r="B80" s="21">
        <f>0</f>
        <v>0</v>
      </c>
      <c r="C80" s="21">
        <f>14164</f>
        <v>14164</v>
      </c>
      <c r="D80" s="21">
        <f t="shared" si="4"/>
        <v>155065</v>
      </c>
      <c r="E80" s="21">
        <f t="shared" si="5"/>
        <v>151.4306640625</v>
      </c>
    </row>
    <row r="81">
      <c r="A81" s="21">
        <f>16099</f>
        <v>16099</v>
      </c>
      <c r="B81" s="21">
        <f>0</f>
        <v>0</v>
      </c>
      <c r="C81" s="21">
        <f>14310</f>
        <v>14310</v>
      </c>
      <c r="D81" s="21">
        <f t="shared" si="4"/>
        <v>155065</v>
      </c>
      <c r="E81" s="21">
        <f t="shared" si="5"/>
        <v>151.4306640625</v>
      </c>
    </row>
    <row r="82">
      <c r="A82" s="21">
        <f>16285</f>
        <v>16285</v>
      </c>
      <c r="B82" s="21">
        <f>0</f>
        <v>0</v>
      </c>
      <c r="C82" s="21">
        <f>14454</f>
        <v>14454</v>
      </c>
      <c r="D82" s="21">
        <f t="shared" si="4"/>
        <v>155065</v>
      </c>
      <c r="E82" s="21">
        <f t="shared" si="5"/>
        <v>151.4306640625</v>
      </c>
    </row>
    <row r="83">
      <c r="A83" s="21">
        <f>16488</f>
        <v>16488</v>
      </c>
      <c r="B83" s="21">
        <f>12</f>
        <v>12</v>
      </c>
      <c r="C83" s="21">
        <f>14602</f>
        <v>14602</v>
      </c>
      <c r="D83" s="21">
        <f t="shared" si="4"/>
        <v>155065</v>
      </c>
      <c r="E83" s="21">
        <f t="shared" si="5"/>
        <v>151.4306640625</v>
      </c>
    </row>
    <row r="84">
      <c r="A84" s="21">
        <f>16684</f>
        <v>16684</v>
      </c>
      <c r="B84" s="21">
        <f>6</f>
        <v>6</v>
      </c>
      <c r="C84" s="21">
        <f>14772</f>
        <v>14772</v>
      </c>
      <c r="D84" s="21">
        <f t="shared" si="4"/>
        <v>155065</v>
      </c>
      <c r="E84" s="21">
        <f t="shared" si="5"/>
        <v>151.4306640625</v>
      </c>
    </row>
    <row r="85">
      <c r="A85" s="21">
        <f>16855</f>
        <v>16855</v>
      </c>
      <c r="B85" s="21">
        <f t="shared" ref="B85:B94" si="6">0</f>
        <v>0</v>
      </c>
      <c r="C85" s="21">
        <f>14934</f>
        <v>14934</v>
      </c>
      <c r="D85" s="21">
        <f t="shared" si="4"/>
        <v>155065</v>
      </c>
      <c r="E85" s="21">
        <f t="shared" si="5"/>
        <v>151.4306640625</v>
      </c>
    </row>
    <row r="86">
      <c r="A86" s="21">
        <f>17043</f>
        <v>17043</v>
      </c>
      <c r="B86" s="21">
        <f t="shared" si="6"/>
        <v>0</v>
      </c>
      <c r="C86" s="21">
        <f>15101</f>
        <v>15101</v>
      </c>
      <c r="D86" s="21">
        <f t="shared" si="4"/>
        <v>155065</v>
      </c>
      <c r="E86" s="21">
        <f t="shared" si="5"/>
        <v>151.4306640625</v>
      </c>
    </row>
    <row r="87">
      <c r="A87" s="21">
        <f>17248</f>
        <v>17248</v>
      </c>
      <c r="B87" s="21">
        <f t="shared" si="6"/>
        <v>0</v>
      </c>
      <c r="C87" s="21">
        <f>15297</f>
        <v>15297</v>
      </c>
      <c r="D87" s="21">
        <f>155084</f>
        <v>155084</v>
      </c>
      <c r="E87" s="21">
        <f>151.44921875</f>
        <v>151.44921875</v>
      </c>
    </row>
    <row r="88">
      <c r="A88" s="21">
        <f>17420</f>
        <v>17420</v>
      </c>
      <c r="B88" s="21">
        <f t="shared" si="6"/>
        <v>0</v>
      </c>
      <c r="C88" s="21">
        <f>15450</f>
        <v>15450</v>
      </c>
      <c r="D88" s="21">
        <f>155933</f>
        <v>155933</v>
      </c>
      <c r="E88" s="21">
        <f>152.2783203125</f>
        <v>152.2783203125</v>
      </c>
    </row>
    <row r="89">
      <c r="A89" s="21">
        <f>17592</f>
        <v>17592</v>
      </c>
      <c r="B89" s="21">
        <f t="shared" si="6"/>
        <v>0</v>
      </c>
      <c r="C89" s="21">
        <f>15621</f>
        <v>15621</v>
      </c>
      <c r="D89" s="21">
        <f>159856</f>
        <v>159856</v>
      </c>
      <c r="E89" s="21">
        <f>156.109375</f>
        <v>156.109375</v>
      </c>
    </row>
    <row r="90">
      <c r="A90" s="21">
        <f>17781</f>
        <v>17781</v>
      </c>
      <c r="B90" s="21">
        <f t="shared" si="6"/>
        <v>0</v>
      </c>
      <c r="C90" s="21">
        <f>15757</f>
        <v>15757</v>
      </c>
      <c r="D90" s="21">
        <f>160094</f>
        <v>160094</v>
      </c>
      <c r="E90" s="21">
        <f>156.341796875</f>
        <v>156.341796875</v>
      </c>
    </row>
    <row r="91">
      <c r="A91" s="21">
        <f>17967</f>
        <v>17967</v>
      </c>
      <c r="B91" s="21">
        <f t="shared" si="6"/>
        <v>0</v>
      </c>
      <c r="C91" s="21">
        <f>15950</f>
        <v>15950</v>
      </c>
      <c r="D91" s="21">
        <f>160094</f>
        <v>160094</v>
      </c>
      <c r="E91" s="21">
        <f>156.341796875</f>
        <v>156.341796875</v>
      </c>
    </row>
    <row r="92">
      <c r="A92" s="21">
        <f>18139</f>
        <v>18139</v>
      </c>
      <c r="B92" s="21">
        <f t="shared" si="6"/>
        <v>0</v>
      </c>
      <c r="C92" s="21">
        <f>16081</f>
        <v>16081</v>
      </c>
      <c r="D92" s="21">
        <f>160094</f>
        <v>160094</v>
      </c>
      <c r="E92" s="21">
        <f>156.341796875</f>
        <v>156.341796875</v>
      </c>
    </row>
    <row r="93">
      <c r="A93" s="21">
        <f>18317</f>
        <v>18317</v>
      </c>
      <c r="B93" s="21">
        <f t="shared" si="6"/>
        <v>0</v>
      </c>
      <c r="C93" s="21">
        <f>16241</f>
        <v>16241</v>
      </c>
      <c r="D93" s="21">
        <f>160094</f>
        <v>160094</v>
      </c>
      <c r="E93" s="21">
        <f>156.341796875</f>
        <v>156.341796875</v>
      </c>
    </row>
    <row r="94">
      <c r="A94" s="21">
        <f>18547</f>
        <v>18547</v>
      </c>
      <c r="B94" s="21">
        <f t="shared" si="6"/>
        <v>0</v>
      </c>
      <c r="C94" s="21">
        <f>16419</f>
        <v>16419</v>
      </c>
      <c r="D94" s="21">
        <f>160094</f>
        <v>160094</v>
      </c>
      <c r="E94" s="21">
        <f>156.341796875</f>
        <v>156.341796875</v>
      </c>
    </row>
    <row r="95">
      <c r="A95" s="21">
        <f>18773</f>
        <v>18773</v>
      </c>
      <c r="B95" s="21">
        <f>22</f>
        <v>22</v>
      </c>
      <c r="C95" s="21">
        <f>16580</f>
        <v>16580</v>
      </c>
      <c r="D95" s="21">
        <f>156288</f>
        <v>156288</v>
      </c>
      <c r="E95" s="21">
        <f>152.625</f>
        <v>152.625</v>
      </c>
    </row>
    <row r="96">
      <c r="A96" s="21">
        <f>18978</f>
        <v>18978</v>
      </c>
      <c r="B96" s="21">
        <f>15</f>
        <v>15</v>
      </c>
      <c r="C96" s="21">
        <f>16747</f>
        <v>16747</v>
      </c>
      <c r="D96" s="21">
        <f>156262</f>
        <v>156262</v>
      </c>
      <c r="E96" s="21">
        <f>152.599609375</f>
        <v>152.599609375</v>
      </c>
    </row>
    <row r="97">
      <c r="A97" s="21">
        <f>19176</f>
        <v>19176</v>
      </c>
      <c r="B97" s="21">
        <f t="shared" ref="B97:B107" si="7">0</f>
        <v>0</v>
      </c>
      <c r="C97" s="21">
        <f>16881</f>
        <v>16881</v>
      </c>
      <c r="D97" s="21">
        <f t="shared" ref="D97:D108" si="8">156334</f>
        <v>156334</v>
      </c>
      <c r="E97" s="21">
        <f t="shared" ref="E97:E108" si="9">152.669921875</f>
        <v>152.669921875</v>
      </c>
    </row>
    <row r="98">
      <c r="A98" s="21">
        <f>19341</f>
        <v>19341</v>
      </c>
      <c r="B98" s="21">
        <f t="shared" si="7"/>
        <v>0</v>
      </c>
      <c r="C98" s="21">
        <f>17048</f>
        <v>17048</v>
      </c>
      <c r="D98" s="21">
        <f t="shared" si="8"/>
        <v>156334</v>
      </c>
      <c r="E98" s="21">
        <f t="shared" si="9"/>
        <v>152.669921875</v>
      </c>
    </row>
    <row r="99">
      <c r="A99" s="21">
        <f>19510</f>
        <v>19510</v>
      </c>
      <c r="B99" s="21">
        <f t="shared" si="7"/>
        <v>0</v>
      </c>
      <c r="C99" s="21">
        <f>17205</f>
        <v>17205</v>
      </c>
      <c r="D99" s="21">
        <f t="shared" si="8"/>
        <v>156334</v>
      </c>
      <c r="E99" s="21">
        <f t="shared" si="9"/>
        <v>152.669921875</v>
      </c>
    </row>
    <row r="100">
      <c r="A100" s="21">
        <f>19703</f>
        <v>19703</v>
      </c>
      <c r="B100" s="21">
        <f t="shared" si="7"/>
        <v>0</v>
      </c>
      <c r="C100" s="21">
        <f>17350</f>
        <v>17350</v>
      </c>
      <c r="D100" s="21">
        <f t="shared" si="8"/>
        <v>156334</v>
      </c>
      <c r="E100" s="21">
        <f t="shared" si="9"/>
        <v>152.669921875</v>
      </c>
    </row>
    <row r="101">
      <c r="A101" s="21">
        <f>19884</f>
        <v>19884</v>
      </c>
      <c r="B101" s="21">
        <f t="shared" si="7"/>
        <v>0</v>
      </c>
      <c r="C101" s="21">
        <f>17511</f>
        <v>17511</v>
      </c>
      <c r="D101" s="21">
        <f t="shared" si="8"/>
        <v>156334</v>
      </c>
      <c r="E101" s="21">
        <f t="shared" si="9"/>
        <v>152.669921875</v>
      </c>
    </row>
    <row r="102">
      <c r="A102" s="21">
        <f>20066</f>
        <v>20066</v>
      </c>
      <c r="B102" s="21">
        <f t="shared" si="7"/>
        <v>0</v>
      </c>
      <c r="C102" s="21">
        <f>17677</f>
        <v>17677</v>
      </c>
      <c r="D102" s="21">
        <f t="shared" si="8"/>
        <v>156334</v>
      </c>
      <c r="E102" s="21">
        <f t="shared" si="9"/>
        <v>152.669921875</v>
      </c>
    </row>
    <row r="103">
      <c r="A103" s="21">
        <f>20234</f>
        <v>20234</v>
      </c>
      <c r="B103" s="21">
        <f t="shared" si="7"/>
        <v>0</v>
      </c>
      <c r="C103" s="21">
        <f>17824</f>
        <v>17824</v>
      </c>
      <c r="D103" s="21">
        <f t="shared" si="8"/>
        <v>156334</v>
      </c>
      <c r="E103" s="21">
        <f t="shared" si="9"/>
        <v>152.669921875</v>
      </c>
    </row>
    <row r="104">
      <c r="A104" s="21">
        <f>20421</f>
        <v>20421</v>
      </c>
      <c r="B104" s="21">
        <f t="shared" si="7"/>
        <v>0</v>
      </c>
      <c r="C104" s="21">
        <f>17972</f>
        <v>17972</v>
      </c>
      <c r="D104" s="21">
        <f t="shared" si="8"/>
        <v>156334</v>
      </c>
      <c r="E104" s="21">
        <f t="shared" si="9"/>
        <v>152.669921875</v>
      </c>
    </row>
    <row r="105">
      <c r="A105" s="21">
        <f>20594</f>
        <v>20594</v>
      </c>
      <c r="B105" s="21">
        <f t="shared" si="7"/>
        <v>0</v>
      </c>
      <c r="C105" s="21">
        <f>18129</f>
        <v>18129</v>
      </c>
      <c r="D105" s="21">
        <f t="shared" si="8"/>
        <v>156334</v>
      </c>
      <c r="E105" s="21">
        <f t="shared" si="9"/>
        <v>152.669921875</v>
      </c>
    </row>
    <row r="106">
      <c r="A106" s="21">
        <f>20763</f>
        <v>20763</v>
      </c>
      <c r="B106" s="21">
        <f t="shared" si="7"/>
        <v>0</v>
      </c>
      <c r="C106" s="21">
        <f>18296</f>
        <v>18296</v>
      </c>
      <c r="D106" s="21">
        <f t="shared" si="8"/>
        <v>156334</v>
      </c>
      <c r="E106" s="21">
        <f t="shared" si="9"/>
        <v>152.669921875</v>
      </c>
    </row>
    <row r="107">
      <c r="A107" s="21">
        <f>20963</f>
        <v>20963</v>
      </c>
      <c r="B107" s="21">
        <f t="shared" si="7"/>
        <v>0</v>
      </c>
      <c r="C107" s="21">
        <f>18535</f>
        <v>18535</v>
      </c>
      <c r="D107" s="21">
        <f t="shared" si="8"/>
        <v>156334</v>
      </c>
      <c r="E107" s="21">
        <f t="shared" si="9"/>
        <v>152.669921875</v>
      </c>
    </row>
    <row r="108">
      <c r="A108" s="21">
        <f>21174</f>
        <v>21174</v>
      </c>
      <c r="B108" s="21">
        <f>20</f>
        <v>20</v>
      </c>
      <c r="C108" s="21">
        <f>18736</f>
        <v>18736</v>
      </c>
      <c r="D108" s="21">
        <f t="shared" si="8"/>
        <v>156334</v>
      </c>
      <c r="E108" s="21">
        <f t="shared" si="9"/>
        <v>152.669921875</v>
      </c>
    </row>
    <row r="109">
      <c r="A109" s="21">
        <f>21379</f>
        <v>21379</v>
      </c>
      <c r="B109" s="21">
        <f>13</f>
        <v>13</v>
      </c>
      <c r="C109" s="21">
        <f>18898</f>
        <v>18898</v>
      </c>
      <c r="D109" s="21">
        <f>156539</f>
        <v>156539</v>
      </c>
      <c r="E109" s="21">
        <f>152.8701171875</f>
        <v>152.8701171875</v>
      </c>
    </row>
    <row r="110">
      <c r="A110" s="21">
        <f>21551</f>
        <v>21551</v>
      </c>
      <c r="B110" s="21">
        <f>0</f>
        <v>0</v>
      </c>
      <c r="C110" s="21">
        <f>19071</f>
        <v>19071</v>
      </c>
      <c r="D110" s="21">
        <f>160578</f>
        <v>160578</v>
      </c>
      <c r="E110" s="21">
        <f>156.814453125</f>
        <v>156.814453125</v>
      </c>
    </row>
    <row r="111">
      <c r="A111" s="21">
        <f>21736</f>
        <v>21736</v>
      </c>
      <c r="B111" s="21">
        <f>0</f>
        <v>0</v>
      </c>
      <c r="C111" s="21">
        <f>19219</f>
        <v>19219</v>
      </c>
      <c r="D111" s="21">
        <f>160724</f>
        <v>160724</v>
      </c>
      <c r="E111" s="21">
        <f>156.95703125</f>
        <v>156.95703125</v>
      </c>
    </row>
    <row r="112">
      <c r="A112" s="21">
        <f>21907</f>
        <v>21907</v>
      </c>
      <c r="B112" s="21">
        <f>0</f>
        <v>0</v>
      </c>
      <c r="C112" s="21">
        <f>19371</f>
        <v>19371</v>
      </c>
      <c r="D112" s="21">
        <f>160724</f>
        <v>160724</v>
      </c>
      <c r="E112" s="21">
        <f>156.95703125</f>
        <v>156.95703125</v>
      </c>
    </row>
    <row r="113">
      <c r="A113" s="21">
        <f>22077</f>
        <v>22077</v>
      </c>
      <c r="B113" s="21">
        <f>0</f>
        <v>0</v>
      </c>
      <c r="C113" s="21">
        <f>19533</f>
        <v>19533</v>
      </c>
      <c r="D113" s="21">
        <f>160724</f>
        <v>160724</v>
      </c>
      <c r="E113" s="21">
        <f>156.95703125</f>
        <v>156.95703125</v>
      </c>
    </row>
    <row r="114">
      <c r="A114" s="21">
        <f>22273</f>
        <v>22273</v>
      </c>
      <c r="B114" s="21">
        <f>8</f>
        <v>8</v>
      </c>
      <c r="C114" s="21">
        <f>19683</f>
        <v>19683</v>
      </c>
      <c r="D114" s="21">
        <f>160724</f>
        <v>160724</v>
      </c>
      <c r="E114" s="21">
        <f>156.95703125</f>
        <v>156.95703125</v>
      </c>
    </row>
    <row r="115">
      <c r="A115" s="21">
        <f>22466</f>
        <v>22466</v>
      </c>
      <c r="B115" s="21">
        <f>6</f>
        <v>6</v>
      </c>
      <c r="C115" s="21">
        <f>19845</f>
        <v>19845</v>
      </c>
      <c r="D115" s="21">
        <f>160724</f>
        <v>160724</v>
      </c>
      <c r="E115" s="21">
        <f>156.95703125</f>
        <v>156.95703125</v>
      </c>
    </row>
    <row r="116">
      <c r="A116" s="21">
        <f>22668</f>
        <v>22668</v>
      </c>
      <c r="B116" s="21">
        <f t="shared" ref="B116:B123" si="10">0</f>
        <v>0</v>
      </c>
      <c r="C116" s="21">
        <f>20011</f>
        <v>20011</v>
      </c>
      <c r="D116" s="21">
        <f>160728</f>
        <v>160728</v>
      </c>
      <c r="E116" s="21">
        <f>156.9609375</f>
        <v>156.9609375</v>
      </c>
    </row>
    <row r="117">
      <c r="A117" s="21">
        <f>22836</f>
        <v>22836</v>
      </c>
      <c r="B117" s="21">
        <f t="shared" si="10"/>
        <v>0</v>
      </c>
      <c r="C117" s="21">
        <f>20159</f>
        <v>20159</v>
      </c>
      <c r="D117" s="21">
        <f>160728</f>
        <v>160728</v>
      </c>
      <c r="E117" s="21">
        <f>156.9609375</f>
        <v>156.9609375</v>
      </c>
    </row>
    <row r="118">
      <c r="A118" s="21">
        <f>23003</f>
        <v>23003</v>
      </c>
      <c r="B118" s="21">
        <f t="shared" si="10"/>
        <v>0</v>
      </c>
      <c r="C118" s="21">
        <f>20319</f>
        <v>20319</v>
      </c>
      <c r="D118" s="21">
        <f>156888</f>
        <v>156888</v>
      </c>
      <c r="E118" s="21">
        <f>153.2109375</f>
        <v>153.2109375</v>
      </c>
    </row>
    <row r="119">
      <c r="A119" s="21">
        <f>23190</f>
        <v>23190</v>
      </c>
      <c r="B119" s="21">
        <f t="shared" si="10"/>
        <v>0</v>
      </c>
      <c r="C119" s="21">
        <f>20477</f>
        <v>20477</v>
      </c>
      <c r="D119" s="21">
        <f>156888</f>
        <v>156888</v>
      </c>
      <c r="E119" s="21">
        <f>153.2109375</f>
        <v>153.2109375</v>
      </c>
    </row>
    <row r="120">
      <c r="A120" s="21">
        <f>23364</f>
        <v>23364</v>
      </c>
      <c r="B120" s="21">
        <f t="shared" si="10"/>
        <v>0</v>
      </c>
      <c r="C120" s="21">
        <f>20648</f>
        <v>20648</v>
      </c>
      <c r="D120" s="21">
        <f>156888</f>
        <v>156888</v>
      </c>
      <c r="E120" s="21">
        <f>153.2109375</f>
        <v>153.2109375</v>
      </c>
    </row>
    <row r="121">
      <c r="A121" s="21">
        <f>23536</f>
        <v>23536</v>
      </c>
      <c r="B121" s="21">
        <f t="shared" si="10"/>
        <v>0</v>
      </c>
      <c r="C121" s="21">
        <f>20817</f>
        <v>20817</v>
      </c>
      <c r="D121" s="21">
        <f>156888</f>
        <v>156888</v>
      </c>
      <c r="E121" s="21">
        <f>153.2109375</f>
        <v>153.2109375</v>
      </c>
    </row>
    <row r="122">
      <c r="A122" s="21">
        <f>23709</f>
        <v>23709</v>
      </c>
      <c r="B122" s="21">
        <f t="shared" si="10"/>
        <v>0</v>
      </c>
      <c r="C122" s="21">
        <f>20977</f>
        <v>20977</v>
      </c>
      <c r="D122" s="21">
        <f>156888</f>
        <v>156888</v>
      </c>
      <c r="E122" s="21">
        <f>153.2109375</f>
        <v>153.2109375</v>
      </c>
    </row>
    <row r="123">
      <c r="A123" s="21">
        <f>23901</f>
        <v>23901</v>
      </c>
      <c r="B123" s="21">
        <f t="shared" si="10"/>
        <v>0</v>
      </c>
      <c r="C123" s="21">
        <f>21122</f>
        <v>21122</v>
      </c>
      <c r="D123" s="21">
        <f>156896</f>
        <v>156896</v>
      </c>
      <c r="E123" s="21">
        <f>153.21875</f>
        <v>153.21875</v>
      </c>
    </row>
    <row r="124">
      <c r="A124" s="21">
        <f>24086</f>
        <v>24086</v>
      </c>
      <c r="B124" s="21">
        <f>6</f>
        <v>6</v>
      </c>
      <c r="C124" s="21">
        <f>21282</f>
        <v>21282</v>
      </c>
      <c r="D124" s="21">
        <f>157327</f>
        <v>157327</v>
      </c>
      <c r="E124" s="21">
        <f>153.6396484375</f>
        <v>153.6396484375</v>
      </c>
    </row>
    <row r="125">
      <c r="A125" s="21">
        <f>24292</f>
        <v>24292</v>
      </c>
      <c r="B125" s="21">
        <f>33</f>
        <v>33</v>
      </c>
      <c r="C125" s="21">
        <f>21460</f>
        <v>21460</v>
      </c>
      <c r="D125" s="21">
        <f>164424</f>
        <v>164424</v>
      </c>
      <c r="E125" s="21">
        <f>160.5703125</f>
        <v>160.5703125</v>
      </c>
    </row>
    <row r="126">
      <c r="A126" s="21">
        <f>24476</f>
        <v>24476</v>
      </c>
      <c r="B126" s="21">
        <f>9</f>
        <v>9</v>
      </c>
      <c r="C126" s="21">
        <f>21601</f>
        <v>21601</v>
      </c>
      <c r="D126" s="21">
        <f>164820</f>
        <v>164820</v>
      </c>
      <c r="E126" s="21">
        <f>160.95703125</f>
        <v>160.95703125</v>
      </c>
    </row>
    <row r="127">
      <c r="A127" s="21">
        <f>24660</f>
        <v>24660</v>
      </c>
      <c r="B127" s="21">
        <f>0</f>
        <v>0</v>
      </c>
      <c r="C127" s="21">
        <f>21766</f>
        <v>21766</v>
      </c>
      <c r="D127" s="21">
        <f>164820</f>
        <v>164820</v>
      </c>
      <c r="E127" s="21">
        <f>160.95703125</f>
        <v>160.95703125</v>
      </c>
    </row>
    <row r="128">
      <c r="A128" s="21">
        <f>24852</f>
        <v>24852</v>
      </c>
      <c r="B128" s="21">
        <f>0</f>
        <v>0</v>
      </c>
      <c r="C128" s="21">
        <f>21941</f>
        <v>21941</v>
      </c>
      <c r="D128" s="21">
        <f>164820</f>
        <v>164820</v>
      </c>
      <c r="E128" s="21">
        <f>160.95703125</f>
        <v>160.95703125</v>
      </c>
    </row>
    <row r="129">
      <c r="A129" s="21">
        <f>25019</f>
        <v>25019</v>
      </c>
      <c r="B129" s="21">
        <f>0</f>
        <v>0</v>
      </c>
      <c r="C129" s="21">
        <f>22083</f>
        <v>22083</v>
      </c>
      <c r="D129" s="21">
        <f>164824</f>
        <v>164824</v>
      </c>
      <c r="E129" s="21">
        <f>160.9609375</f>
        <v>160.9609375</v>
      </c>
    </row>
    <row r="130">
      <c r="A130" s="21">
        <f>25204</f>
        <v>25204</v>
      </c>
      <c r="B130" s="21">
        <f>3</f>
        <v>3</v>
      </c>
      <c r="C130" s="21">
        <f>22257</f>
        <v>22257</v>
      </c>
      <c r="D130" s="21">
        <f>164824</f>
        <v>164824</v>
      </c>
      <c r="E130" s="21">
        <f>160.9609375</f>
        <v>160.9609375</v>
      </c>
    </row>
    <row r="131">
      <c r="A131" s="21">
        <f>25374</f>
        <v>25374</v>
      </c>
      <c r="B131" s="21">
        <f t="shared" ref="B131:B142" si="11">0</f>
        <v>0</v>
      </c>
      <c r="C131" s="21">
        <f>22428</f>
        <v>22428</v>
      </c>
      <c r="D131" s="21">
        <f>158724</f>
        <v>158724</v>
      </c>
      <c r="E131" s="21">
        <f>155.00390625</f>
        <v>155.00390625</v>
      </c>
    </row>
    <row r="132">
      <c r="A132" s="21">
        <f>25585</f>
        <v>25585</v>
      </c>
      <c r="B132" s="21">
        <f t="shared" si="11"/>
        <v>0</v>
      </c>
      <c r="C132" s="21">
        <f>22579</f>
        <v>22579</v>
      </c>
      <c r="D132" s="21">
        <f>157970</f>
        <v>157970</v>
      </c>
      <c r="E132" s="21">
        <f>154.267578125</f>
        <v>154.267578125</v>
      </c>
    </row>
    <row r="133">
      <c r="A133" s="21">
        <f>25753</f>
        <v>25753</v>
      </c>
      <c r="B133" s="21">
        <f t="shared" si="11"/>
        <v>0</v>
      </c>
      <c r="C133" s="21">
        <f>22727</f>
        <v>22727</v>
      </c>
      <c r="D133" s="21">
        <f t="shared" ref="D133:D141" si="12">157948</f>
        <v>157948</v>
      </c>
      <c r="E133" s="21">
        <f t="shared" ref="E133:E141" si="13">154.24609375</f>
        <v>154.24609375</v>
      </c>
    </row>
    <row r="134">
      <c r="A134" s="21">
        <f>25918</f>
        <v>25918</v>
      </c>
      <c r="B134" s="21">
        <f t="shared" si="11"/>
        <v>0</v>
      </c>
      <c r="C134" s="21">
        <f>22895</f>
        <v>22895</v>
      </c>
      <c r="D134" s="21">
        <f t="shared" si="12"/>
        <v>157948</v>
      </c>
      <c r="E134" s="21">
        <f t="shared" si="13"/>
        <v>154.24609375</v>
      </c>
    </row>
    <row r="135">
      <c r="A135" s="21">
        <f>26084</f>
        <v>26084</v>
      </c>
      <c r="B135" s="21">
        <f t="shared" si="11"/>
        <v>0</v>
      </c>
      <c r="C135" s="21">
        <f>23041</f>
        <v>23041</v>
      </c>
      <c r="D135" s="21">
        <f t="shared" si="12"/>
        <v>157948</v>
      </c>
      <c r="E135" s="21">
        <f t="shared" si="13"/>
        <v>154.24609375</v>
      </c>
    </row>
    <row r="136">
      <c r="A136" s="21">
        <f>26251</f>
        <v>26251</v>
      </c>
      <c r="B136" s="21">
        <f t="shared" si="11"/>
        <v>0</v>
      </c>
      <c r="C136" s="21">
        <f>23188</f>
        <v>23188</v>
      </c>
      <c r="D136" s="21">
        <f t="shared" si="12"/>
        <v>157948</v>
      </c>
      <c r="E136" s="21">
        <f t="shared" si="13"/>
        <v>154.24609375</v>
      </c>
    </row>
    <row r="137">
      <c r="A137" s="21">
        <f>26420</f>
        <v>26420</v>
      </c>
      <c r="B137" s="21">
        <f t="shared" si="11"/>
        <v>0</v>
      </c>
      <c r="C137" s="21">
        <f>23339</f>
        <v>23339</v>
      </c>
      <c r="D137" s="21">
        <f t="shared" si="12"/>
        <v>157948</v>
      </c>
      <c r="E137" s="21">
        <f t="shared" si="13"/>
        <v>154.24609375</v>
      </c>
    </row>
    <row r="138">
      <c r="A138" s="21">
        <f>26588</f>
        <v>26588</v>
      </c>
      <c r="B138" s="21">
        <f t="shared" si="11"/>
        <v>0</v>
      </c>
      <c r="C138" s="21">
        <f>23502</f>
        <v>23502</v>
      </c>
      <c r="D138" s="21">
        <f t="shared" si="12"/>
        <v>157948</v>
      </c>
      <c r="E138" s="21">
        <f t="shared" si="13"/>
        <v>154.24609375</v>
      </c>
    </row>
    <row r="139">
      <c r="A139" s="21">
        <f>26774</f>
        <v>26774</v>
      </c>
      <c r="B139" s="21">
        <f t="shared" si="11"/>
        <v>0</v>
      </c>
      <c r="C139" s="21">
        <f>23646</f>
        <v>23646</v>
      </c>
      <c r="D139" s="21">
        <f t="shared" si="12"/>
        <v>157948</v>
      </c>
      <c r="E139" s="21">
        <f t="shared" si="13"/>
        <v>154.24609375</v>
      </c>
    </row>
    <row r="140">
      <c r="A140" s="21">
        <f>26956</f>
        <v>26956</v>
      </c>
      <c r="B140" s="21">
        <f t="shared" si="11"/>
        <v>0</v>
      </c>
      <c r="C140" s="21">
        <f>23821</f>
        <v>23821</v>
      </c>
      <c r="D140" s="21">
        <f t="shared" si="12"/>
        <v>157948</v>
      </c>
      <c r="E140" s="21">
        <f t="shared" si="13"/>
        <v>154.24609375</v>
      </c>
    </row>
    <row r="141">
      <c r="A141" s="21">
        <f>27141</f>
        <v>27141</v>
      </c>
      <c r="B141" s="21">
        <f t="shared" si="11"/>
        <v>0</v>
      </c>
      <c r="C141" s="21">
        <f>23994</f>
        <v>23994</v>
      </c>
      <c r="D141" s="21">
        <f t="shared" si="12"/>
        <v>157948</v>
      </c>
      <c r="E141" s="21">
        <f t="shared" si="13"/>
        <v>154.24609375</v>
      </c>
    </row>
    <row r="142">
      <c r="A142" s="21">
        <f>27372</f>
        <v>27372</v>
      </c>
      <c r="B142" s="21">
        <f t="shared" si="11"/>
        <v>0</v>
      </c>
      <c r="C142" s="21">
        <f>24163</f>
        <v>24163</v>
      </c>
      <c r="D142" s="21">
        <f>157992</f>
        <v>157992</v>
      </c>
      <c r="E142" s="21">
        <f>154.2890625</f>
        <v>154.2890625</v>
      </c>
    </row>
    <row r="143">
      <c r="A143" s="21">
        <f>27560</f>
        <v>27560</v>
      </c>
      <c r="B143" s="21">
        <f>28</f>
        <v>28</v>
      </c>
      <c r="C143" s="21">
        <f>24318</f>
        <v>24318</v>
      </c>
      <c r="D143" s="21">
        <f>161156</f>
        <v>161156</v>
      </c>
      <c r="E143" s="21">
        <f>157.37890625</f>
        <v>157.37890625</v>
      </c>
    </row>
    <row r="144">
      <c r="A144" s="21">
        <f>27737</f>
        <v>27737</v>
      </c>
      <c r="B144" s="21">
        <f>11</f>
        <v>11</v>
      </c>
      <c r="C144" s="21">
        <f>24477</f>
        <v>24477</v>
      </c>
      <c r="D144" s="21">
        <f>163184</f>
        <v>163184</v>
      </c>
      <c r="E144" s="21">
        <f>159.359375</f>
        <v>159.359375</v>
      </c>
    </row>
    <row r="145">
      <c r="A145" s="21">
        <f>27906</f>
        <v>27906</v>
      </c>
      <c r="B145" s="21">
        <f t="shared" ref="B145:B158" si="14">0</f>
        <v>0</v>
      </c>
      <c r="C145" s="21">
        <f>24648</f>
        <v>24648</v>
      </c>
      <c r="D145" s="21">
        <f>163224</f>
        <v>163224</v>
      </c>
      <c r="E145" s="21">
        <f>159.3984375</f>
        <v>159.3984375</v>
      </c>
    </row>
    <row r="146">
      <c r="A146" s="21">
        <f>28076</f>
        <v>28076</v>
      </c>
      <c r="B146" s="21">
        <f t="shared" si="14"/>
        <v>0</v>
      </c>
      <c r="C146" s="21">
        <f>24794</f>
        <v>24794</v>
      </c>
      <c r="D146" s="21">
        <f>163224</f>
        <v>163224</v>
      </c>
      <c r="E146" s="21">
        <f>159.3984375</f>
        <v>159.3984375</v>
      </c>
    </row>
    <row r="147">
      <c r="A147" s="21">
        <f>28258</f>
        <v>28258</v>
      </c>
      <c r="B147" s="21">
        <f t="shared" si="14"/>
        <v>0</v>
      </c>
      <c r="C147" s="21">
        <f>24961</f>
        <v>24961</v>
      </c>
      <c r="D147" s="21">
        <f>163224</f>
        <v>163224</v>
      </c>
      <c r="E147" s="21">
        <f>159.3984375</f>
        <v>159.3984375</v>
      </c>
    </row>
    <row r="148">
      <c r="A148" s="21">
        <f>28461</f>
        <v>28461</v>
      </c>
      <c r="B148" s="21">
        <f t="shared" si="14"/>
        <v>0</v>
      </c>
      <c r="C148" s="21">
        <f>25108</f>
        <v>25108</v>
      </c>
      <c r="D148" s="21">
        <f>163224</f>
        <v>163224</v>
      </c>
      <c r="E148" s="21">
        <f>159.3984375</f>
        <v>159.3984375</v>
      </c>
    </row>
    <row r="149">
      <c r="A149" s="21">
        <f>28657</f>
        <v>28657</v>
      </c>
      <c r="B149" s="21">
        <f t="shared" si="14"/>
        <v>0</v>
      </c>
      <c r="C149" s="21">
        <f>25274</f>
        <v>25274</v>
      </c>
      <c r="D149" s="21">
        <f>163224</f>
        <v>163224</v>
      </c>
      <c r="E149" s="21">
        <f>159.3984375</f>
        <v>159.3984375</v>
      </c>
    </row>
    <row r="150">
      <c r="A150" s="21">
        <f>28829</f>
        <v>28829</v>
      </c>
      <c r="B150" s="21">
        <f t="shared" si="14"/>
        <v>0</v>
      </c>
      <c r="C150" s="21">
        <f>25433</f>
        <v>25433</v>
      </c>
      <c r="D150" s="21">
        <f t="shared" ref="D150:D162" si="15">158364</f>
        <v>158364</v>
      </c>
      <c r="E150" s="21">
        <f t="shared" ref="E150:E162" si="16">154.65234375</f>
        <v>154.65234375</v>
      </c>
    </row>
    <row r="151">
      <c r="A151" s="21">
        <f>28996</f>
        <v>28996</v>
      </c>
      <c r="B151" s="21">
        <f t="shared" si="14"/>
        <v>0</v>
      </c>
      <c r="C151" s="21">
        <f>25581</f>
        <v>25581</v>
      </c>
      <c r="D151" s="21">
        <f t="shared" si="15"/>
        <v>158364</v>
      </c>
      <c r="E151" s="21">
        <f t="shared" si="16"/>
        <v>154.65234375</v>
      </c>
    </row>
    <row r="152">
      <c r="A152" s="21">
        <f>29177</f>
        <v>29177</v>
      </c>
      <c r="B152" s="21">
        <f t="shared" si="14"/>
        <v>0</v>
      </c>
      <c r="C152" s="21">
        <f>25734</f>
        <v>25734</v>
      </c>
      <c r="D152" s="21">
        <f t="shared" si="15"/>
        <v>158364</v>
      </c>
      <c r="E152" s="21">
        <f t="shared" si="16"/>
        <v>154.65234375</v>
      </c>
    </row>
    <row r="153">
      <c r="A153" s="21">
        <f>29346</f>
        <v>29346</v>
      </c>
      <c r="B153" s="21">
        <f t="shared" si="14"/>
        <v>0</v>
      </c>
      <c r="C153" s="21">
        <f>25899</f>
        <v>25899</v>
      </c>
      <c r="D153" s="21">
        <f t="shared" si="15"/>
        <v>158364</v>
      </c>
      <c r="E153" s="21">
        <f t="shared" si="16"/>
        <v>154.65234375</v>
      </c>
    </row>
    <row r="154">
      <c r="A154" s="21">
        <f>29530</f>
        <v>29530</v>
      </c>
      <c r="B154" s="21">
        <f t="shared" si="14"/>
        <v>0</v>
      </c>
      <c r="C154" s="21">
        <f>26056</f>
        <v>26056</v>
      </c>
      <c r="D154" s="21">
        <f t="shared" si="15"/>
        <v>158364</v>
      </c>
      <c r="E154" s="21">
        <f t="shared" si="16"/>
        <v>154.65234375</v>
      </c>
    </row>
    <row r="155">
      <c r="A155" s="21">
        <f>29731</f>
        <v>29731</v>
      </c>
      <c r="B155" s="21">
        <f t="shared" si="14"/>
        <v>0</v>
      </c>
      <c r="C155" s="21">
        <f>26224</f>
        <v>26224</v>
      </c>
      <c r="D155" s="21">
        <f t="shared" si="15"/>
        <v>158364</v>
      </c>
      <c r="E155" s="21">
        <f t="shared" si="16"/>
        <v>154.65234375</v>
      </c>
    </row>
    <row r="156">
      <c r="A156" s="21">
        <f>29932</f>
        <v>29932</v>
      </c>
      <c r="B156" s="21">
        <f t="shared" si="14"/>
        <v>0</v>
      </c>
      <c r="C156" s="21">
        <f>26390</f>
        <v>26390</v>
      </c>
      <c r="D156" s="21">
        <f t="shared" si="15"/>
        <v>158364</v>
      </c>
      <c r="E156" s="21">
        <f t="shared" si="16"/>
        <v>154.65234375</v>
      </c>
    </row>
    <row r="157">
      <c r="A157" s="21">
        <f>30127</f>
        <v>30127</v>
      </c>
      <c r="B157" s="21">
        <f t="shared" si="14"/>
        <v>0</v>
      </c>
      <c r="C157" s="21">
        <f>26550</f>
        <v>26550</v>
      </c>
      <c r="D157" s="21">
        <f t="shared" si="15"/>
        <v>158364</v>
      </c>
      <c r="E157" s="21">
        <f t="shared" si="16"/>
        <v>154.65234375</v>
      </c>
    </row>
    <row r="158">
      <c r="A158" s="21">
        <f>30317</f>
        <v>30317</v>
      </c>
      <c r="B158" s="21">
        <f t="shared" si="14"/>
        <v>0</v>
      </c>
      <c r="C158" s="21">
        <f>26700</f>
        <v>26700</v>
      </c>
      <c r="D158" s="21">
        <f t="shared" si="15"/>
        <v>158364</v>
      </c>
      <c r="E158" s="21">
        <f t="shared" si="16"/>
        <v>154.65234375</v>
      </c>
    </row>
    <row r="159">
      <c r="A159" s="21">
        <f>30481</f>
        <v>30481</v>
      </c>
      <c r="B159" s="21">
        <f>12</f>
        <v>12</v>
      </c>
      <c r="C159" s="21">
        <f>26865</f>
        <v>26865</v>
      </c>
      <c r="D159" s="21">
        <f t="shared" si="15"/>
        <v>158364</v>
      </c>
      <c r="E159" s="21">
        <f t="shared" si="16"/>
        <v>154.65234375</v>
      </c>
    </row>
    <row r="160">
      <c r="A160" s="21">
        <f>30664</f>
        <v>30664</v>
      </c>
      <c r="B160" s="21">
        <f>12</f>
        <v>12</v>
      </c>
      <c r="C160" s="21">
        <f>27027</f>
        <v>27027</v>
      </c>
      <c r="D160" s="21">
        <f t="shared" si="15"/>
        <v>158364</v>
      </c>
      <c r="E160" s="21">
        <f t="shared" si="16"/>
        <v>154.65234375</v>
      </c>
    </row>
    <row r="161">
      <c r="A161" s="21">
        <f>30851</f>
        <v>30851</v>
      </c>
      <c r="B161" s="21">
        <f>7</f>
        <v>7</v>
      </c>
      <c r="C161" s="21">
        <f>27199</f>
        <v>27199</v>
      </c>
      <c r="D161" s="21">
        <f t="shared" si="15"/>
        <v>158364</v>
      </c>
      <c r="E161" s="21">
        <f t="shared" si="16"/>
        <v>154.65234375</v>
      </c>
    </row>
    <row r="162">
      <c r="A162" s="21">
        <f>31020</f>
        <v>31020</v>
      </c>
      <c r="B162" s="21">
        <f>4</f>
        <v>4</v>
      </c>
      <c r="C162" s="21">
        <f>27371</f>
        <v>27371</v>
      </c>
      <c r="D162" s="21">
        <f t="shared" si="15"/>
        <v>158364</v>
      </c>
      <c r="E162" s="21">
        <f t="shared" si="16"/>
        <v>154.65234375</v>
      </c>
    </row>
    <row r="163">
      <c r="A163" s="21">
        <f>31198</f>
        <v>31198</v>
      </c>
      <c r="B163" s="21">
        <f t="shared" ref="B163:B170" si="17">0</f>
        <v>0</v>
      </c>
      <c r="C163" s="21">
        <f>27536</f>
        <v>27536</v>
      </c>
      <c r="D163" s="21">
        <f>158416</f>
        <v>158416</v>
      </c>
      <c r="E163" s="21">
        <f>154.703125</f>
        <v>154.703125</v>
      </c>
    </row>
    <row r="164">
      <c r="A164" s="21">
        <f>31373</f>
        <v>31373</v>
      </c>
      <c r="B164" s="21">
        <f t="shared" si="17"/>
        <v>0</v>
      </c>
      <c r="C164" s="21">
        <f>27697</f>
        <v>27697</v>
      </c>
      <c r="D164" s="21">
        <f>158876</f>
        <v>158876</v>
      </c>
      <c r="E164" s="21">
        <f>155.15234375</f>
        <v>155.15234375</v>
      </c>
    </row>
    <row r="165">
      <c r="A165" s="21">
        <f>31559</f>
        <v>31559</v>
      </c>
      <c r="B165" s="21">
        <f t="shared" si="17"/>
        <v>0</v>
      </c>
      <c r="C165" s="21">
        <f>27882</f>
        <v>27882</v>
      </c>
      <c r="D165" s="21">
        <f>158872</f>
        <v>158872</v>
      </c>
      <c r="E165" s="21">
        <f>155.1484375</f>
        <v>155.1484375</v>
      </c>
    </row>
    <row r="166">
      <c r="A166" s="21">
        <f>31767</f>
        <v>31767</v>
      </c>
      <c r="B166" s="21">
        <f t="shared" si="17"/>
        <v>0</v>
      </c>
      <c r="C166" s="21">
        <f>28041</f>
        <v>28041</v>
      </c>
      <c r="D166" s="21">
        <f>158874</f>
        <v>158874</v>
      </c>
      <c r="E166" s="21">
        <f>155.150390625</f>
        <v>155.150390625</v>
      </c>
    </row>
    <row r="167">
      <c r="A167" s="21">
        <f>31955</f>
        <v>31955</v>
      </c>
      <c r="B167" s="21">
        <f t="shared" si="17"/>
        <v>0</v>
      </c>
      <c r="C167" s="21">
        <f>28205</f>
        <v>28205</v>
      </c>
      <c r="D167" s="21">
        <f>158874</f>
        <v>158874</v>
      </c>
      <c r="E167" s="21">
        <f>155.150390625</f>
        <v>155.150390625</v>
      </c>
    </row>
    <row r="168">
      <c r="A168" s="21">
        <f>32123</f>
        <v>32123</v>
      </c>
      <c r="B168" s="21">
        <f t="shared" si="17"/>
        <v>0</v>
      </c>
      <c r="C168" s="21">
        <f>28352</f>
        <v>28352</v>
      </c>
      <c r="D168" s="21">
        <f>158874</f>
        <v>158874</v>
      </c>
      <c r="E168" s="21">
        <f>155.150390625</f>
        <v>155.150390625</v>
      </c>
    </row>
    <row r="169">
      <c r="A169" s="21">
        <f>32293</f>
        <v>32293</v>
      </c>
      <c r="B169" s="21">
        <f t="shared" si="17"/>
        <v>0</v>
      </c>
      <c r="C169" s="21">
        <f>28496</f>
        <v>28496</v>
      </c>
      <c r="D169" s="21">
        <f>158874</f>
        <v>158874</v>
      </c>
      <c r="E169" s="21">
        <f>155.150390625</f>
        <v>155.150390625</v>
      </c>
    </row>
    <row r="170">
      <c r="A170" s="21">
        <f>32473</f>
        <v>32473</v>
      </c>
      <c r="B170" s="21">
        <f t="shared" si="17"/>
        <v>0</v>
      </c>
      <c r="C170" s="21">
        <f>28677</f>
        <v>28677</v>
      </c>
      <c r="D170" s="21">
        <f>158874</f>
        <v>158874</v>
      </c>
      <c r="E170" s="21">
        <f>155.150390625</f>
        <v>155.150390625</v>
      </c>
    </row>
    <row r="171">
      <c r="A171" s="21">
        <f>32654</f>
        <v>32654</v>
      </c>
      <c r="B171" s="21">
        <f>23</f>
        <v>23</v>
      </c>
      <c r="C171" s="21">
        <f>28838</f>
        <v>28838</v>
      </c>
      <c r="D171" s="21">
        <f>158810</f>
        <v>158810</v>
      </c>
      <c r="E171" s="21">
        <f>155.087890625</f>
        <v>155.087890625</v>
      </c>
    </row>
    <row r="172">
      <c r="A172" s="21">
        <f>32822</f>
        <v>32822</v>
      </c>
      <c r="B172" s="21">
        <f>7</f>
        <v>7</v>
      </c>
      <c r="C172" s="21">
        <f>28990</f>
        <v>28990</v>
      </c>
      <c r="D172" s="21">
        <f t="shared" ref="D172:D181" si="18">158426</f>
        <v>158426</v>
      </c>
      <c r="E172" s="21">
        <f t="shared" ref="E172:E181" si="19">154.712890625</f>
        <v>154.712890625</v>
      </c>
    </row>
    <row r="173">
      <c r="A173" s="21">
        <f>33007</f>
        <v>33007</v>
      </c>
      <c r="B173" s="21">
        <f>10</f>
        <v>10</v>
      </c>
      <c r="C173" s="21">
        <f>29145</f>
        <v>29145</v>
      </c>
      <c r="D173" s="21">
        <f t="shared" si="18"/>
        <v>158426</v>
      </c>
      <c r="E173" s="21">
        <f t="shared" si="19"/>
        <v>154.712890625</v>
      </c>
    </row>
    <row r="174">
      <c r="A174" s="21">
        <f>33197</f>
        <v>33197</v>
      </c>
      <c r="B174" s="21">
        <f t="shared" ref="B174:B189" si="20">0</f>
        <v>0</v>
      </c>
      <c r="C174" s="21">
        <f>29310</f>
        <v>29310</v>
      </c>
      <c r="D174" s="21">
        <f t="shared" si="18"/>
        <v>158426</v>
      </c>
      <c r="E174" s="21">
        <f t="shared" si="19"/>
        <v>154.712890625</v>
      </c>
    </row>
    <row r="175">
      <c r="A175" s="21">
        <f>33381</f>
        <v>33381</v>
      </c>
      <c r="B175" s="21">
        <f t="shared" si="20"/>
        <v>0</v>
      </c>
      <c r="C175" s="21">
        <f>29477</f>
        <v>29477</v>
      </c>
      <c r="D175" s="21">
        <f t="shared" si="18"/>
        <v>158426</v>
      </c>
      <c r="E175" s="21">
        <f t="shared" si="19"/>
        <v>154.712890625</v>
      </c>
    </row>
    <row r="176">
      <c r="A176" s="21">
        <f>33551</f>
        <v>33551</v>
      </c>
      <c r="B176" s="21">
        <f t="shared" si="20"/>
        <v>0</v>
      </c>
      <c r="C176" s="21">
        <f>29638</f>
        <v>29638</v>
      </c>
      <c r="D176" s="21">
        <f t="shared" si="18"/>
        <v>158426</v>
      </c>
      <c r="E176" s="21">
        <f t="shared" si="19"/>
        <v>154.712890625</v>
      </c>
    </row>
    <row r="177">
      <c r="A177" s="21">
        <f>33737</f>
        <v>33737</v>
      </c>
      <c r="B177" s="21">
        <f t="shared" si="20"/>
        <v>0</v>
      </c>
      <c r="C177" s="21">
        <f>29783</f>
        <v>29783</v>
      </c>
      <c r="D177" s="21">
        <f t="shared" si="18"/>
        <v>158426</v>
      </c>
      <c r="E177" s="21">
        <f t="shared" si="19"/>
        <v>154.712890625</v>
      </c>
    </row>
    <row r="178">
      <c r="A178" s="21">
        <f>33924</f>
        <v>33924</v>
      </c>
      <c r="B178" s="21">
        <f t="shared" si="20"/>
        <v>0</v>
      </c>
      <c r="C178" s="21">
        <f>29928</f>
        <v>29928</v>
      </c>
      <c r="D178" s="21">
        <f t="shared" si="18"/>
        <v>158426</v>
      </c>
      <c r="E178" s="21">
        <f t="shared" si="19"/>
        <v>154.712890625</v>
      </c>
    </row>
    <row r="179">
      <c r="A179" s="21">
        <f>34096</f>
        <v>34096</v>
      </c>
      <c r="B179" s="21">
        <f t="shared" si="20"/>
        <v>0</v>
      </c>
      <c r="C179" s="21">
        <f>30074</f>
        <v>30074</v>
      </c>
      <c r="D179" s="21">
        <f t="shared" si="18"/>
        <v>158426</v>
      </c>
      <c r="E179" s="21">
        <f t="shared" si="19"/>
        <v>154.712890625</v>
      </c>
    </row>
    <row r="180">
      <c r="A180" s="21">
        <f>34263</f>
        <v>34263</v>
      </c>
      <c r="B180" s="21">
        <f t="shared" si="20"/>
        <v>0</v>
      </c>
      <c r="C180" s="21">
        <f>30246</f>
        <v>30246</v>
      </c>
      <c r="D180" s="21">
        <f t="shared" si="18"/>
        <v>158426</v>
      </c>
      <c r="E180" s="21">
        <f t="shared" si="19"/>
        <v>154.712890625</v>
      </c>
    </row>
    <row r="181">
      <c r="A181" s="21">
        <f>34433</f>
        <v>34433</v>
      </c>
      <c r="B181" s="21">
        <f t="shared" si="20"/>
        <v>0</v>
      </c>
      <c r="C181" s="21">
        <f>30434</f>
        <v>30434</v>
      </c>
      <c r="D181" s="21">
        <f t="shared" si="18"/>
        <v>158426</v>
      </c>
      <c r="E181" s="21">
        <f t="shared" si="19"/>
        <v>154.712890625</v>
      </c>
    </row>
    <row r="182">
      <c r="A182" s="21">
        <f>34617</f>
        <v>34617</v>
      </c>
      <c r="B182" s="21">
        <f t="shared" si="20"/>
        <v>0</v>
      </c>
      <c r="C182" s="21">
        <f>30586</f>
        <v>30586</v>
      </c>
      <c r="D182" s="21">
        <f>158770</f>
        <v>158770</v>
      </c>
      <c r="E182" s="21">
        <f>155.048828125</f>
        <v>155.048828125</v>
      </c>
    </row>
    <row r="183">
      <c r="A183" s="21">
        <f>34803</f>
        <v>34803</v>
      </c>
      <c r="B183" s="21">
        <f t="shared" si="20"/>
        <v>0</v>
      </c>
      <c r="C183" s="21">
        <f>30790</f>
        <v>30790</v>
      </c>
      <c r="D183" s="21">
        <f>160230</f>
        <v>160230</v>
      </c>
      <c r="E183" s="21">
        <f>156.474609375</f>
        <v>156.474609375</v>
      </c>
    </row>
    <row r="184">
      <c r="A184" s="21">
        <f>35005</f>
        <v>35005</v>
      </c>
      <c r="B184" s="21">
        <f t="shared" si="20"/>
        <v>0</v>
      </c>
      <c r="C184" s="21">
        <f>30935</f>
        <v>30935</v>
      </c>
      <c r="D184" s="21">
        <f>160218</f>
        <v>160218</v>
      </c>
      <c r="E184" s="21">
        <f>156.462890625</f>
        <v>156.462890625</v>
      </c>
    </row>
    <row r="185">
      <c r="A185" s="21">
        <f>35177</f>
        <v>35177</v>
      </c>
      <c r="B185" s="21">
        <f t="shared" si="20"/>
        <v>0</v>
      </c>
      <c r="C185" s="21">
        <f>31096</f>
        <v>31096</v>
      </c>
      <c r="D185" s="21">
        <f>160218</f>
        <v>160218</v>
      </c>
      <c r="E185" s="21">
        <f>156.462890625</f>
        <v>156.462890625</v>
      </c>
    </row>
    <row r="186">
      <c r="A186" s="21">
        <f>35348</f>
        <v>35348</v>
      </c>
      <c r="B186" s="21">
        <f t="shared" si="20"/>
        <v>0</v>
      </c>
      <c r="C186" s="21">
        <f>31277</f>
        <v>31277</v>
      </c>
      <c r="D186" s="21">
        <f>160218</f>
        <v>160218</v>
      </c>
      <c r="E186" s="21">
        <f>156.462890625</f>
        <v>156.462890625</v>
      </c>
    </row>
    <row r="187">
      <c r="A187" s="21">
        <f>35516</f>
        <v>35516</v>
      </c>
      <c r="B187" s="21">
        <f t="shared" si="20"/>
        <v>0</v>
      </c>
      <c r="C187" s="21">
        <f>31420</f>
        <v>31420</v>
      </c>
      <c r="D187" s="21">
        <f>160218</f>
        <v>160218</v>
      </c>
      <c r="E187" s="21">
        <f>156.462890625</f>
        <v>156.462890625</v>
      </c>
    </row>
    <row r="188">
      <c r="A188" s="21">
        <f>35694</f>
        <v>35694</v>
      </c>
      <c r="B188" s="21">
        <f t="shared" si="20"/>
        <v>0</v>
      </c>
      <c r="C188" s="21">
        <f>31587</f>
        <v>31587</v>
      </c>
      <c r="D188" s="21">
        <f>160218</f>
        <v>160218</v>
      </c>
      <c r="E188" s="21">
        <f>156.462890625</f>
        <v>156.462890625</v>
      </c>
    </row>
    <row r="189">
      <c r="A189" s="21">
        <f>35983</f>
        <v>35983</v>
      </c>
      <c r="B189" s="21">
        <f t="shared" si="20"/>
        <v>0</v>
      </c>
      <c r="C189" s="21">
        <f>31735</f>
        <v>31735</v>
      </c>
      <c r="D189" s="21">
        <f>158814</f>
        <v>158814</v>
      </c>
      <c r="E189" s="21">
        <f>155.091796875</f>
        <v>155.091796875</v>
      </c>
    </row>
    <row r="190">
      <c r="A190" s="21">
        <f>36215</f>
        <v>36215</v>
      </c>
      <c r="B190" s="21">
        <f>3</f>
        <v>3</v>
      </c>
      <c r="C190" s="21">
        <f>31910</f>
        <v>31910</v>
      </c>
      <c r="D190" s="21">
        <f>158814</f>
        <v>158814</v>
      </c>
      <c r="E190" s="21">
        <f>155.091796875</f>
        <v>155.091796875</v>
      </c>
    </row>
    <row r="191">
      <c r="A191" s="21">
        <f>36430</f>
        <v>36430</v>
      </c>
      <c r="B191" s="21">
        <f>0</f>
        <v>0</v>
      </c>
      <c r="C191" s="21">
        <f>32073</f>
        <v>32073</v>
      </c>
      <c r="D191" s="21">
        <f>158814</f>
        <v>158814</v>
      </c>
      <c r="E191" s="21">
        <f>155.091796875</f>
        <v>155.091796875</v>
      </c>
    </row>
    <row r="192">
      <c r="A192" s="21">
        <f>36645</f>
        <v>36645</v>
      </c>
      <c r="B192" s="21">
        <f>0</f>
        <v>0</v>
      </c>
      <c r="C192" s="21">
        <f>32232</f>
        <v>32232</v>
      </c>
      <c r="D192" s="21">
        <f>158814</f>
        <v>158814</v>
      </c>
      <c r="E192" s="21">
        <f>155.091796875</f>
        <v>155.091796875</v>
      </c>
    </row>
    <row r="193">
      <c r="C193" s="21">
        <f>32399</f>
        <v>32399</v>
      </c>
      <c r="D193" s="21">
        <f>158814</f>
        <v>158814</v>
      </c>
      <c r="E193" s="21">
        <f>155.091796875</f>
        <v>155.091796875</v>
      </c>
    </row>
    <row r="194">
      <c r="C194" s="21">
        <f>32553</f>
        <v>32553</v>
      </c>
      <c r="D194" s="21">
        <f>158814</f>
        <v>158814</v>
      </c>
      <c r="E194" s="21">
        <f>155.091796875</f>
        <v>155.091796875</v>
      </c>
    </row>
    <row r="195">
      <c r="C195" s="21">
        <f>32697</f>
        <v>32697</v>
      </c>
      <c r="D195" s="21">
        <f>159075</f>
        <v>159075</v>
      </c>
      <c r="E195" s="21">
        <f>155.3466796875</f>
        <v>155.3466796875</v>
      </c>
    </row>
    <row r="196">
      <c r="C196" s="21">
        <f>32850</f>
        <v>32850</v>
      </c>
      <c r="D196" s="21">
        <f>164146</f>
        <v>164146</v>
      </c>
      <c r="E196" s="21">
        <f>160.298828125</f>
        <v>160.298828125</v>
      </c>
    </row>
    <row r="197">
      <c r="C197" s="21">
        <f>33032</f>
        <v>33032</v>
      </c>
      <c r="D197" s="21">
        <f>163334</f>
        <v>163334</v>
      </c>
      <c r="E197" s="21">
        <f>159.505859375</f>
        <v>159.505859375</v>
      </c>
    </row>
    <row r="198">
      <c r="C198" s="21">
        <f>33175</f>
        <v>33175</v>
      </c>
      <c r="D198" s="21">
        <f>163470</f>
        <v>163470</v>
      </c>
      <c r="E198" s="21">
        <f>159.638671875</f>
        <v>159.638671875</v>
      </c>
    </row>
    <row r="199">
      <c r="C199" s="21">
        <f>33320</f>
        <v>33320</v>
      </c>
      <c r="D199" s="21">
        <f>163470</f>
        <v>163470</v>
      </c>
      <c r="E199" s="21">
        <f>159.638671875</f>
        <v>159.638671875</v>
      </c>
    </row>
    <row r="200">
      <c r="C200" s="21">
        <f>33483</f>
        <v>33483</v>
      </c>
      <c r="D200" s="21">
        <f>163470</f>
        <v>163470</v>
      </c>
      <c r="E200" s="21">
        <f>159.638671875</f>
        <v>159.638671875</v>
      </c>
    </row>
    <row r="201">
      <c r="C201" s="21">
        <f>33655</f>
        <v>33655</v>
      </c>
      <c r="D201" s="21">
        <f>163470</f>
        <v>163470</v>
      </c>
      <c r="E201" s="21">
        <f>159.638671875</f>
        <v>159.638671875</v>
      </c>
    </row>
    <row r="202">
      <c r="C202" s="21">
        <f>33827</f>
        <v>33827</v>
      </c>
      <c r="D202" s="21">
        <f>163478</f>
        <v>163478</v>
      </c>
      <c r="E202" s="21">
        <f>159.646484375</f>
        <v>159.646484375</v>
      </c>
    </row>
    <row r="203">
      <c r="C203" s="21">
        <f>33991</f>
        <v>33991</v>
      </c>
      <c r="D203" s="21">
        <f>162454</f>
        <v>162454</v>
      </c>
      <c r="E203" s="21">
        <f>158.646484375</f>
        <v>158.646484375</v>
      </c>
    </row>
    <row r="204">
      <c r="C204" s="21">
        <f>34150</f>
        <v>34150</v>
      </c>
      <c r="D204" s="21">
        <f t="shared" ref="D204:D216" si="21">158614</f>
        <v>158614</v>
      </c>
      <c r="E204" s="21">
        <f t="shared" ref="E204:E216" si="22">154.896484375</f>
        <v>154.896484375</v>
      </c>
    </row>
    <row r="205">
      <c r="C205" s="21">
        <f>34309</f>
        <v>34309</v>
      </c>
      <c r="D205" s="21">
        <f t="shared" si="21"/>
        <v>158614</v>
      </c>
      <c r="E205" s="21">
        <f t="shared" si="22"/>
        <v>154.896484375</v>
      </c>
    </row>
    <row r="206">
      <c r="C206" s="21">
        <f>34472</f>
        <v>34472</v>
      </c>
      <c r="D206" s="21">
        <f t="shared" si="21"/>
        <v>158614</v>
      </c>
      <c r="E206" s="21">
        <f t="shared" si="22"/>
        <v>154.896484375</v>
      </c>
    </row>
    <row r="207">
      <c r="C207" s="21">
        <f>34638</f>
        <v>34638</v>
      </c>
      <c r="D207" s="21">
        <f t="shared" si="21"/>
        <v>158614</v>
      </c>
      <c r="E207" s="21">
        <f t="shared" si="22"/>
        <v>154.896484375</v>
      </c>
    </row>
    <row r="208">
      <c r="C208" s="21">
        <f>34809</f>
        <v>34809</v>
      </c>
      <c r="D208" s="21">
        <f t="shared" si="21"/>
        <v>158614</v>
      </c>
      <c r="E208" s="21">
        <f t="shared" si="22"/>
        <v>154.896484375</v>
      </c>
    </row>
    <row r="209">
      <c r="C209" s="21">
        <f>34965</f>
        <v>34965</v>
      </c>
      <c r="D209" s="21">
        <f t="shared" si="21"/>
        <v>158614</v>
      </c>
      <c r="E209" s="21">
        <f t="shared" si="22"/>
        <v>154.896484375</v>
      </c>
    </row>
    <row r="210">
      <c r="C210" s="21">
        <f>35113</f>
        <v>35113</v>
      </c>
      <c r="D210" s="21">
        <f t="shared" si="21"/>
        <v>158614</v>
      </c>
      <c r="E210" s="21">
        <f t="shared" si="22"/>
        <v>154.896484375</v>
      </c>
    </row>
    <row r="211">
      <c r="C211" s="21">
        <f>35282</f>
        <v>35282</v>
      </c>
      <c r="D211" s="21">
        <f t="shared" si="21"/>
        <v>158614</v>
      </c>
      <c r="E211" s="21">
        <f t="shared" si="22"/>
        <v>154.896484375</v>
      </c>
    </row>
    <row r="212">
      <c r="C212" s="21">
        <f>35428</f>
        <v>35428</v>
      </c>
      <c r="D212" s="21">
        <f t="shared" si="21"/>
        <v>158614</v>
      </c>
      <c r="E212" s="21">
        <f t="shared" si="22"/>
        <v>154.896484375</v>
      </c>
    </row>
    <row r="213">
      <c r="C213" s="21">
        <f>35595</f>
        <v>35595</v>
      </c>
      <c r="D213" s="21">
        <f t="shared" si="21"/>
        <v>158614</v>
      </c>
      <c r="E213" s="21">
        <f t="shared" si="22"/>
        <v>154.896484375</v>
      </c>
    </row>
    <row r="214">
      <c r="C214" s="21">
        <f>35804</f>
        <v>35804</v>
      </c>
      <c r="D214" s="21">
        <f t="shared" si="21"/>
        <v>158614</v>
      </c>
      <c r="E214" s="21">
        <f t="shared" si="22"/>
        <v>154.896484375</v>
      </c>
    </row>
    <row r="215">
      <c r="C215" s="21">
        <f>35991</f>
        <v>35991</v>
      </c>
      <c r="D215" s="21">
        <f t="shared" si="21"/>
        <v>158614</v>
      </c>
      <c r="E215" s="21">
        <f t="shared" si="22"/>
        <v>154.896484375</v>
      </c>
    </row>
    <row r="216">
      <c r="C216" s="21">
        <f>36180</f>
        <v>36180</v>
      </c>
      <c r="D216" s="21">
        <f t="shared" si="21"/>
        <v>158614</v>
      </c>
      <c r="E216" s="21">
        <f t="shared" si="22"/>
        <v>154.896484375</v>
      </c>
    </row>
    <row r="217">
      <c r="C217" s="21">
        <f>36395</f>
        <v>36395</v>
      </c>
      <c r="D217" s="21">
        <f>158618</f>
        <v>158618</v>
      </c>
      <c r="E217" s="21">
        <f>154.900390625</f>
        <v>154.900390625</v>
      </c>
    </row>
    <row r="218">
      <c r="C218" s="21">
        <f>36621</f>
        <v>36621</v>
      </c>
      <c r="D218" s="21">
        <f>158618</f>
        <v>158618</v>
      </c>
      <c r="E218" s="21">
        <f>154.900390625</f>
        <v>154.900390625</v>
      </c>
    </row>
    <row r="219">
      <c r="C219" s="21">
        <f>36802</f>
        <v>36802</v>
      </c>
      <c r="D219" s="21">
        <f>158618</f>
        <v>158618</v>
      </c>
      <c r="E219" s="21">
        <f>154.900390625</f>
        <v>154.900390625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2015-11-23T19:55:55Z</dcterms:modified>
  <cp:lastPrinted>2016-01-08T15:46:43Z</cp:lastPrinted>
</cp:coreProperties>
</file>