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0" yWindow="0" windowWidth="23040" windowHeight="9384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<sst xmlns="http://schemas.openxmlformats.org/spreadsheetml/2006/main" count="8" uniqueCount="8">
  <si>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</si>
  <si>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</si>
  <si>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</si>
  <si>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</si>
  <si>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AVERAGE: 184(182x)</t>
  </si>
  <si>
    <t>AVERAGE: 161(210x)</t>
  </si>
  <si>
    <t>begin</t>
  </si>
  <si>
    <t>max</t>
  </si>
  <si>
    <t>end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</si>
</sst>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Sheet1!$A$2:$A$183</c:f>
              <c:numCache/>
            </c:numRef>
          </c:cat>
          <c:val>
            <c:numRef>
              <c:f>Sheet1!$B$2:$B$183</c:f>
              <c:numCache/>
            </c:numRef>
          </c:val>
          <c:smooth val="0"/>
        </c:ser>
        <c:marker val="1"/>
        <c:axId val="1489743810"/>
        <c:axId val="540325452"/>
      </c:lineChart>
      <c:catAx>
        <c:axId val="148974381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540325452"/>
        <c:crosses val="autoZero"/>
        <c:auto val="1"/>
        <c:lblOffset val="100"/>
        <c:tickLblSkip val="1"/>
        <c:tickMarkSkip val="1"/>
        <c:noMultiLvlLbl val="0"/>
      </c:catAx>
      <c:valAx>
        <c:axId val="540325452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48974381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Sheet1!$C$2:$C$211</c:f>
              <c:numCache/>
            </c:numRef>
          </c:cat>
          <c:val>
            <c:numRef>
              <c:f>Sheet1!$E$2:$E$211</c:f>
              <c:numCache/>
            </c:numRef>
          </c:val>
          <c:smooth val="0"/>
        </c:ser>
        <c:marker val="1"/>
        <c:axId val="1976804832"/>
        <c:axId val="1959910454"/>
      </c:lineChart>
      <c:catAx>
        <c:axId val="197680483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959910454"/>
        <c:crosses val="autoZero"/>
        <c:auto val="1"/>
        <c:lblOffset val="100"/>
        <c:tickLblSkip val="1"/>
        <c:tickMarkSkip val="1"/>
        <c:noMultiLvlLbl val="0"/>
      </c:catAx>
      <c:valAx>
        <c:axId val="195991045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97680483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212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1875</f>
        <v>1875</v>
      </c>
      <c r="B2" s="21">
        <f>20</f>
        <v>20</v>
      </c>
      <c r="C2" s="21">
        <f>1804</f>
        <v>1804</v>
      </c>
      <c r="D2" s="21">
        <f>4247</f>
        <v>4247</v>
      </c>
      <c r="E2" s="21">
        <f>4.1474609375</f>
        <v>4.1474609375</v>
      </c>
      <c r="G2" s="21">
        <f>184</f>
        <v>184</v>
      </c>
    </row>
    <row r="3">
      <c r="A3" s="21">
        <f>2104</f>
        <v>2104</v>
      </c>
      <c r="B3" s="21">
        <f>23</f>
        <v>23</v>
      </c>
      <c r="C3" s="21">
        <f>1965</f>
        <v>1965</v>
      </c>
      <c r="D3" s="21">
        <f>9863</f>
        <v>9863</v>
      </c>
      <c r="E3" s="21">
        <f>9.6318359375</f>
        <v>9.6318359375</v>
      </c>
    </row>
    <row r="4">
      <c r="A4" s="21">
        <f>2288</f>
        <v>2288</v>
      </c>
      <c r="B4" s="21">
        <f>25</f>
        <v>25</v>
      </c>
      <c r="C4" s="21">
        <f>2167</f>
        <v>2167</v>
      </c>
      <c r="D4" s="21">
        <f>49617</f>
        <v>49617</v>
      </c>
      <c r="E4" s="21">
        <f>48.4541015625</f>
        <v>48.4541015625</v>
      </c>
      <c r="G4" s="21" t="s">
        <v>5</v>
      </c>
    </row>
    <row r="5">
      <c r="A5" s="21">
        <f>2468</f>
        <v>2468</v>
      </c>
      <c r="B5" s="21">
        <f>22</f>
        <v>22</v>
      </c>
      <c r="C5" s="21">
        <f>2293</f>
        <v>2293</v>
      </c>
      <c r="D5" s="21">
        <f>65493</f>
        <v>65493</v>
      </c>
      <c r="E5" s="21">
        <f>63.9580078125</f>
        <v>63.9580078125</v>
      </c>
      <c r="G5" s="21">
        <f>161</f>
        <v>161</v>
      </c>
    </row>
    <row r="6">
      <c r="A6" s="21">
        <f>2666</f>
        <v>2666</v>
      </c>
      <c r="B6" s="21">
        <f>20</f>
        <v>20</v>
      </c>
      <c r="C6" s="21">
        <f>2420</f>
        <v>2420</v>
      </c>
      <c r="D6" s="21">
        <f>69994</f>
        <v>69994</v>
      </c>
      <c r="E6" s="21">
        <f>68.353515625</f>
        <v>68.353515625</v>
      </c>
    </row>
    <row r="7">
      <c r="A7" s="21">
        <f>2838</f>
        <v>2838</v>
      </c>
      <c r="B7" s="21">
        <f>25</f>
        <v>25</v>
      </c>
      <c r="C7" s="21">
        <f>2548</f>
        <v>2548</v>
      </c>
      <c r="D7" s="21">
        <f>71162</f>
        <v>71162</v>
      </c>
      <c r="E7" s="21">
        <f>69.494140625</f>
        <v>69.494140625</v>
      </c>
    </row>
    <row r="8">
      <c r="A8" s="21">
        <f>3032</f>
        <v>3032</v>
      </c>
      <c r="B8" s="21">
        <f>22</f>
        <v>22</v>
      </c>
      <c r="C8" s="21">
        <f>2671</f>
        <v>2671</v>
      </c>
      <c r="D8" s="21">
        <f>72458</f>
        <v>72458</v>
      </c>
      <c r="E8" s="21">
        <f>70.759765625</f>
        <v>70.759765625</v>
      </c>
    </row>
    <row r="9">
      <c r="A9" s="21">
        <f>3215</f>
        <v>3215</v>
      </c>
      <c r="B9" s="21">
        <f>29</f>
        <v>29</v>
      </c>
      <c r="C9" s="21">
        <f>2807</f>
        <v>2807</v>
      </c>
      <c r="D9" s="21">
        <f>73390</f>
        <v>73390</v>
      </c>
      <c r="E9" s="21">
        <f>71.669921875</f>
        <v>71.669921875</v>
      </c>
    </row>
    <row r="10">
      <c r="A10" s="21">
        <f>3392</f>
        <v>3392</v>
      </c>
      <c r="B10" s="21">
        <f>0</f>
        <v>0</v>
      </c>
      <c r="C10" s="21">
        <f>2935</f>
        <v>2935</v>
      </c>
      <c r="D10" s="21">
        <f>74824</f>
        <v>74824</v>
      </c>
      <c r="E10" s="21">
        <f>73.0703125</f>
        <v>73.0703125</v>
      </c>
    </row>
    <row r="11">
      <c r="A11" s="21">
        <f>3581</f>
        <v>3581</v>
      </c>
      <c r="B11" s="21">
        <f>0</f>
        <v>0</v>
      </c>
      <c r="C11" s="21">
        <f>3063</f>
        <v>3063</v>
      </c>
      <c r="D11" s="21">
        <f>76732</f>
        <v>76732</v>
      </c>
      <c r="E11" s="21">
        <f>74.93359375</f>
        <v>74.93359375</v>
      </c>
    </row>
    <row r="12">
      <c r="A12" s="21">
        <f>3776</f>
        <v>3776</v>
      </c>
      <c r="B12" s="21">
        <f>0</f>
        <v>0</v>
      </c>
      <c r="C12" s="21">
        <f>3217</f>
        <v>3217</v>
      </c>
      <c r="D12" s="21">
        <f>94764</f>
        <v>94764</v>
      </c>
      <c r="E12" s="21">
        <f>92.54296875</f>
        <v>92.54296875</v>
      </c>
      <c r="H12" s="21" t="s">
        <v>6</v>
      </c>
      <c r="I12" s="21" t="s">
        <v>7</v>
      </c>
      <c r="J12" s="21" t="s">
        <v>8</v>
      </c>
    </row>
    <row r="13">
      <c r="A13" s="21">
        <f>3941</f>
        <v>3941</v>
      </c>
      <c r="B13" s="21">
        <f>0</f>
        <v>0</v>
      </c>
      <c r="C13" s="21">
        <f>3352</f>
        <v>3352</v>
      </c>
      <c r="D13" s="21">
        <f>118854</f>
        <v>118854</v>
      </c>
      <c r="E13" s="21">
        <f>116.068359375</f>
        <v>116.068359375</v>
      </c>
      <c r="H13" s="21">
        <v>120</v>
      </c>
      <c r="I13" s="21">
        <f>MAX(E2:E864)</f>
        <v>162.0478515625</v>
      </c>
      <c r="J13" s="21">
        <v>154</v>
      </c>
    </row>
    <row r="14">
      <c r="A14" s="21">
        <f>4112</f>
        <v>4112</v>
      </c>
      <c r="B14" s="21">
        <f>0</f>
        <v>0</v>
      </c>
      <c r="C14" s="21">
        <f>3492</f>
        <v>3492</v>
      </c>
      <c r="D14" s="21">
        <f>122951</f>
        <v>122951</v>
      </c>
      <c r="E14" s="21">
        <f>120.0693359375</f>
        <v>120.0693359375</v>
      </c>
    </row>
    <row r="15">
      <c r="A15" s="21">
        <f>4282</f>
        <v>4282</v>
      </c>
      <c r="B15" s="21">
        <f>0</f>
        <v>0</v>
      </c>
      <c r="C15" s="21">
        <f>3666</f>
        <v>3666</v>
      </c>
      <c r="D15" s="21">
        <f>122975</f>
        <v>122975</v>
      </c>
      <c r="E15" s="21">
        <f>120.0927734375</f>
        <v>120.0927734375</v>
      </c>
    </row>
    <row r="16">
      <c r="A16" s="21">
        <f>4467</f>
        <v>4467</v>
      </c>
      <c r="B16" s="21">
        <f>8</f>
        <v>8</v>
      </c>
      <c r="C16" s="21">
        <f>3819</f>
        <v>3819</v>
      </c>
      <c r="D16" s="21">
        <f>122975</f>
        <v>122975</v>
      </c>
      <c r="E16" s="21">
        <f>120.0927734375</f>
        <v>120.0927734375</v>
      </c>
    </row>
    <row r="17">
      <c r="A17" s="21">
        <f>4681</f>
        <v>4681</v>
      </c>
      <c r="B17" s="21">
        <f>5</f>
        <v>5</v>
      </c>
      <c r="C17" s="21">
        <f>3969</f>
        <v>3969</v>
      </c>
      <c r="D17" s="21">
        <f>122975</f>
        <v>122975</v>
      </c>
      <c r="E17" s="21">
        <f>120.0927734375</f>
        <v>120.0927734375</v>
      </c>
    </row>
    <row r="18">
      <c r="A18" s="21">
        <f>4885</f>
        <v>4885</v>
      </c>
      <c r="B18" s="21">
        <f>3</f>
        <v>3</v>
      </c>
      <c r="C18" s="21">
        <f>4125</f>
        <v>4125</v>
      </c>
      <c r="D18" s="21">
        <f>122975</f>
        <v>122975</v>
      </c>
      <c r="E18" s="21">
        <f>120.0927734375</f>
        <v>120.0927734375</v>
      </c>
    </row>
    <row r="19">
      <c r="A19" s="21">
        <f>5125</f>
        <v>5125</v>
      </c>
      <c r="B19" s="21">
        <f>0</f>
        <v>0</v>
      </c>
      <c r="C19" s="21">
        <f>4282</f>
        <v>4282</v>
      </c>
      <c r="D19" s="21">
        <f>122983</f>
        <v>122983</v>
      </c>
      <c r="E19" s="21">
        <f>120.1005859375</f>
        <v>120.1005859375</v>
      </c>
    </row>
    <row r="20">
      <c r="A20" s="21">
        <f>5335</f>
        <v>5335</v>
      </c>
      <c r="B20" s="21">
        <f>0</f>
        <v>0</v>
      </c>
      <c r="C20" s="21">
        <f>4472</f>
        <v>4472</v>
      </c>
      <c r="D20" s="21">
        <f>119568</f>
        <v>119568</v>
      </c>
      <c r="E20" s="21">
        <f>116.765625</f>
        <v>116.765625</v>
      </c>
    </row>
    <row r="21">
      <c r="A21" s="21">
        <f>5552</f>
        <v>5552</v>
      </c>
      <c r="B21" s="21">
        <f>8</f>
        <v>8</v>
      </c>
      <c r="C21" s="21">
        <f>4616</f>
        <v>4616</v>
      </c>
      <c r="D21" s="21">
        <f>119805</f>
        <v>119805</v>
      </c>
      <c r="E21" s="21">
        <f>116.9970703125</f>
        <v>116.9970703125</v>
      </c>
    </row>
    <row r="22">
      <c r="A22" s="21">
        <f>5710</f>
        <v>5710</v>
      </c>
      <c r="B22" s="21">
        <f>0</f>
        <v>0</v>
      </c>
      <c r="C22" s="21">
        <f>4826</f>
        <v>4826</v>
      </c>
      <c r="D22" s="21">
        <f>119911</f>
        <v>119911</v>
      </c>
      <c r="E22" s="21">
        <f>117.1005859375</f>
        <v>117.1005859375</v>
      </c>
    </row>
    <row r="23">
      <c r="A23" s="21">
        <f>5919</f>
        <v>5919</v>
      </c>
      <c r="B23" s="21">
        <f>22</f>
        <v>22</v>
      </c>
      <c r="C23" s="21">
        <f>4995</f>
        <v>4995</v>
      </c>
      <c r="D23" s="21">
        <f>119915</f>
        <v>119915</v>
      </c>
      <c r="E23" s="21">
        <f>117.1044921875</f>
        <v>117.1044921875</v>
      </c>
    </row>
    <row r="24">
      <c r="A24" s="21">
        <f>6122</f>
        <v>6122</v>
      </c>
      <c r="B24" s="21">
        <f>26</f>
        <v>26</v>
      </c>
      <c r="C24" s="21">
        <f>5155</f>
        <v>5155</v>
      </c>
      <c r="D24" s="21">
        <f>119915</f>
        <v>119915</v>
      </c>
      <c r="E24" s="21">
        <f>117.1044921875</f>
        <v>117.1044921875</v>
      </c>
    </row>
    <row r="25">
      <c r="A25" s="21">
        <f>6311</f>
        <v>6311</v>
      </c>
      <c r="B25" s="21">
        <f>61</f>
        <v>61</v>
      </c>
      <c r="C25" s="21">
        <f>5338</f>
        <v>5338</v>
      </c>
      <c r="D25" s="21">
        <f>119915</f>
        <v>119915</v>
      </c>
      <c r="E25" s="21">
        <f>117.1044921875</f>
        <v>117.1044921875</v>
      </c>
    </row>
    <row r="26">
      <c r="A26" s="21">
        <f>6510</f>
        <v>6510</v>
      </c>
      <c r="B26" s="21">
        <f>5</f>
        <v>5</v>
      </c>
      <c r="C26" s="21">
        <f>5516</f>
        <v>5516</v>
      </c>
      <c r="D26" s="21">
        <f>119918</f>
        <v>119918</v>
      </c>
      <c r="E26" s="21">
        <f>117.107421875</f>
        <v>117.107421875</v>
      </c>
    </row>
    <row r="27">
      <c r="A27" s="21">
        <f>6670</f>
        <v>6670</v>
      </c>
      <c r="B27" s="21">
        <f>0</f>
        <v>0</v>
      </c>
      <c r="C27" s="21">
        <f>5672</f>
        <v>5672</v>
      </c>
      <c r="D27" s="21">
        <f>120306</f>
        <v>120306</v>
      </c>
      <c r="E27" s="21">
        <f>117.486328125</f>
        <v>117.486328125</v>
      </c>
    </row>
    <row r="28">
      <c r="A28" s="21">
        <f>6833</f>
        <v>6833</v>
      </c>
      <c r="B28" s="21">
        <f>0</f>
        <v>0</v>
      </c>
      <c r="C28" s="21">
        <f>5851</f>
        <v>5851</v>
      </c>
      <c r="D28" s="21">
        <f>120525</f>
        <v>120525</v>
      </c>
      <c r="E28" s="21">
        <f>117.7001953125</f>
        <v>117.7001953125</v>
      </c>
    </row>
    <row r="29">
      <c r="A29" s="21">
        <f>7037</f>
        <v>7037</v>
      </c>
      <c r="B29" s="21">
        <f>0</f>
        <v>0</v>
      </c>
      <c r="C29" s="21">
        <f>5987</f>
        <v>5987</v>
      </c>
      <c r="D29" s="21">
        <f>135654</f>
        <v>135654</v>
      </c>
      <c r="E29" s="21">
        <f>132.474609375</f>
        <v>132.474609375</v>
      </c>
    </row>
    <row r="30">
      <c r="A30" s="21">
        <f>7204</f>
        <v>7204</v>
      </c>
      <c r="B30" s="21">
        <f>0</f>
        <v>0</v>
      </c>
      <c r="C30" s="21">
        <f>6169</f>
        <v>6169</v>
      </c>
      <c r="D30" s="21">
        <f>135930</f>
        <v>135930</v>
      </c>
      <c r="E30" s="21">
        <f>132.744140625</f>
        <v>132.744140625</v>
      </c>
    </row>
    <row r="31">
      <c r="A31" s="21">
        <f>7383</f>
        <v>7383</v>
      </c>
      <c r="B31" s="21">
        <f>8</f>
        <v>8</v>
      </c>
      <c r="C31" s="21">
        <f>6377</f>
        <v>6377</v>
      </c>
      <c r="D31" s="21">
        <f>136969</f>
        <v>136969</v>
      </c>
      <c r="E31" s="21">
        <f>133.7587890625</f>
        <v>133.7587890625</v>
      </c>
    </row>
    <row r="32">
      <c r="A32" s="21">
        <f>7567</f>
        <v>7567</v>
      </c>
      <c r="B32" s="21">
        <f>9</f>
        <v>9</v>
      </c>
      <c r="C32" s="21">
        <f>6536</f>
        <v>6536</v>
      </c>
      <c r="D32" s="21">
        <f>161310</f>
        <v>161310</v>
      </c>
      <c r="E32" s="21">
        <f>157.529296875</f>
        <v>157.529296875</v>
      </c>
    </row>
    <row r="33">
      <c r="A33" s="21">
        <f>7743</f>
        <v>7743</v>
      </c>
      <c r="B33" s="21">
        <f t="shared" ref="B33:B43" si="0">0</f>
        <v>0</v>
      </c>
      <c r="C33" s="21">
        <f>6668</f>
        <v>6668</v>
      </c>
      <c r="D33" s="21">
        <f>161844</f>
        <v>161844</v>
      </c>
      <c r="E33" s="21">
        <f>158.05078125</f>
        <v>158.05078125</v>
      </c>
    </row>
    <row r="34">
      <c r="A34" s="21">
        <f>7939</f>
        <v>7939</v>
      </c>
      <c r="B34" s="21">
        <f t="shared" si="0"/>
        <v>0</v>
      </c>
      <c r="C34" s="21">
        <f>6830</f>
        <v>6830</v>
      </c>
      <c r="D34" s="21">
        <f>161844</f>
        <v>161844</v>
      </c>
      <c r="E34" s="21">
        <f>158.05078125</f>
        <v>158.05078125</v>
      </c>
    </row>
    <row r="35">
      <c r="A35" s="21">
        <f>8130</f>
        <v>8130</v>
      </c>
      <c r="B35" s="21">
        <f t="shared" si="0"/>
        <v>0</v>
      </c>
      <c r="C35" s="21">
        <f>6978</f>
        <v>6978</v>
      </c>
      <c r="D35" s="21">
        <f>161844</f>
        <v>161844</v>
      </c>
      <c r="E35" s="21">
        <f>158.05078125</f>
        <v>158.05078125</v>
      </c>
    </row>
    <row r="36">
      <c r="A36" s="21">
        <f>8297</f>
        <v>8297</v>
      </c>
      <c r="B36" s="21">
        <f t="shared" si="0"/>
        <v>0</v>
      </c>
      <c r="C36" s="21">
        <f>7141</f>
        <v>7141</v>
      </c>
      <c r="D36" s="21">
        <f>161844</f>
        <v>161844</v>
      </c>
      <c r="E36" s="21">
        <f>158.05078125</f>
        <v>158.05078125</v>
      </c>
    </row>
    <row r="37">
      <c r="A37" s="21">
        <f>8482</f>
        <v>8482</v>
      </c>
      <c r="B37" s="21">
        <f t="shared" si="0"/>
        <v>0</v>
      </c>
      <c r="C37" s="21">
        <f>7297</f>
        <v>7297</v>
      </c>
      <c r="D37" s="21">
        <f>161844</f>
        <v>161844</v>
      </c>
      <c r="E37" s="21">
        <f>158.05078125</f>
        <v>158.05078125</v>
      </c>
    </row>
    <row r="38">
      <c r="A38" s="21">
        <f>8665</f>
        <v>8665</v>
      </c>
      <c r="B38" s="21">
        <f t="shared" si="0"/>
        <v>0</v>
      </c>
      <c r="C38" s="21">
        <f>7475</f>
        <v>7475</v>
      </c>
      <c r="D38" s="21">
        <f>161822</f>
        <v>161822</v>
      </c>
      <c r="E38" s="21">
        <f>158.029296875</f>
        <v>158.029296875</v>
      </c>
    </row>
    <row r="39">
      <c r="A39" s="21">
        <f>8953</f>
        <v>8953</v>
      </c>
      <c r="B39" s="21">
        <f t="shared" si="0"/>
        <v>0</v>
      </c>
      <c r="C39" s="21">
        <f>7616</f>
        <v>7616</v>
      </c>
      <c r="D39" s="21">
        <f>153960</f>
        <v>153960</v>
      </c>
      <c r="E39" s="21">
        <f>150.3515625</f>
        <v>150.3515625</v>
      </c>
    </row>
    <row r="40">
      <c r="A40" s="21">
        <f>9180</f>
        <v>9180</v>
      </c>
      <c r="B40" s="21">
        <f t="shared" si="0"/>
        <v>0</v>
      </c>
      <c r="C40" s="21">
        <f>7790</f>
        <v>7790</v>
      </c>
      <c r="D40" s="21">
        <f t="shared" ref="D40:D53" si="1">153932</f>
        <v>153932</v>
      </c>
      <c r="E40" s="21">
        <f t="shared" ref="E40:E53" si="2">150.32421875</f>
        <v>150.32421875</v>
      </c>
    </row>
    <row r="41">
      <c r="A41" s="21">
        <f>9448</f>
        <v>9448</v>
      </c>
      <c r="B41" s="21">
        <f t="shared" si="0"/>
        <v>0</v>
      </c>
      <c r="C41" s="21">
        <f>7931</f>
        <v>7931</v>
      </c>
      <c r="D41" s="21">
        <f t="shared" si="1"/>
        <v>153932</v>
      </c>
      <c r="E41" s="21">
        <f t="shared" si="2"/>
        <v>150.32421875</v>
      </c>
    </row>
    <row r="42">
      <c r="A42" s="21">
        <f>9669</f>
        <v>9669</v>
      </c>
      <c r="B42" s="21">
        <f t="shared" si="0"/>
        <v>0</v>
      </c>
      <c r="C42" s="21">
        <f>8077</f>
        <v>8077</v>
      </c>
      <c r="D42" s="21">
        <f t="shared" si="1"/>
        <v>153932</v>
      </c>
      <c r="E42" s="21">
        <f t="shared" si="2"/>
        <v>150.32421875</v>
      </c>
    </row>
    <row r="43">
      <c r="A43" s="21">
        <f>9881</f>
        <v>9881</v>
      </c>
      <c r="B43" s="21">
        <f t="shared" si="0"/>
        <v>0</v>
      </c>
      <c r="C43" s="21">
        <f>8238</f>
        <v>8238</v>
      </c>
      <c r="D43" s="21">
        <f t="shared" si="1"/>
        <v>153932</v>
      </c>
      <c r="E43" s="21">
        <f t="shared" si="2"/>
        <v>150.32421875</v>
      </c>
    </row>
    <row r="44">
      <c r="A44" s="21">
        <f>10085</f>
        <v>10085</v>
      </c>
      <c r="B44" s="21">
        <f>6</f>
        <v>6</v>
      </c>
      <c r="C44" s="21">
        <f>8403</f>
        <v>8403</v>
      </c>
      <c r="D44" s="21">
        <f t="shared" si="1"/>
        <v>153932</v>
      </c>
      <c r="E44" s="21">
        <f t="shared" si="2"/>
        <v>150.32421875</v>
      </c>
    </row>
    <row r="45">
      <c r="A45" s="21">
        <f>10277</f>
        <v>10277</v>
      </c>
      <c r="B45" s="21">
        <f>37</f>
        <v>37</v>
      </c>
      <c r="C45" s="21">
        <f>8552</f>
        <v>8552</v>
      </c>
      <c r="D45" s="21">
        <f t="shared" si="1"/>
        <v>153932</v>
      </c>
      <c r="E45" s="21">
        <f t="shared" si="2"/>
        <v>150.32421875</v>
      </c>
    </row>
    <row r="46">
      <c r="A46" s="21">
        <f>10458</f>
        <v>10458</v>
      </c>
      <c r="B46" s="21">
        <f>10</f>
        <v>10</v>
      </c>
      <c r="C46" s="21">
        <f>8774</f>
        <v>8774</v>
      </c>
      <c r="D46" s="21">
        <f t="shared" si="1"/>
        <v>153932</v>
      </c>
      <c r="E46" s="21">
        <f t="shared" si="2"/>
        <v>150.32421875</v>
      </c>
    </row>
    <row r="47">
      <c r="A47" s="21">
        <f>10620</f>
        <v>10620</v>
      </c>
      <c r="B47" s="21">
        <f t="shared" ref="B47:B54" si="3">0</f>
        <v>0</v>
      </c>
      <c r="C47" s="21">
        <f>8923</f>
        <v>8923</v>
      </c>
      <c r="D47" s="21">
        <f t="shared" si="1"/>
        <v>153932</v>
      </c>
      <c r="E47" s="21">
        <f t="shared" si="2"/>
        <v>150.32421875</v>
      </c>
    </row>
    <row r="48">
      <c r="A48" s="21">
        <f>10825</f>
        <v>10825</v>
      </c>
      <c r="B48" s="21">
        <f t="shared" si="3"/>
        <v>0</v>
      </c>
      <c r="C48" s="21">
        <f>9114</f>
        <v>9114</v>
      </c>
      <c r="D48" s="21">
        <f t="shared" si="1"/>
        <v>153932</v>
      </c>
      <c r="E48" s="21">
        <f t="shared" si="2"/>
        <v>150.32421875</v>
      </c>
    </row>
    <row r="49">
      <c r="A49" s="21">
        <f>10990</f>
        <v>10990</v>
      </c>
      <c r="B49" s="21">
        <f t="shared" si="3"/>
        <v>0</v>
      </c>
      <c r="C49" s="21">
        <f>9298</f>
        <v>9298</v>
      </c>
      <c r="D49" s="21">
        <f t="shared" si="1"/>
        <v>153932</v>
      </c>
      <c r="E49" s="21">
        <f t="shared" si="2"/>
        <v>150.32421875</v>
      </c>
    </row>
    <row r="50">
      <c r="A50" s="21">
        <f>11161</f>
        <v>11161</v>
      </c>
      <c r="B50" s="21">
        <f t="shared" si="3"/>
        <v>0</v>
      </c>
      <c r="C50" s="21">
        <f>9471</f>
        <v>9471</v>
      </c>
      <c r="D50" s="21">
        <f t="shared" si="1"/>
        <v>153932</v>
      </c>
      <c r="E50" s="21">
        <f t="shared" si="2"/>
        <v>150.32421875</v>
      </c>
    </row>
    <row r="51">
      <c r="A51" s="21">
        <f>11331</f>
        <v>11331</v>
      </c>
      <c r="B51" s="21">
        <f t="shared" si="3"/>
        <v>0</v>
      </c>
      <c r="C51" s="21">
        <f>9644</f>
        <v>9644</v>
      </c>
      <c r="D51" s="21">
        <f t="shared" si="1"/>
        <v>153932</v>
      </c>
      <c r="E51" s="21">
        <f t="shared" si="2"/>
        <v>150.32421875</v>
      </c>
    </row>
    <row r="52">
      <c r="A52" s="21">
        <f>11519</f>
        <v>11519</v>
      </c>
      <c r="B52" s="21">
        <f t="shared" si="3"/>
        <v>0</v>
      </c>
      <c r="C52" s="21">
        <f>9845</f>
        <v>9845</v>
      </c>
      <c r="D52" s="21">
        <f t="shared" si="1"/>
        <v>153932</v>
      </c>
      <c r="E52" s="21">
        <f t="shared" si="2"/>
        <v>150.32421875</v>
      </c>
    </row>
    <row r="53">
      <c r="A53" s="21">
        <f>11709</f>
        <v>11709</v>
      </c>
      <c r="B53" s="21">
        <f t="shared" si="3"/>
        <v>0</v>
      </c>
      <c r="C53" s="21">
        <f>10032</f>
        <v>10032</v>
      </c>
      <c r="D53" s="21">
        <f t="shared" si="1"/>
        <v>153932</v>
      </c>
      <c r="E53" s="21">
        <f t="shared" si="2"/>
        <v>150.32421875</v>
      </c>
    </row>
    <row r="54">
      <c r="A54" s="21">
        <f>11894</f>
        <v>11894</v>
      </c>
      <c r="B54" s="21">
        <f t="shared" si="3"/>
        <v>0</v>
      </c>
      <c r="C54" s="21">
        <f>10186</f>
        <v>10186</v>
      </c>
      <c r="D54" s="21">
        <f>154202</f>
        <v>154202</v>
      </c>
      <c r="E54" s="21">
        <f>150.587890625</f>
        <v>150.587890625</v>
      </c>
    </row>
    <row r="55">
      <c r="A55" s="21">
        <f>12073</f>
        <v>12073</v>
      </c>
      <c r="B55" s="21">
        <f>6</f>
        <v>6</v>
      </c>
      <c r="C55" s="21">
        <f>10336</f>
        <v>10336</v>
      </c>
      <c r="D55" s="21">
        <f>156032</f>
        <v>156032</v>
      </c>
      <c r="E55" s="21">
        <f>152.375</f>
        <v>152.375</v>
      </c>
    </row>
    <row r="56">
      <c r="A56" s="21">
        <f>12239</f>
        <v>12239</v>
      </c>
      <c r="B56" s="21">
        <f>0</f>
        <v>0</v>
      </c>
      <c r="C56" s="21">
        <f>10484</f>
        <v>10484</v>
      </c>
      <c r="D56" s="21">
        <f>159478</f>
        <v>159478</v>
      </c>
      <c r="E56" s="21">
        <f>155.740234375</f>
        <v>155.740234375</v>
      </c>
    </row>
    <row r="57">
      <c r="A57" s="21">
        <f>12405</f>
        <v>12405</v>
      </c>
      <c r="B57" s="21">
        <f>0</f>
        <v>0</v>
      </c>
      <c r="C57" s="21">
        <f>10670</f>
        <v>10670</v>
      </c>
      <c r="D57" s="21">
        <f>159500</f>
        <v>159500</v>
      </c>
      <c r="E57" s="21">
        <f>155.76171875</f>
        <v>155.76171875</v>
      </c>
    </row>
    <row r="58">
      <c r="A58" s="21">
        <f>12602</f>
        <v>12602</v>
      </c>
      <c r="B58" s="21">
        <f>0</f>
        <v>0</v>
      </c>
      <c r="C58" s="21">
        <f>10821</f>
        <v>10821</v>
      </c>
      <c r="D58" s="21">
        <f>159500</f>
        <v>159500</v>
      </c>
      <c r="E58" s="21">
        <f>155.76171875</f>
        <v>155.76171875</v>
      </c>
    </row>
    <row r="59">
      <c r="A59" s="21">
        <f>12761</f>
        <v>12761</v>
      </c>
      <c r="B59" s="21">
        <f>4</f>
        <v>4</v>
      </c>
      <c r="C59" s="21">
        <f>10970</f>
        <v>10970</v>
      </c>
      <c r="D59" s="21">
        <f>159500</f>
        <v>159500</v>
      </c>
      <c r="E59" s="21">
        <f>155.76171875</f>
        <v>155.76171875</v>
      </c>
    </row>
    <row r="60">
      <c r="A60" s="21">
        <f>12932</f>
        <v>12932</v>
      </c>
      <c r="B60" s="21">
        <f>0</f>
        <v>0</v>
      </c>
      <c r="C60" s="21">
        <f>11132</f>
        <v>11132</v>
      </c>
      <c r="D60" s="21">
        <f>159500</f>
        <v>159500</v>
      </c>
      <c r="E60" s="21">
        <f>155.76171875</f>
        <v>155.76171875</v>
      </c>
    </row>
    <row r="61">
      <c r="A61" s="21">
        <f>13123</f>
        <v>13123</v>
      </c>
      <c r="B61" s="21">
        <f>7</f>
        <v>7</v>
      </c>
      <c r="C61" s="21">
        <f>11292</f>
        <v>11292</v>
      </c>
      <c r="D61" s="21">
        <f>159064</f>
        <v>159064</v>
      </c>
      <c r="E61" s="21">
        <f>155.3359375</f>
        <v>155.3359375</v>
      </c>
    </row>
    <row r="62">
      <c r="A62" s="21">
        <f>13333</f>
        <v>13333</v>
      </c>
      <c r="B62" s="21">
        <f>16</f>
        <v>16</v>
      </c>
      <c r="C62" s="21">
        <f>11459</f>
        <v>11459</v>
      </c>
      <c r="D62" s="21">
        <f t="shared" ref="D62:D70" si="4">154968</f>
        <v>154968</v>
      </c>
      <c r="E62" s="21">
        <f t="shared" ref="E62:E70" si="5">151.3359375</f>
        <v>151.3359375</v>
      </c>
    </row>
    <row r="63">
      <c r="A63" s="21">
        <f>13546</f>
        <v>13546</v>
      </c>
      <c r="B63" s="21">
        <f>9</f>
        <v>9</v>
      </c>
      <c r="C63" s="21">
        <f>11606</f>
        <v>11606</v>
      </c>
      <c r="D63" s="21">
        <f t="shared" si="4"/>
        <v>154968</v>
      </c>
      <c r="E63" s="21">
        <f t="shared" si="5"/>
        <v>151.3359375</v>
      </c>
    </row>
    <row r="64">
      <c r="A64" s="21">
        <f>13717</f>
        <v>13717</v>
      </c>
      <c r="B64" s="21">
        <f t="shared" ref="B64:B73" si="6">0</f>
        <v>0</v>
      </c>
      <c r="C64" s="21">
        <f>11791</f>
        <v>11791</v>
      </c>
      <c r="D64" s="21">
        <f t="shared" si="4"/>
        <v>154968</v>
      </c>
      <c r="E64" s="21">
        <f t="shared" si="5"/>
        <v>151.3359375</v>
      </c>
    </row>
    <row r="65">
      <c r="A65" s="21">
        <f>13886</f>
        <v>13886</v>
      </c>
      <c r="B65" s="21">
        <f t="shared" si="6"/>
        <v>0</v>
      </c>
      <c r="C65" s="21">
        <f>11936</f>
        <v>11936</v>
      </c>
      <c r="D65" s="21">
        <f t="shared" si="4"/>
        <v>154968</v>
      </c>
      <c r="E65" s="21">
        <f t="shared" si="5"/>
        <v>151.3359375</v>
      </c>
    </row>
    <row r="66">
      <c r="A66" s="21">
        <f>14054</f>
        <v>14054</v>
      </c>
      <c r="B66" s="21">
        <f t="shared" si="6"/>
        <v>0</v>
      </c>
      <c r="C66" s="21">
        <f>12079</f>
        <v>12079</v>
      </c>
      <c r="D66" s="21">
        <f t="shared" si="4"/>
        <v>154968</v>
      </c>
      <c r="E66" s="21">
        <f t="shared" si="5"/>
        <v>151.3359375</v>
      </c>
    </row>
    <row r="67">
      <c r="A67" s="21">
        <f>14217</f>
        <v>14217</v>
      </c>
      <c r="B67" s="21">
        <f t="shared" si="6"/>
        <v>0</v>
      </c>
      <c r="C67" s="21">
        <f>12236</f>
        <v>12236</v>
      </c>
      <c r="D67" s="21">
        <f t="shared" si="4"/>
        <v>154968</v>
      </c>
      <c r="E67" s="21">
        <f t="shared" si="5"/>
        <v>151.3359375</v>
      </c>
    </row>
    <row r="68">
      <c r="A68" s="21">
        <f>14404</f>
        <v>14404</v>
      </c>
      <c r="B68" s="21">
        <f t="shared" si="6"/>
        <v>0</v>
      </c>
      <c r="C68" s="21">
        <f>12391</f>
        <v>12391</v>
      </c>
      <c r="D68" s="21">
        <f t="shared" si="4"/>
        <v>154968</v>
      </c>
      <c r="E68" s="21">
        <f t="shared" si="5"/>
        <v>151.3359375</v>
      </c>
    </row>
    <row r="69">
      <c r="A69" s="21">
        <f>14573</f>
        <v>14573</v>
      </c>
      <c r="B69" s="21">
        <f t="shared" si="6"/>
        <v>0</v>
      </c>
      <c r="C69" s="21">
        <f>12533</f>
        <v>12533</v>
      </c>
      <c r="D69" s="21">
        <f t="shared" si="4"/>
        <v>154968</v>
      </c>
      <c r="E69" s="21">
        <f t="shared" si="5"/>
        <v>151.3359375</v>
      </c>
    </row>
    <row r="70">
      <c r="A70" s="21">
        <f>14754</f>
        <v>14754</v>
      </c>
      <c r="B70" s="21">
        <f t="shared" si="6"/>
        <v>0</v>
      </c>
      <c r="C70" s="21">
        <f>12705</f>
        <v>12705</v>
      </c>
      <c r="D70" s="21">
        <f t="shared" si="4"/>
        <v>154968</v>
      </c>
      <c r="E70" s="21">
        <f t="shared" si="5"/>
        <v>151.3359375</v>
      </c>
    </row>
    <row r="71">
      <c r="A71" s="21">
        <f>14923</f>
        <v>14923</v>
      </c>
      <c r="B71" s="21">
        <f t="shared" si="6"/>
        <v>0</v>
      </c>
      <c r="C71" s="21">
        <f>12869</f>
        <v>12869</v>
      </c>
      <c r="D71" s="21">
        <f>155064</f>
        <v>155064</v>
      </c>
      <c r="E71" s="21">
        <f>151.4296875</f>
        <v>151.4296875</v>
      </c>
    </row>
    <row r="72">
      <c r="A72" s="21">
        <f>15106</f>
        <v>15106</v>
      </c>
      <c r="B72" s="21">
        <f t="shared" si="6"/>
        <v>0</v>
      </c>
      <c r="C72" s="21">
        <f>13047</f>
        <v>13047</v>
      </c>
      <c r="D72" s="21">
        <f>155064</f>
        <v>155064</v>
      </c>
      <c r="E72" s="21">
        <f>151.4296875</f>
        <v>151.4296875</v>
      </c>
    </row>
    <row r="73">
      <c r="A73" s="21">
        <f>15289</f>
        <v>15289</v>
      </c>
      <c r="B73" s="21">
        <f t="shared" si="6"/>
        <v>0</v>
      </c>
      <c r="C73" s="21">
        <f>13236</f>
        <v>13236</v>
      </c>
      <c r="D73" s="21">
        <f>155096</f>
        <v>155096</v>
      </c>
      <c r="E73" s="21">
        <f>151.4609375</f>
        <v>151.4609375</v>
      </c>
    </row>
    <row r="74">
      <c r="A74" s="21">
        <f>15469</f>
        <v>15469</v>
      </c>
      <c r="B74" s="21">
        <f>3</f>
        <v>3</v>
      </c>
      <c r="C74" s="21">
        <f>13448</f>
        <v>13448</v>
      </c>
      <c r="D74" s="21">
        <f>155672</f>
        <v>155672</v>
      </c>
      <c r="E74" s="21">
        <f>152.0234375</f>
        <v>152.0234375</v>
      </c>
    </row>
    <row r="75">
      <c r="A75" s="21">
        <f>15670</f>
        <v>15670</v>
      </c>
      <c r="B75" s="21">
        <f>19</f>
        <v>19</v>
      </c>
      <c r="C75" s="21">
        <f>13607</f>
        <v>13607</v>
      </c>
      <c r="D75" s="21">
        <f>155894</f>
        <v>155894</v>
      </c>
      <c r="E75" s="21">
        <f>152.240234375</f>
        <v>152.240234375</v>
      </c>
    </row>
    <row r="76">
      <c r="A76" s="21">
        <f>15854</f>
        <v>15854</v>
      </c>
      <c r="B76" s="21">
        <f>5</f>
        <v>5</v>
      </c>
      <c r="C76" s="21">
        <f>13749</f>
        <v>13749</v>
      </c>
      <c r="D76" s="21">
        <f>155914</f>
        <v>155914</v>
      </c>
      <c r="E76" s="21">
        <f>152.259765625</f>
        <v>152.259765625</v>
      </c>
    </row>
    <row r="77">
      <c r="A77" s="21">
        <f>16042</f>
        <v>16042</v>
      </c>
      <c r="B77" s="21">
        <f>2</f>
        <v>2</v>
      </c>
      <c r="C77" s="21">
        <f>13897</f>
        <v>13897</v>
      </c>
      <c r="D77" s="21">
        <f>155910</f>
        <v>155910</v>
      </c>
      <c r="E77" s="21">
        <f>152.255859375</f>
        <v>152.255859375</v>
      </c>
    </row>
    <row r="78">
      <c r="A78" s="21">
        <f>16209</f>
        <v>16209</v>
      </c>
      <c r="B78" s="21">
        <f>0</f>
        <v>0</v>
      </c>
      <c r="C78" s="21">
        <f>14086</f>
        <v>14086</v>
      </c>
      <c r="D78" s="21">
        <f>155910</f>
        <v>155910</v>
      </c>
      <c r="E78" s="21">
        <f>152.255859375</f>
        <v>152.255859375</v>
      </c>
    </row>
    <row r="79">
      <c r="A79" s="21">
        <f>16397</f>
        <v>16397</v>
      </c>
      <c r="B79" s="21">
        <f>0</f>
        <v>0</v>
      </c>
      <c r="C79" s="21">
        <f>14234</f>
        <v>14234</v>
      </c>
      <c r="D79" s="21">
        <f>155910</f>
        <v>155910</v>
      </c>
      <c r="E79" s="21">
        <f>152.255859375</f>
        <v>152.255859375</v>
      </c>
    </row>
    <row r="80">
      <c r="A80" s="21">
        <f>16577</f>
        <v>16577</v>
      </c>
      <c r="B80" s="21">
        <f>0</f>
        <v>0</v>
      </c>
      <c r="C80" s="21">
        <f>14401</f>
        <v>14401</v>
      </c>
      <c r="D80" s="21">
        <f>155922</f>
        <v>155922</v>
      </c>
      <c r="E80" s="21">
        <f>152.267578125</f>
        <v>152.267578125</v>
      </c>
    </row>
    <row r="81">
      <c r="A81" s="21">
        <f>16762</f>
        <v>16762</v>
      </c>
      <c r="B81" s="21">
        <f>11</f>
        <v>11</v>
      </c>
      <c r="C81" s="21">
        <f>14546</f>
        <v>14546</v>
      </c>
      <c r="D81" s="21">
        <f>155862</f>
        <v>155862</v>
      </c>
      <c r="E81" s="21">
        <f>152.208984375</f>
        <v>152.208984375</v>
      </c>
    </row>
    <row r="82">
      <c r="A82" s="21">
        <f>16941</f>
        <v>16941</v>
      </c>
      <c r="B82" s="21">
        <f>8</f>
        <v>8</v>
      </c>
      <c r="C82" s="21">
        <f>14691</f>
        <v>14691</v>
      </c>
      <c r="D82" s="21">
        <f>155478</f>
        <v>155478</v>
      </c>
      <c r="E82" s="21">
        <f>151.833984375</f>
        <v>151.833984375</v>
      </c>
    </row>
    <row r="83">
      <c r="A83" s="21">
        <f>17127</f>
        <v>17127</v>
      </c>
      <c r="B83" s="21">
        <f>0</f>
        <v>0</v>
      </c>
      <c r="C83" s="21">
        <f>14860</f>
        <v>14860</v>
      </c>
      <c r="D83" s="21">
        <f>155478</f>
        <v>155478</v>
      </c>
      <c r="E83" s="21">
        <f>151.833984375</f>
        <v>151.833984375</v>
      </c>
    </row>
    <row r="84">
      <c r="A84" s="21">
        <f>17311</f>
        <v>17311</v>
      </c>
      <c r="B84" s="21">
        <f>0</f>
        <v>0</v>
      </c>
      <c r="C84" s="21">
        <f>15018</f>
        <v>15018</v>
      </c>
      <c r="D84" s="21">
        <f>155478</f>
        <v>155478</v>
      </c>
      <c r="E84" s="21">
        <f>151.833984375</f>
        <v>151.833984375</v>
      </c>
    </row>
    <row r="85">
      <c r="A85" s="21">
        <f>17479</f>
        <v>17479</v>
      </c>
      <c r="B85" s="21">
        <f>0</f>
        <v>0</v>
      </c>
      <c r="C85" s="21">
        <f>15179</f>
        <v>15179</v>
      </c>
      <c r="D85" s="21">
        <f>155478</f>
        <v>155478</v>
      </c>
      <c r="E85" s="21">
        <f>151.833984375</f>
        <v>151.833984375</v>
      </c>
    </row>
    <row r="86">
      <c r="A86" s="21">
        <f>17676</f>
        <v>17676</v>
      </c>
      <c r="B86" s="21">
        <f>0</f>
        <v>0</v>
      </c>
      <c r="C86" s="21">
        <f>15343</f>
        <v>15343</v>
      </c>
      <c r="D86" s="21">
        <f>155478</f>
        <v>155478</v>
      </c>
      <c r="E86" s="21">
        <f>151.833984375</f>
        <v>151.833984375</v>
      </c>
    </row>
    <row r="87">
      <c r="A87" s="21">
        <f>17878</f>
        <v>17878</v>
      </c>
      <c r="B87" s="21">
        <f>0</f>
        <v>0</v>
      </c>
      <c r="C87" s="21">
        <f>15499</f>
        <v>15499</v>
      </c>
      <c r="D87" s="21">
        <f>155478</f>
        <v>155478</v>
      </c>
      <c r="E87" s="21">
        <f>151.833984375</f>
        <v>151.833984375</v>
      </c>
    </row>
    <row r="88">
      <c r="A88" s="21">
        <f>18057</f>
        <v>18057</v>
      </c>
      <c r="B88" s="21">
        <f>0</f>
        <v>0</v>
      </c>
      <c r="C88" s="21">
        <f>15662</f>
        <v>15662</v>
      </c>
      <c r="D88" s="21">
        <f>155918</f>
        <v>155918</v>
      </c>
      <c r="E88" s="21">
        <f>152.263671875</f>
        <v>152.263671875</v>
      </c>
    </row>
    <row r="89">
      <c r="A89" s="21">
        <f>18247</f>
        <v>18247</v>
      </c>
      <c r="B89" s="21">
        <f>0</f>
        <v>0</v>
      </c>
      <c r="C89" s="21">
        <f>15826</f>
        <v>15826</v>
      </c>
      <c r="D89" s="21">
        <f>159878</f>
        <v>159878</v>
      </c>
      <c r="E89" s="21">
        <f>156.130859375</f>
        <v>156.130859375</v>
      </c>
    </row>
    <row r="90">
      <c r="A90" s="21">
        <f>18407</f>
        <v>18407</v>
      </c>
      <c r="B90" s="21">
        <f>30</f>
        <v>30</v>
      </c>
      <c r="C90" s="21">
        <f>16005</f>
        <v>16005</v>
      </c>
      <c r="D90" s="21">
        <f>163458</f>
        <v>163458</v>
      </c>
      <c r="E90" s="21">
        <f>159.626953125</f>
        <v>159.626953125</v>
      </c>
    </row>
    <row r="91">
      <c r="A91" s="21">
        <f>18599</f>
        <v>18599</v>
      </c>
      <c r="B91" s="21">
        <f>18</f>
        <v>18</v>
      </c>
      <c r="C91" s="21">
        <f>16146</f>
        <v>16146</v>
      </c>
      <c r="D91" s="21">
        <f>163816</f>
        <v>163816</v>
      </c>
      <c r="E91" s="21">
        <f>159.9765625</f>
        <v>159.9765625</v>
      </c>
    </row>
    <row r="92">
      <c r="A92" s="21">
        <f>18791</f>
        <v>18791</v>
      </c>
      <c r="B92" s="21">
        <f t="shared" ref="B92:B105" si="7">0</f>
        <v>0</v>
      </c>
      <c r="C92" s="21">
        <f>16312</f>
        <v>16312</v>
      </c>
      <c r="D92" s="21">
        <f>163816</f>
        <v>163816</v>
      </c>
      <c r="E92" s="21">
        <f>159.9765625</f>
        <v>159.9765625</v>
      </c>
    </row>
    <row r="93">
      <c r="A93" s="21">
        <f>18972</f>
        <v>18972</v>
      </c>
      <c r="B93" s="21">
        <f t="shared" si="7"/>
        <v>0</v>
      </c>
      <c r="C93" s="21">
        <f>16460</f>
        <v>16460</v>
      </c>
      <c r="D93" s="21">
        <f>163816</f>
        <v>163816</v>
      </c>
      <c r="E93" s="21">
        <f>159.9765625</f>
        <v>159.9765625</v>
      </c>
    </row>
    <row r="94">
      <c r="A94" s="21">
        <f>19141</f>
        <v>19141</v>
      </c>
      <c r="B94" s="21">
        <f t="shared" si="7"/>
        <v>0</v>
      </c>
      <c r="C94" s="21">
        <f>16606</f>
        <v>16606</v>
      </c>
      <c r="D94" s="21">
        <f>163816</f>
        <v>163816</v>
      </c>
      <c r="E94" s="21">
        <f>159.9765625</f>
        <v>159.9765625</v>
      </c>
    </row>
    <row r="95">
      <c r="A95" s="21">
        <f>19324</f>
        <v>19324</v>
      </c>
      <c r="B95" s="21">
        <f t="shared" si="7"/>
        <v>0</v>
      </c>
      <c r="C95" s="21">
        <f>16821</f>
        <v>16821</v>
      </c>
      <c r="D95" s="21">
        <f>163816</f>
        <v>163816</v>
      </c>
      <c r="E95" s="21">
        <f>159.9765625</f>
        <v>159.9765625</v>
      </c>
    </row>
    <row r="96">
      <c r="A96" s="21">
        <f>19508</f>
        <v>19508</v>
      </c>
      <c r="B96" s="21">
        <f t="shared" si="7"/>
        <v>0</v>
      </c>
      <c r="C96" s="21">
        <f>16966</f>
        <v>16966</v>
      </c>
      <c r="D96" s="21">
        <f>156980</f>
        <v>156980</v>
      </c>
      <c r="E96" s="21">
        <f>153.30078125</f>
        <v>153.30078125</v>
      </c>
    </row>
    <row r="97">
      <c r="A97" s="21">
        <f>19699</f>
        <v>19699</v>
      </c>
      <c r="B97" s="21">
        <f t="shared" si="7"/>
        <v>0</v>
      </c>
      <c r="C97" s="21">
        <f>17146</f>
        <v>17146</v>
      </c>
      <c r="D97" s="21">
        <f>156732</f>
        <v>156732</v>
      </c>
      <c r="E97" s="21">
        <f>153.05859375</f>
        <v>153.05859375</v>
      </c>
    </row>
    <row r="98">
      <c r="A98" s="21">
        <f>19868</f>
        <v>19868</v>
      </c>
      <c r="B98" s="21">
        <f t="shared" si="7"/>
        <v>0</v>
      </c>
      <c r="C98" s="21">
        <f>17309</f>
        <v>17309</v>
      </c>
      <c r="D98" s="21">
        <f>156736</f>
        <v>156736</v>
      </c>
      <c r="E98" s="21">
        <f>153.0625</f>
        <v>153.0625</v>
      </c>
    </row>
    <row r="99">
      <c r="A99" s="21">
        <f>20035</f>
        <v>20035</v>
      </c>
      <c r="B99" s="21">
        <f t="shared" si="7"/>
        <v>0</v>
      </c>
      <c r="C99" s="21">
        <f>17450</f>
        <v>17450</v>
      </c>
      <c r="D99" s="21">
        <f>156736</f>
        <v>156736</v>
      </c>
      <c r="E99" s="21">
        <f>153.0625</f>
        <v>153.0625</v>
      </c>
    </row>
    <row r="100">
      <c r="A100" s="21">
        <f>20218</f>
        <v>20218</v>
      </c>
      <c r="B100" s="21">
        <f t="shared" si="7"/>
        <v>0</v>
      </c>
      <c r="C100" s="21">
        <f>17599</f>
        <v>17599</v>
      </c>
      <c r="D100" s="21">
        <f>156736</f>
        <v>156736</v>
      </c>
      <c r="E100" s="21">
        <f>153.0625</f>
        <v>153.0625</v>
      </c>
    </row>
    <row r="101">
      <c r="A101" s="21">
        <f>20405</f>
        <v>20405</v>
      </c>
      <c r="B101" s="21">
        <f t="shared" si="7"/>
        <v>0</v>
      </c>
      <c r="C101" s="21">
        <f>17751</f>
        <v>17751</v>
      </c>
      <c r="D101" s="21">
        <f>156736</f>
        <v>156736</v>
      </c>
      <c r="E101" s="21">
        <f>153.0625</f>
        <v>153.0625</v>
      </c>
    </row>
    <row r="102">
      <c r="A102" s="21">
        <f>20593</f>
        <v>20593</v>
      </c>
      <c r="B102" s="21">
        <f t="shared" si="7"/>
        <v>0</v>
      </c>
      <c r="C102" s="21">
        <f>17905</f>
        <v>17905</v>
      </c>
      <c r="D102" s="21">
        <f>156736</f>
        <v>156736</v>
      </c>
      <c r="E102" s="21">
        <f>153.0625</f>
        <v>153.0625</v>
      </c>
    </row>
    <row r="103">
      <c r="A103" s="21">
        <f>20758</f>
        <v>20758</v>
      </c>
      <c r="B103" s="21">
        <f t="shared" si="7"/>
        <v>0</v>
      </c>
      <c r="C103" s="21">
        <f>18037</f>
        <v>18037</v>
      </c>
      <c r="D103" s="21">
        <f>156736</f>
        <v>156736</v>
      </c>
      <c r="E103" s="21">
        <f>153.0625</f>
        <v>153.0625</v>
      </c>
    </row>
    <row r="104">
      <c r="A104" s="21">
        <f>20948</f>
        <v>20948</v>
      </c>
      <c r="B104" s="21">
        <f t="shared" si="7"/>
        <v>0</v>
      </c>
      <c r="C104" s="21">
        <f>18208</f>
        <v>18208</v>
      </c>
      <c r="D104" s="21">
        <f>156736</f>
        <v>156736</v>
      </c>
      <c r="E104" s="21">
        <f>153.0625</f>
        <v>153.0625</v>
      </c>
    </row>
    <row r="105">
      <c r="A105" s="21">
        <f>21143</f>
        <v>21143</v>
      </c>
      <c r="B105" s="21">
        <f t="shared" si="7"/>
        <v>0</v>
      </c>
      <c r="C105" s="21">
        <f>18377</f>
        <v>18377</v>
      </c>
      <c r="D105" s="21">
        <f>156756</f>
        <v>156756</v>
      </c>
      <c r="E105" s="21">
        <f>153.08203125</f>
        <v>153.08203125</v>
      </c>
    </row>
    <row r="106">
      <c r="A106" s="21">
        <f>21335</f>
        <v>21335</v>
      </c>
      <c r="B106" s="21">
        <f>37</f>
        <v>37</v>
      </c>
      <c r="C106" s="21">
        <f>18536</f>
        <v>18536</v>
      </c>
      <c r="D106" s="21">
        <f>157140</f>
        <v>157140</v>
      </c>
      <c r="E106" s="21">
        <f>153.45703125</f>
        <v>153.45703125</v>
      </c>
    </row>
    <row r="107">
      <c r="A107" s="21">
        <f>21510</f>
        <v>21510</v>
      </c>
      <c r="B107" s="21">
        <f>16</f>
        <v>16</v>
      </c>
      <c r="C107" s="21">
        <f>18719</f>
        <v>18719</v>
      </c>
      <c r="D107" s="21">
        <f>161618</f>
        <v>161618</v>
      </c>
      <c r="E107" s="21">
        <f>157.830078125</f>
        <v>157.830078125</v>
      </c>
    </row>
    <row r="108">
      <c r="A108" s="21">
        <f>21711</f>
        <v>21711</v>
      </c>
      <c r="B108" s="21">
        <f>0</f>
        <v>0</v>
      </c>
      <c r="C108" s="21">
        <f>18886</f>
        <v>18886</v>
      </c>
      <c r="D108" s="21">
        <f>161696</f>
        <v>161696</v>
      </c>
      <c r="E108" s="21">
        <f>157.90625</f>
        <v>157.90625</v>
      </c>
    </row>
    <row r="109">
      <c r="A109" s="21">
        <f>21897</f>
        <v>21897</v>
      </c>
      <c r="B109" s="21">
        <f>0</f>
        <v>0</v>
      </c>
      <c r="C109" s="21">
        <f>19031</f>
        <v>19031</v>
      </c>
      <c r="D109" s="21">
        <f>161696</f>
        <v>161696</v>
      </c>
      <c r="E109" s="21">
        <f>157.90625</f>
        <v>157.90625</v>
      </c>
    </row>
    <row r="110">
      <c r="A110" s="21">
        <f>22078</f>
        <v>22078</v>
      </c>
      <c r="B110" s="21">
        <f>0</f>
        <v>0</v>
      </c>
      <c r="C110" s="21">
        <f>19203</f>
        <v>19203</v>
      </c>
      <c r="D110" s="21">
        <f>161696</f>
        <v>161696</v>
      </c>
      <c r="E110" s="21">
        <f>157.90625</f>
        <v>157.90625</v>
      </c>
    </row>
    <row r="111">
      <c r="A111" s="21">
        <f>22265</f>
        <v>22265</v>
      </c>
      <c r="B111" s="21">
        <f>0</f>
        <v>0</v>
      </c>
      <c r="C111" s="21">
        <f>19362</f>
        <v>19362</v>
      </c>
      <c r="D111" s="21">
        <f>161696</f>
        <v>161696</v>
      </c>
      <c r="E111" s="21">
        <f>157.90625</f>
        <v>157.90625</v>
      </c>
    </row>
    <row r="112">
      <c r="A112" s="21">
        <f>22442</f>
        <v>22442</v>
      </c>
      <c r="B112" s="21">
        <f>11</f>
        <v>11</v>
      </c>
      <c r="C112" s="21">
        <f>19527</f>
        <v>19527</v>
      </c>
      <c r="D112" s="21">
        <f>161688</f>
        <v>161688</v>
      </c>
      <c r="E112" s="21">
        <f>157.8984375</f>
        <v>157.8984375</v>
      </c>
    </row>
    <row r="113">
      <c r="A113" s="21">
        <f>22647</f>
        <v>22647</v>
      </c>
      <c r="B113" s="21">
        <f>5</f>
        <v>5</v>
      </c>
      <c r="C113" s="21">
        <f>19675</f>
        <v>19675</v>
      </c>
      <c r="D113" s="21">
        <f>160668</f>
        <v>160668</v>
      </c>
      <c r="E113" s="21">
        <f>156.90234375</f>
        <v>156.90234375</v>
      </c>
    </row>
    <row r="114">
      <c r="A114" s="21">
        <f>22831</f>
        <v>22831</v>
      </c>
      <c r="B114" s="21">
        <f>0</f>
        <v>0</v>
      </c>
      <c r="C114" s="21">
        <f>19836</f>
        <v>19836</v>
      </c>
      <c r="D114" s="21">
        <f t="shared" ref="D114:D122" si="8">157212</f>
        <v>157212</v>
      </c>
      <c r="E114" s="21">
        <f t="shared" ref="E114:E122" si="9">153.52734375</f>
        <v>153.52734375</v>
      </c>
    </row>
    <row r="115">
      <c r="A115" s="21">
        <f>23000</f>
        <v>23000</v>
      </c>
      <c r="B115" s="21">
        <f>0</f>
        <v>0</v>
      </c>
      <c r="C115" s="21">
        <f>19998</f>
        <v>19998</v>
      </c>
      <c r="D115" s="21">
        <f t="shared" si="8"/>
        <v>157212</v>
      </c>
      <c r="E115" s="21">
        <f t="shared" si="9"/>
        <v>153.52734375</v>
      </c>
    </row>
    <row r="116">
      <c r="A116" s="21">
        <f>23167</f>
        <v>23167</v>
      </c>
      <c r="B116" s="21">
        <f>0</f>
        <v>0</v>
      </c>
      <c r="C116" s="21">
        <f>20145</f>
        <v>20145</v>
      </c>
      <c r="D116" s="21">
        <f t="shared" si="8"/>
        <v>157212</v>
      </c>
      <c r="E116" s="21">
        <f t="shared" si="9"/>
        <v>153.52734375</v>
      </c>
    </row>
    <row r="117">
      <c r="A117" s="21">
        <f>23336</f>
        <v>23336</v>
      </c>
      <c r="B117" s="21">
        <f>0</f>
        <v>0</v>
      </c>
      <c r="C117" s="21">
        <f>20318</f>
        <v>20318</v>
      </c>
      <c r="D117" s="21">
        <f t="shared" si="8"/>
        <v>157212</v>
      </c>
      <c r="E117" s="21">
        <f t="shared" si="9"/>
        <v>153.52734375</v>
      </c>
    </row>
    <row r="118">
      <c r="A118" s="21">
        <f>23546</f>
        <v>23546</v>
      </c>
      <c r="B118" s="21">
        <f>0</f>
        <v>0</v>
      </c>
      <c r="C118" s="21">
        <f>20479</f>
        <v>20479</v>
      </c>
      <c r="D118" s="21">
        <f t="shared" si="8"/>
        <v>157212</v>
      </c>
      <c r="E118" s="21">
        <f t="shared" si="9"/>
        <v>153.52734375</v>
      </c>
    </row>
    <row r="119">
      <c r="A119" s="21">
        <f>23726</f>
        <v>23726</v>
      </c>
      <c r="B119" s="21">
        <f>0</f>
        <v>0</v>
      </c>
      <c r="C119" s="21">
        <f>20675</f>
        <v>20675</v>
      </c>
      <c r="D119" s="21">
        <f t="shared" si="8"/>
        <v>157212</v>
      </c>
      <c r="E119" s="21">
        <f t="shared" si="9"/>
        <v>153.52734375</v>
      </c>
    </row>
    <row r="120">
      <c r="A120" s="21">
        <f>23920</f>
        <v>23920</v>
      </c>
      <c r="B120" s="21">
        <f>3</f>
        <v>3</v>
      </c>
      <c r="C120" s="21">
        <f>20825</f>
        <v>20825</v>
      </c>
      <c r="D120" s="21">
        <f t="shared" si="8"/>
        <v>157212</v>
      </c>
      <c r="E120" s="21">
        <f t="shared" si="9"/>
        <v>153.52734375</v>
      </c>
    </row>
    <row r="121">
      <c r="A121" s="21">
        <f>24094</f>
        <v>24094</v>
      </c>
      <c r="B121" s="21">
        <f>25</f>
        <v>25</v>
      </c>
      <c r="C121" s="21">
        <f>20984</f>
        <v>20984</v>
      </c>
      <c r="D121" s="21">
        <f t="shared" si="8"/>
        <v>157212</v>
      </c>
      <c r="E121" s="21">
        <f t="shared" si="9"/>
        <v>153.52734375</v>
      </c>
    </row>
    <row r="122">
      <c r="A122" s="21">
        <f>24281</f>
        <v>24281</v>
      </c>
      <c r="B122" s="21">
        <f>14</f>
        <v>14</v>
      </c>
      <c r="C122" s="21">
        <f>21138</f>
        <v>21138</v>
      </c>
      <c r="D122" s="21">
        <f t="shared" si="8"/>
        <v>157212</v>
      </c>
      <c r="E122" s="21">
        <f t="shared" si="9"/>
        <v>153.52734375</v>
      </c>
    </row>
    <row r="123">
      <c r="A123" s="21">
        <f>24443</f>
        <v>24443</v>
      </c>
      <c r="B123" s="21">
        <f t="shared" ref="B123:B134" si="10">0</f>
        <v>0</v>
      </c>
      <c r="C123" s="21">
        <f>21281</f>
        <v>21281</v>
      </c>
      <c r="D123" s="21">
        <f>157264</f>
        <v>157264</v>
      </c>
      <c r="E123" s="21">
        <f>153.578125</f>
        <v>153.578125</v>
      </c>
    </row>
    <row r="124">
      <c r="A124" s="21">
        <f>24624</f>
        <v>24624</v>
      </c>
      <c r="B124" s="21">
        <f t="shared" si="10"/>
        <v>0</v>
      </c>
      <c r="C124" s="21">
        <f>21450</f>
        <v>21450</v>
      </c>
      <c r="D124" s="21">
        <f>157801</f>
        <v>157801</v>
      </c>
      <c r="E124" s="21">
        <f>154.1025390625</f>
        <v>154.1025390625</v>
      </c>
    </row>
    <row r="125">
      <c r="A125" s="21">
        <f>24811</f>
        <v>24811</v>
      </c>
      <c r="B125" s="21">
        <f t="shared" si="10"/>
        <v>0</v>
      </c>
      <c r="C125" s="21">
        <f>21619</f>
        <v>21619</v>
      </c>
      <c r="D125" s="21">
        <f>163476</f>
        <v>163476</v>
      </c>
      <c r="E125" s="21">
        <f>159.64453125</f>
        <v>159.64453125</v>
      </c>
    </row>
    <row r="126">
      <c r="A126" s="21">
        <f>24995</f>
        <v>24995</v>
      </c>
      <c r="B126" s="21">
        <f t="shared" si="10"/>
        <v>0</v>
      </c>
      <c r="C126" s="21">
        <f>21782</f>
        <v>21782</v>
      </c>
      <c r="D126" s="21">
        <f>164004</f>
        <v>164004</v>
      </c>
      <c r="E126" s="21">
        <f>160.16015625</f>
        <v>160.16015625</v>
      </c>
    </row>
    <row r="127">
      <c r="A127" s="21">
        <f>25161</f>
        <v>25161</v>
      </c>
      <c r="B127" s="21">
        <f t="shared" si="10"/>
        <v>0</v>
      </c>
      <c r="C127" s="21">
        <f>21942</f>
        <v>21942</v>
      </c>
      <c r="D127" s="21">
        <f>163952</f>
        <v>163952</v>
      </c>
      <c r="E127" s="21">
        <f>160.109375</f>
        <v>160.109375</v>
      </c>
    </row>
    <row r="128">
      <c r="A128" s="21">
        <f>25328</f>
        <v>25328</v>
      </c>
      <c r="B128" s="21">
        <f t="shared" si="10"/>
        <v>0</v>
      </c>
      <c r="C128" s="21">
        <f>22102</f>
        <v>22102</v>
      </c>
      <c r="D128" s="21">
        <f>163952</f>
        <v>163952</v>
      </c>
      <c r="E128" s="21">
        <f>160.109375</f>
        <v>160.109375</v>
      </c>
    </row>
    <row r="129">
      <c r="A129" s="21">
        <f>25494</f>
        <v>25494</v>
      </c>
      <c r="B129" s="21">
        <f t="shared" si="10"/>
        <v>0</v>
      </c>
      <c r="C129" s="21">
        <f>22242</f>
        <v>22242</v>
      </c>
      <c r="D129" s="21">
        <f>163957</f>
        <v>163957</v>
      </c>
      <c r="E129" s="21">
        <f>160.1142578125</f>
        <v>160.1142578125</v>
      </c>
    </row>
    <row r="130">
      <c r="A130" s="21">
        <f>25680</f>
        <v>25680</v>
      </c>
      <c r="B130" s="21">
        <f t="shared" si="10"/>
        <v>0</v>
      </c>
      <c r="C130" s="21">
        <f>22407</f>
        <v>22407</v>
      </c>
      <c r="D130" s="21">
        <f>163861</f>
        <v>163861</v>
      </c>
      <c r="E130" s="21">
        <f>160.0205078125</f>
        <v>160.0205078125</v>
      </c>
    </row>
    <row r="131">
      <c r="A131" s="21">
        <f>25872</f>
        <v>25872</v>
      </c>
      <c r="B131" s="21">
        <f t="shared" si="10"/>
        <v>0</v>
      </c>
      <c r="C131" s="21">
        <f>22589</f>
        <v>22589</v>
      </c>
      <c r="D131" s="21">
        <f>158669</f>
        <v>158669</v>
      </c>
      <c r="E131" s="21">
        <f>154.9501953125</f>
        <v>154.9501953125</v>
      </c>
    </row>
    <row r="132">
      <c r="A132" s="21">
        <f>26037</f>
        <v>26037</v>
      </c>
      <c r="B132" s="21">
        <f t="shared" si="10"/>
        <v>0</v>
      </c>
      <c r="C132" s="21">
        <f>22774</f>
        <v>22774</v>
      </c>
      <c r="D132" s="21">
        <f>157859</f>
        <v>157859</v>
      </c>
      <c r="E132" s="21">
        <f>154.1591796875</f>
        <v>154.1591796875</v>
      </c>
    </row>
    <row r="133">
      <c r="A133" s="21">
        <f>26201</f>
        <v>26201</v>
      </c>
      <c r="B133" s="21">
        <f t="shared" si="10"/>
        <v>0</v>
      </c>
      <c r="C133" s="21">
        <f>22933</f>
        <v>22933</v>
      </c>
      <c r="D133" s="21">
        <f>157897</f>
        <v>157897</v>
      </c>
      <c r="E133" s="21">
        <f>154.1962890625</f>
        <v>154.1962890625</v>
      </c>
    </row>
    <row r="134">
      <c r="A134" s="21">
        <f>26368</f>
        <v>26368</v>
      </c>
      <c r="B134" s="21">
        <f t="shared" si="10"/>
        <v>0</v>
      </c>
      <c r="C134" s="21">
        <f>23119</f>
        <v>23119</v>
      </c>
      <c r="D134" s="21">
        <f>157897</f>
        <v>157897</v>
      </c>
      <c r="E134" s="21">
        <f>154.1962890625</f>
        <v>154.1962890625</v>
      </c>
    </row>
    <row r="135">
      <c r="A135" s="21">
        <f>26538</f>
        <v>26538</v>
      </c>
      <c r="B135" s="21">
        <f>3</f>
        <v>3</v>
      </c>
      <c r="C135" s="21">
        <f>23285</f>
        <v>23285</v>
      </c>
      <c r="D135" s="21">
        <f>157897</f>
        <v>157897</v>
      </c>
      <c r="E135" s="21">
        <f>154.1962890625</f>
        <v>154.1962890625</v>
      </c>
    </row>
    <row r="136">
      <c r="A136" s="21">
        <f>26754</f>
        <v>26754</v>
      </c>
      <c r="B136" s="21">
        <f>21</f>
        <v>21</v>
      </c>
      <c r="C136" s="21">
        <f>23464</f>
        <v>23464</v>
      </c>
      <c r="D136" s="21">
        <f>157897</f>
        <v>157897</v>
      </c>
      <c r="E136" s="21">
        <f>154.1962890625</f>
        <v>154.1962890625</v>
      </c>
    </row>
    <row r="137">
      <c r="A137" s="21">
        <f>26953</f>
        <v>26953</v>
      </c>
      <c r="B137" s="21">
        <f>2</f>
        <v>2</v>
      </c>
      <c r="C137" s="21">
        <f>23616</f>
        <v>23616</v>
      </c>
      <c r="D137" s="21">
        <f>157897</f>
        <v>157897</v>
      </c>
      <c r="E137" s="21">
        <f>154.1962890625</f>
        <v>154.1962890625</v>
      </c>
    </row>
    <row r="138">
      <c r="A138" s="21">
        <f>27121</f>
        <v>27121</v>
      </c>
      <c r="B138" s="21">
        <f t="shared" ref="B138:B148" si="11">0</f>
        <v>0</v>
      </c>
      <c r="C138" s="21">
        <f>23762</f>
        <v>23762</v>
      </c>
      <c r="D138" s="21">
        <f>157897</f>
        <v>157897</v>
      </c>
      <c r="E138" s="21">
        <f>154.1962890625</f>
        <v>154.1962890625</v>
      </c>
    </row>
    <row r="139">
      <c r="A139" s="21">
        <f>27329</f>
        <v>27329</v>
      </c>
      <c r="B139" s="21">
        <f t="shared" si="11"/>
        <v>0</v>
      </c>
      <c r="C139" s="21">
        <f>23951</f>
        <v>23951</v>
      </c>
      <c r="D139" s="21">
        <f>157897</f>
        <v>157897</v>
      </c>
      <c r="E139" s="21">
        <f>154.1962890625</f>
        <v>154.1962890625</v>
      </c>
    </row>
    <row r="140">
      <c r="A140" s="21">
        <f>27506</f>
        <v>27506</v>
      </c>
      <c r="B140" s="21">
        <f t="shared" si="11"/>
        <v>0</v>
      </c>
      <c r="C140" s="21">
        <f>24136</f>
        <v>24136</v>
      </c>
      <c r="D140" s="21">
        <f>158026</f>
        <v>158026</v>
      </c>
      <c r="E140" s="21">
        <f>154.322265625</f>
        <v>154.322265625</v>
      </c>
    </row>
    <row r="141">
      <c r="A141" s="21">
        <f>27670</f>
        <v>27670</v>
      </c>
      <c r="B141" s="21">
        <f t="shared" si="11"/>
        <v>0</v>
      </c>
      <c r="C141" s="21">
        <f>24314</f>
        <v>24314</v>
      </c>
      <c r="D141" s="21">
        <f>164189</f>
        <v>164189</v>
      </c>
      <c r="E141" s="21">
        <f>160.3408203125</f>
        <v>160.3408203125</v>
      </c>
    </row>
    <row r="142">
      <c r="A142" s="21">
        <f>27856</f>
        <v>27856</v>
      </c>
      <c r="B142" s="21">
        <f t="shared" si="11"/>
        <v>0</v>
      </c>
      <c r="C142" s="21">
        <f>24466</f>
        <v>24466</v>
      </c>
      <c r="D142" s="21">
        <f>165201</f>
        <v>165201</v>
      </c>
      <c r="E142" s="21">
        <f>161.3291015625</f>
        <v>161.3291015625</v>
      </c>
    </row>
    <row r="143">
      <c r="A143" s="21">
        <f>28034</f>
        <v>28034</v>
      </c>
      <c r="B143" s="21">
        <f t="shared" si="11"/>
        <v>0</v>
      </c>
      <c r="C143" s="21">
        <f>24634</f>
        <v>24634</v>
      </c>
      <c r="D143" s="21">
        <f>165201</f>
        <v>165201</v>
      </c>
      <c r="E143" s="21">
        <f>161.3291015625</f>
        <v>161.3291015625</v>
      </c>
    </row>
    <row r="144">
      <c r="A144" s="21">
        <f>28226</f>
        <v>28226</v>
      </c>
      <c r="B144" s="21">
        <f t="shared" si="11"/>
        <v>0</v>
      </c>
      <c r="C144" s="21">
        <f>24785</f>
        <v>24785</v>
      </c>
      <c r="D144" s="21">
        <f>165201</f>
        <v>165201</v>
      </c>
      <c r="E144" s="21">
        <f>161.3291015625</f>
        <v>161.3291015625</v>
      </c>
    </row>
    <row r="145">
      <c r="A145" s="21">
        <f>28411</f>
        <v>28411</v>
      </c>
      <c r="B145" s="21">
        <f t="shared" si="11"/>
        <v>0</v>
      </c>
      <c r="C145" s="21">
        <f>24927</f>
        <v>24927</v>
      </c>
      <c r="D145" s="21">
        <f>165201</f>
        <v>165201</v>
      </c>
      <c r="E145" s="21">
        <f>161.3291015625</f>
        <v>161.3291015625</v>
      </c>
    </row>
    <row r="146">
      <c r="A146" s="21">
        <f>28577</f>
        <v>28577</v>
      </c>
      <c r="B146" s="21">
        <f t="shared" si="11"/>
        <v>0</v>
      </c>
      <c r="C146" s="21">
        <f>25077</f>
        <v>25077</v>
      </c>
      <c r="D146" s="21">
        <f>165201</f>
        <v>165201</v>
      </c>
      <c r="E146" s="21">
        <f>161.3291015625</f>
        <v>161.3291015625</v>
      </c>
    </row>
    <row r="147">
      <c r="A147" s="21">
        <f>28746</f>
        <v>28746</v>
      </c>
      <c r="B147" s="21">
        <f t="shared" si="11"/>
        <v>0</v>
      </c>
      <c r="C147" s="21">
        <f>25243</f>
        <v>25243</v>
      </c>
      <c r="D147" s="21">
        <f>164437</f>
        <v>164437</v>
      </c>
      <c r="E147" s="21">
        <f>160.5830078125</f>
        <v>160.5830078125</v>
      </c>
    </row>
    <row r="148">
      <c r="A148" s="21">
        <f>28914</f>
        <v>28914</v>
      </c>
      <c r="B148" s="21">
        <f t="shared" si="11"/>
        <v>0</v>
      </c>
      <c r="C148" s="21">
        <f>25389</f>
        <v>25389</v>
      </c>
      <c r="D148" s="21">
        <f t="shared" ref="D148:D155" si="12">158293</f>
        <v>158293</v>
      </c>
      <c r="E148" s="21">
        <f t="shared" ref="E148:E155" si="13">154.5830078125</f>
        <v>154.5830078125</v>
      </c>
    </row>
    <row r="149">
      <c r="A149" s="21">
        <f>29109</f>
        <v>29109</v>
      </c>
      <c r="B149" s="21">
        <f>31</f>
        <v>31</v>
      </c>
      <c r="C149" s="21">
        <f>25559</f>
        <v>25559</v>
      </c>
      <c r="D149" s="21">
        <f t="shared" si="12"/>
        <v>158293</v>
      </c>
      <c r="E149" s="21">
        <f t="shared" si="13"/>
        <v>154.5830078125</v>
      </c>
    </row>
    <row r="150">
      <c r="A150" s="21">
        <f>29318</f>
        <v>29318</v>
      </c>
      <c r="B150" s="21">
        <f>15</f>
        <v>15</v>
      </c>
      <c r="C150" s="21">
        <f>25716</f>
        <v>25716</v>
      </c>
      <c r="D150" s="21">
        <f t="shared" si="12"/>
        <v>158293</v>
      </c>
      <c r="E150" s="21">
        <f t="shared" si="13"/>
        <v>154.5830078125</v>
      </c>
    </row>
    <row r="151">
      <c r="A151" s="21">
        <f>29525</f>
        <v>29525</v>
      </c>
      <c r="B151" s="21">
        <f>0</f>
        <v>0</v>
      </c>
      <c r="C151" s="21">
        <f>25859</f>
        <v>25859</v>
      </c>
      <c r="D151" s="21">
        <f t="shared" si="12"/>
        <v>158293</v>
      </c>
      <c r="E151" s="21">
        <f t="shared" si="13"/>
        <v>154.5830078125</v>
      </c>
    </row>
    <row r="152">
      <c r="A152" s="21">
        <f>29690</f>
        <v>29690</v>
      </c>
      <c r="B152" s="21">
        <f>0</f>
        <v>0</v>
      </c>
      <c r="C152" s="21">
        <f>26023</f>
        <v>26023</v>
      </c>
      <c r="D152" s="21">
        <f t="shared" si="12"/>
        <v>158293</v>
      </c>
      <c r="E152" s="21">
        <f t="shared" si="13"/>
        <v>154.5830078125</v>
      </c>
    </row>
    <row r="153">
      <c r="A153" s="21">
        <f>29852</f>
        <v>29852</v>
      </c>
      <c r="B153" s="21">
        <f>0</f>
        <v>0</v>
      </c>
      <c r="C153" s="21">
        <f>26188</f>
        <v>26188</v>
      </c>
      <c r="D153" s="21">
        <f t="shared" si="12"/>
        <v>158293</v>
      </c>
      <c r="E153" s="21">
        <f t="shared" si="13"/>
        <v>154.5830078125</v>
      </c>
    </row>
    <row r="154">
      <c r="A154" s="21">
        <f>30026</f>
        <v>30026</v>
      </c>
      <c r="B154" s="21">
        <f>0</f>
        <v>0</v>
      </c>
      <c r="C154" s="21">
        <f>26338</f>
        <v>26338</v>
      </c>
      <c r="D154" s="21">
        <f t="shared" si="12"/>
        <v>158293</v>
      </c>
      <c r="E154" s="21">
        <f t="shared" si="13"/>
        <v>154.5830078125</v>
      </c>
    </row>
    <row r="155">
      <c r="A155" s="21">
        <f>30228</f>
        <v>30228</v>
      </c>
      <c r="B155" s="21">
        <f>3</f>
        <v>3</v>
      </c>
      <c r="C155" s="21">
        <f>26500</f>
        <v>26500</v>
      </c>
      <c r="D155" s="21">
        <f t="shared" si="12"/>
        <v>158293</v>
      </c>
      <c r="E155" s="21">
        <f t="shared" si="13"/>
        <v>154.5830078125</v>
      </c>
    </row>
    <row r="156">
      <c r="A156" s="21">
        <f>30399</f>
        <v>30399</v>
      </c>
      <c r="B156" s="21">
        <f>0</f>
        <v>0</v>
      </c>
      <c r="C156" s="21">
        <f>26662</f>
        <v>26662</v>
      </c>
      <c r="D156" s="21">
        <f>158349</f>
        <v>158349</v>
      </c>
      <c r="E156" s="21">
        <f>154.6376953125</f>
        <v>154.6376953125</v>
      </c>
    </row>
    <row r="157">
      <c r="A157" s="21">
        <f>30577</f>
        <v>30577</v>
      </c>
      <c r="B157" s="21">
        <f>0</f>
        <v>0</v>
      </c>
      <c r="C157" s="21">
        <f>26838</f>
        <v>26838</v>
      </c>
      <c r="D157" s="21">
        <f>158849</f>
        <v>158849</v>
      </c>
      <c r="E157" s="21">
        <f>155.1259765625</f>
        <v>155.1259765625</v>
      </c>
    </row>
    <row r="158">
      <c r="A158" s="21">
        <f>30770</f>
        <v>30770</v>
      </c>
      <c r="B158" s="21">
        <f>0</f>
        <v>0</v>
      </c>
      <c r="C158" s="21">
        <f>27025</f>
        <v>27025</v>
      </c>
      <c r="D158" s="21">
        <f>158835</f>
        <v>158835</v>
      </c>
      <c r="E158" s="21">
        <f>155.1123046875</f>
        <v>155.1123046875</v>
      </c>
    </row>
    <row r="159">
      <c r="A159" s="21">
        <f>30957</f>
        <v>30957</v>
      </c>
      <c r="B159" s="21">
        <f>0</f>
        <v>0</v>
      </c>
      <c r="C159" s="21">
        <f>27192</f>
        <v>27192</v>
      </c>
      <c r="D159" s="21">
        <f>158835</f>
        <v>158835</v>
      </c>
      <c r="E159" s="21">
        <f>155.1123046875</f>
        <v>155.1123046875</v>
      </c>
    </row>
    <row r="160">
      <c r="A160" s="21">
        <f>31146</f>
        <v>31146</v>
      </c>
      <c r="B160" s="21">
        <f>0</f>
        <v>0</v>
      </c>
      <c r="C160" s="21">
        <f>27337</f>
        <v>27337</v>
      </c>
      <c r="D160" s="21">
        <f>158835</f>
        <v>158835</v>
      </c>
      <c r="E160" s="21">
        <f>155.1123046875</f>
        <v>155.1123046875</v>
      </c>
    </row>
    <row r="161">
      <c r="A161" s="21">
        <f>31332</f>
        <v>31332</v>
      </c>
      <c r="B161" s="21">
        <f>0</f>
        <v>0</v>
      </c>
      <c r="C161" s="21">
        <f>27501</f>
        <v>27501</v>
      </c>
      <c r="D161" s="21">
        <f>158835</f>
        <v>158835</v>
      </c>
      <c r="E161" s="21">
        <f>155.1123046875</f>
        <v>155.1123046875</v>
      </c>
    </row>
    <row r="162">
      <c r="A162" s="21">
        <f>31514</f>
        <v>31514</v>
      </c>
      <c r="B162" s="21">
        <f>0</f>
        <v>0</v>
      </c>
      <c r="C162" s="21">
        <f>27651</f>
        <v>27651</v>
      </c>
      <c r="D162" s="21">
        <f>158835</f>
        <v>158835</v>
      </c>
      <c r="E162" s="21">
        <f>155.1123046875</f>
        <v>155.1123046875</v>
      </c>
    </row>
    <row r="163">
      <c r="A163" s="21">
        <f>31682</f>
        <v>31682</v>
      </c>
      <c r="B163" s="21">
        <f>34</f>
        <v>34</v>
      </c>
      <c r="C163" s="21">
        <f>27795</f>
        <v>27795</v>
      </c>
      <c r="D163" s="21">
        <f>158835</f>
        <v>158835</v>
      </c>
      <c r="E163" s="21">
        <f>155.1123046875</f>
        <v>155.1123046875</v>
      </c>
    </row>
    <row r="164">
      <c r="A164" s="21">
        <f>31874</f>
        <v>31874</v>
      </c>
      <c r="B164" s="21">
        <f>19</f>
        <v>19</v>
      </c>
      <c r="C164" s="21">
        <f>27947</f>
        <v>27947</v>
      </c>
      <c r="D164" s="21">
        <f>158771</f>
        <v>158771</v>
      </c>
      <c r="E164" s="21">
        <f>155.0498046875</f>
        <v>155.0498046875</v>
      </c>
    </row>
    <row r="165">
      <c r="A165" s="21">
        <f>32059</f>
        <v>32059</v>
      </c>
      <c r="B165" s="21">
        <f>0</f>
        <v>0</v>
      </c>
      <c r="C165" s="21">
        <f>28098</f>
        <v>28098</v>
      </c>
      <c r="D165" s="21">
        <f>158387</f>
        <v>158387</v>
      </c>
      <c r="E165" s="21">
        <f>154.6748046875</f>
        <v>154.6748046875</v>
      </c>
    </row>
    <row r="166">
      <c r="A166" s="21">
        <f>32245</f>
        <v>32245</v>
      </c>
      <c r="B166" s="21">
        <f>0</f>
        <v>0</v>
      </c>
      <c r="C166" s="21">
        <f>28255</f>
        <v>28255</v>
      </c>
      <c r="D166" s="21">
        <f>158387</f>
        <v>158387</v>
      </c>
      <c r="E166" s="21">
        <f>154.6748046875</f>
        <v>154.6748046875</v>
      </c>
    </row>
    <row r="167">
      <c r="A167" s="21">
        <f>32428</f>
        <v>32428</v>
      </c>
      <c r="B167" s="21">
        <f>0</f>
        <v>0</v>
      </c>
      <c r="C167" s="21">
        <f>28412</f>
        <v>28412</v>
      </c>
      <c r="D167" s="21">
        <f>158387</f>
        <v>158387</v>
      </c>
      <c r="E167" s="21">
        <f>154.6748046875</f>
        <v>154.6748046875</v>
      </c>
    </row>
    <row r="168">
      <c r="A168" s="21">
        <f>32609</f>
        <v>32609</v>
      </c>
      <c r="B168" s="21">
        <f>0</f>
        <v>0</v>
      </c>
      <c r="C168" s="21">
        <f>28573</f>
        <v>28573</v>
      </c>
      <c r="D168" s="21">
        <f>158387</f>
        <v>158387</v>
      </c>
      <c r="E168" s="21">
        <f>154.6748046875</f>
        <v>154.6748046875</v>
      </c>
    </row>
    <row r="169">
      <c r="A169" s="21">
        <f>32797</f>
        <v>32797</v>
      </c>
      <c r="B169" s="21">
        <f>3</f>
        <v>3</v>
      </c>
      <c r="C169" s="21">
        <f>28710</f>
        <v>28710</v>
      </c>
      <c r="D169" s="21">
        <f>158387</f>
        <v>158387</v>
      </c>
      <c r="E169" s="21">
        <f>154.6748046875</f>
        <v>154.6748046875</v>
      </c>
    </row>
    <row r="170">
      <c r="A170" s="21">
        <f>32965</f>
        <v>32965</v>
      </c>
      <c r="B170" s="21">
        <f t="shared" ref="B170:B183" si="14">0</f>
        <v>0</v>
      </c>
      <c r="C170" s="21">
        <f>28879</f>
        <v>28879</v>
      </c>
      <c r="D170" s="21">
        <f>158387</f>
        <v>158387</v>
      </c>
      <c r="E170" s="21">
        <f>154.6748046875</f>
        <v>154.6748046875</v>
      </c>
    </row>
    <row r="171">
      <c r="A171" s="21">
        <f>33148</f>
        <v>33148</v>
      </c>
      <c r="B171" s="21">
        <f t="shared" si="14"/>
        <v>0</v>
      </c>
      <c r="C171" s="21">
        <f>29023</f>
        <v>29023</v>
      </c>
      <c r="D171" s="21">
        <f>158403</f>
        <v>158403</v>
      </c>
      <c r="E171" s="21">
        <f>154.6904296875</f>
        <v>154.6904296875</v>
      </c>
    </row>
    <row r="172">
      <c r="A172" s="21">
        <f>33336</f>
        <v>33336</v>
      </c>
      <c r="B172" s="21">
        <f t="shared" si="14"/>
        <v>0</v>
      </c>
      <c r="C172" s="21">
        <f>29201</f>
        <v>29201</v>
      </c>
      <c r="D172" s="21">
        <f>158977</f>
        <v>158977</v>
      </c>
      <c r="E172" s="21">
        <f>155.2509765625</f>
        <v>155.2509765625</v>
      </c>
    </row>
    <row r="173">
      <c r="A173" s="21">
        <f>33502</f>
        <v>33502</v>
      </c>
      <c r="B173" s="21">
        <f t="shared" si="14"/>
        <v>0</v>
      </c>
      <c r="C173" s="21">
        <f>29385</f>
        <v>29385</v>
      </c>
      <c r="D173" s="21">
        <f>162445</f>
        <v>162445</v>
      </c>
      <c r="E173" s="21">
        <f>158.6376953125</f>
        <v>158.6376953125</v>
      </c>
    </row>
    <row r="174">
      <c r="A174" s="21">
        <f>33686</f>
        <v>33686</v>
      </c>
      <c r="B174" s="21">
        <f t="shared" si="14"/>
        <v>0</v>
      </c>
      <c r="C174" s="21">
        <f>29524</f>
        <v>29524</v>
      </c>
      <c r="D174" s="21">
        <f>162409</f>
        <v>162409</v>
      </c>
      <c r="E174" s="21">
        <f>158.6025390625</f>
        <v>158.6025390625</v>
      </c>
    </row>
    <row r="175">
      <c r="A175" s="21">
        <f>33850</f>
        <v>33850</v>
      </c>
      <c r="B175" s="21">
        <f t="shared" si="14"/>
        <v>0</v>
      </c>
      <c r="C175" s="21">
        <f>29665</f>
        <v>29665</v>
      </c>
      <c r="D175" s="21">
        <f>162409</f>
        <v>162409</v>
      </c>
      <c r="E175" s="21">
        <f>158.6025390625</f>
        <v>158.6025390625</v>
      </c>
    </row>
    <row r="176">
      <c r="A176" s="21">
        <f>34033</f>
        <v>34033</v>
      </c>
      <c r="B176" s="21">
        <f t="shared" si="14"/>
        <v>0</v>
      </c>
      <c r="C176" s="21">
        <f>29827</f>
        <v>29827</v>
      </c>
      <c r="D176" s="21">
        <f>162409</f>
        <v>162409</v>
      </c>
      <c r="E176" s="21">
        <f>158.6025390625</f>
        <v>158.6025390625</v>
      </c>
    </row>
    <row r="177">
      <c r="A177" s="21">
        <f>34230</f>
        <v>34230</v>
      </c>
      <c r="B177" s="21">
        <f t="shared" si="14"/>
        <v>0</v>
      </c>
      <c r="C177" s="21">
        <f>29974</f>
        <v>29974</v>
      </c>
      <c r="D177" s="21">
        <f>162409</f>
        <v>162409</v>
      </c>
      <c r="E177" s="21">
        <f>158.6025390625</f>
        <v>158.6025390625</v>
      </c>
    </row>
    <row r="178">
      <c r="A178" s="21">
        <f>34447</f>
        <v>34447</v>
      </c>
      <c r="B178" s="21">
        <f t="shared" si="14"/>
        <v>0</v>
      </c>
      <c r="C178" s="21">
        <f>30145</f>
        <v>30145</v>
      </c>
      <c r="D178" s="21">
        <f>162409</f>
        <v>162409</v>
      </c>
      <c r="E178" s="21">
        <f>158.6025390625</f>
        <v>158.6025390625</v>
      </c>
    </row>
    <row r="179">
      <c r="A179" s="21">
        <f>34652</f>
        <v>34652</v>
      </c>
      <c r="B179" s="21">
        <f t="shared" si="14"/>
        <v>0</v>
      </c>
      <c r="C179" s="21">
        <f>30292</f>
        <v>30292</v>
      </c>
      <c r="D179" s="21">
        <f>158893</f>
        <v>158893</v>
      </c>
      <c r="E179" s="21">
        <f>155.1689453125</f>
        <v>155.1689453125</v>
      </c>
    </row>
    <row r="180">
      <c r="A180" s="21">
        <f>34842</f>
        <v>34842</v>
      </c>
      <c r="B180" s="21">
        <f t="shared" si="14"/>
        <v>0</v>
      </c>
      <c r="C180" s="21">
        <f>30451</f>
        <v>30451</v>
      </c>
      <c r="D180" s="21">
        <f>158509</f>
        <v>158509</v>
      </c>
      <c r="E180" s="21">
        <f>154.7939453125</f>
        <v>154.7939453125</v>
      </c>
    </row>
    <row r="181">
      <c r="A181" s="21">
        <f>35049</f>
        <v>35049</v>
      </c>
      <c r="B181" s="21">
        <f t="shared" si="14"/>
        <v>0</v>
      </c>
      <c r="C181" s="21">
        <f>30627</f>
        <v>30627</v>
      </c>
      <c r="D181" s="21">
        <f>158509</f>
        <v>158509</v>
      </c>
      <c r="E181" s="21">
        <f>154.7939453125</f>
        <v>154.7939453125</v>
      </c>
    </row>
    <row r="182">
      <c r="A182" s="21">
        <f>35260</f>
        <v>35260</v>
      </c>
      <c r="B182" s="21">
        <f t="shared" si="14"/>
        <v>0</v>
      </c>
      <c r="C182" s="21">
        <f>30769</f>
        <v>30769</v>
      </c>
      <c r="D182" s="21">
        <f>158509</f>
        <v>158509</v>
      </c>
      <c r="E182" s="21">
        <f>154.7939453125</f>
        <v>154.7939453125</v>
      </c>
    </row>
    <row r="183">
      <c r="A183" s="21">
        <f>35478</f>
        <v>35478</v>
      </c>
      <c r="B183" s="21">
        <f t="shared" si="14"/>
        <v>0</v>
      </c>
      <c r="C183" s="21">
        <f>30930</f>
        <v>30930</v>
      </c>
      <c r="D183" s="21">
        <f>158509</f>
        <v>158509</v>
      </c>
      <c r="E183" s="21">
        <f>154.7939453125</f>
        <v>154.7939453125</v>
      </c>
    </row>
    <row r="184">
      <c r="C184" s="21">
        <f>31074</f>
        <v>31074</v>
      </c>
      <c r="D184" s="21">
        <f>158509</f>
        <v>158509</v>
      </c>
      <c r="E184" s="21">
        <f>154.7939453125</f>
        <v>154.7939453125</v>
      </c>
    </row>
    <row r="185">
      <c r="C185" s="21">
        <f>31242</f>
        <v>31242</v>
      </c>
      <c r="D185" s="21">
        <f>158509</f>
        <v>158509</v>
      </c>
      <c r="E185" s="21">
        <f>154.7939453125</f>
        <v>154.7939453125</v>
      </c>
    </row>
    <row r="186">
      <c r="C186" s="21">
        <f>31412</f>
        <v>31412</v>
      </c>
      <c r="D186" s="21">
        <f>158509</f>
        <v>158509</v>
      </c>
      <c r="E186" s="21">
        <f>154.7939453125</f>
        <v>154.7939453125</v>
      </c>
    </row>
    <row r="187">
      <c r="C187" s="21">
        <f>31571</f>
        <v>31571</v>
      </c>
      <c r="D187" s="21">
        <f>158513</f>
        <v>158513</v>
      </c>
      <c r="E187" s="21">
        <f>154.7978515625</f>
        <v>154.7978515625</v>
      </c>
    </row>
    <row r="188">
      <c r="C188" s="21">
        <f>31743</f>
        <v>31743</v>
      </c>
      <c r="D188" s="21">
        <f>159142</f>
        <v>159142</v>
      </c>
      <c r="E188" s="21">
        <f>155.412109375</f>
        <v>155.412109375</v>
      </c>
    </row>
    <row r="189">
      <c r="C189" s="21">
        <f>31911</f>
        <v>31911</v>
      </c>
      <c r="D189" s="21">
        <f>165937</f>
        <v>165937</v>
      </c>
      <c r="E189" s="21">
        <f>162.0478515625</f>
        <v>162.0478515625</v>
      </c>
    </row>
    <row r="190">
      <c r="C190" s="21">
        <f>32077</f>
        <v>32077</v>
      </c>
      <c r="D190" s="21">
        <f>165337</f>
        <v>165337</v>
      </c>
      <c r="E190" s="21">
        <f>161.4619140625</f>
        <v>161.4619140625</v>
      </c>
    </row>
    <row r="191">
      <c r="C191" s="21">
        <f>32233</f>
        <v>32233</v>
      </c>
      <c r="D191" s="21">
        <f>165337</f>
        <v>165337</v>
      </c>
      <c r="E191" s="21">
        <f>161.4619140625</f>
        <v>161.4619140625</v>
      </c>
    </row>
    <row r="192">
      <c r="C192" s="21">
        <f>32377</f>
        <v>32377</v>
      </c>
      <c r="D192" s="21">
        <f>165337</f>
        <v>165337</v>
      </c>
      <c r="E192" s="21">
        <f>161.4619140625</f>
        <v>161.4619140625</v>
      </c>
    </row>
    <row r="193">
      <c r="C193" s="21">
        <f>32544</f>
        <v>32544</v>
      </c>
      <c r="D193" s="21">
        <f>165337</f>
        <v>165337</v>
      </c>
      <c r="E193" s="21">
        <f>161.4619140625</f>
        <v>161.4619140625</v>
      </c>
    </row>
    <row r="194">
      <c r="C194" s="21">
        <f>32715</f>
        <v>32715</v>
      </c>
      <c r="D194" s="21">
        <f>165337</f>
        <v>165337</v>
      </c>
      <c r="E194" s="21">
        <f>161.4619140625</f>
        <v>161.4619140625</v>
      </c>
    </row>
    <row r="195">
      <c r="C195" s="21">
        <f>32879</f>
        <v>32879</v>
      </c>
      <c r="D195" s="21">
        <f>162273</f>
        <v>162273</v>
      </c>
      <c r="E195" s="21">
        <f>158.4697265625</f>
        <v>158.4697265625</v>
      </c>
    </row>
    <row r="196">
      <c r="C196" s="21">
        <f>33047</f>
        <v>33047</v>
      </c>
      <c r="D196" s="21">
        <f>162103</f>
        <v>162103</v>
      </c>
      <c r="E196" s="21">
        <f>158.3037109375</f>
        <v>158.3037109375</v>
      </c>
    </row>
    <row r="197">
      <c r="C197" s="21">
        <f>33209</f>
        <v>33209</v>
      </c>
      <c r="D197" s="21">
        <f t="shared" ref="D197:D211" si="15">158433</f>
        <v>158433</v>
      </c>
      <c r="E197" s="21">
        <f t="shared" ref="E197:E211" si="16">154.7197265625</f>
        <v>154.7197265625</v>
      </c>
    </row>
    <row r="198">
      <c r="C198" s="21">
        <f>33376</f>
        <v>33376</v>
      </c>
      <c r="D198" s="21">
        <f t="shared" si="15"/>
        <v>158433</v>
      </c>
      <c r="E198" s="21">
        <f t="shared" si="16"/>
        <v>154.7197265625</v>
      </c>
    </row>
    <row r="199">
      <c r="C199" s="21">
        <f>33538</f>
        <v>33538</v>
      </c>
      <c r="D199" s="21">
        <f t="shared" si="15"/>
        <v>158433</v>
      </c>
      <c r="E199" s="21">
        <f t="shared" si="16"/>
        <v>154.7197265625</v>
      </c>
    </row>
    <row r="200">
      <c r="C200" s="21">
        <f>33682</f>
        <v>33682</v>
      </c>
      <c r="D200" s="21">
        <f t="shared" si="15"/>
        <v>158433</v>
      </c>
      <c r="E200" s="21">
        <f t="shared" si="16"/>
        <v>154.7197265625</v>
      </c>
    </row>
    <row r="201">
      <c r="C201" s="21">
        <f>33849</f>
        <v>33849</v>
      </c>
      <c r="D201" s="21">
        <f t="shared" si="15"/>
        <v>158433</v>
      </c>
      <c r="E201" s="21">
        <f t="shared" si="16"/>
        <v>154.7197265625</v>
      </c>
    </row>
    <row r="202">
      <c r="C202" s="21">
        <f>33991</f>
        <v>33991</v>
      </c>
      <c r="D202" s="21">
        <f t="shared" si="15"/>
        <v>158433</v>
      </c>
      <c r="E202" s="21">
        <f t="shared" si="16"/>
        <v>154.7197265625</v>
      </c>
    </row>
    <row r="203">
      <c r="C203" s="21">
        <f>34161</f>
        <v>34161</v>
      </c>
      <c r="D203" s="21">
        <f t="shared" si="15"/>
        <v>158433</v>
      </c>
      <c r="E203" s="21">
        <f t="shared" si="16"/>
        <v>154.7197265625</v>
      </c>
    </row>
    <row r="204">
      <c r="C204" s="21">
        <f>34313</f>
        <v>34313</v>
      </c>
      <c r="D204" s="21">
        <f t="shared" si="15"/>
        <v>158433</v>
      </c>
      <c r="E204" s="21">
        <f t="shared" si="16"/>
        <v>154.7197265625</v>
      </c>
    </row>
    <row r="205">
      <c r="C205" s="21">
        <f>34462</f>
        <v>34462</v>
      </c>
      <c r="D205" s="21">
        <f t="shared" si="15"/>
        <v>158433</v>
      </c>
      <c r="E205" s="21">
        <f t="shared" si="16"/>
        <v>154.7197265625</v>
      </c>
    </row>
    <row r="206">
      <c r="C206" s="21">
        <f>34612</f>
        <v>34612</v>
      </c>
      <c r="D206" s="21">
        <f t="shared" si="15"/>
        <v>158433</v>
      </c>
      <c r="E206" s="21">
        <f t="shared" si="16"/>
        <v>154.7197265625</v>
      </c>
    </row>
    <row r="207">
      <c r="C207" s="21">
        <f>34814</f>
        <v>34814</v>
      </c>
      <c r="D207" s="21">
        <f t="shared" si="15"/>
        <v>158433</v>
      </c>
      <c r="E207" s="21">
        <f t="shared" si="16"/>
        <v>154.7197265625</v>
      </c>
    </row>
    <row r="208">
      <c r="C208" s="21">
        <f>34994</f>
        <v>34994</v>
      </c>
      <c r="D208" s="21">
        <f t="shared" si="15"/>
        <v>158433</v>
      </c>
      <c r="E208" s="21">
        <f t="shared" si="16"/>
        <v>154.7197265625</v>
      </c>
    </row>
    <row r="209">
      <c r="C209" s="21">
        <f>35205</f>
        <v>35205</v>
      </c>
      <c r="D209" s="21">
        <f t="shared" si="15"/>
        <v>158433</v>
      </c>
      <c r="E209" s="21">
        <f t="shared" si="16"/>
        <v>154.7197265625</v>
      </c>
    </row>
    <row r="210">
      <c r="C210" s="21">
        <f>35417</f>
        <v>35417</v>
      </c>
      <c r="D210" s="21">
        <f t="shared" si="15"/>
        <v>158433</v>
      </c>
      <c r="E210" s="21">
        <f t="shared" si="16"/>
        <v>154.7197265625</v>
      </c>
    </row>
    <row r="211">
      <c r="C211" s="21">
        <f>35641</f>
        <v>35641</v>
      </c>
      <c r="D211" s="21">
        <f t="shared" si="15"/>
        <v>158433</v>
      </c>
      <c r="E211" s="21">
        <f t="shared" si="16"/>
        <v>154.7197265625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2016-01-08T15:46:43Z</dcterms:created>
  <dcterms:modified xsi:type="dcterms:W3CDTF">2015-11-23T19:55:55Z</dcterms:modified>
  <cp:lastPrinted>2016-01-08T15:46:43Z</cp:lastPrinted>
</cp:coreProperties>
</file>