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<sst xmlns="http://schemas.openxmlformats.org/spreadsheetml/2006/main" count="8" uniqueCount="8">
  <si>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</si>
  <si>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</si>
  <si>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</si>
  <si>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</si>
  <si>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(160x)</t>
  </si>
  <si>
    <t>AVERAGE TIME BETWEEN MEM TIMESTAMPS (ms) (184x)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</si>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</sst>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Sheet1!$A$2:$A$161</c:f>
              <c:numCache/>
            </c:numRef>
          </c:cat>
          <c:val>
            <c:numRef>
              <c:f>Sheet1!$B$2:$B$161</c:f>
              <c:numCache/>
            </c:numRef>
          </c:val>
          <c:smooth val="0"/>
        </c:ser>
        <c:marker val="1"/>
        <c:axId val="1138697171"/>
        <c:axId val="1835073088"/>
      </c:lineChart>
      <c:catAx>
        <c:axId val="113869717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35073088"/>
        <c:crosses val="autoZero"/>
        <c:auto val="1"/>
        <c:lblOffset val="100"/>
        <c:tickLblSkip val="1"/>
        <c:tickMarkSkip val="1"/>
        <c:noMultiLvlLbl val="0"/>
      </c:catAx>
      <c:valAx>
        <c:axId val="183507308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3869717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Sheet1!$C$2:$C$185</c:f>
              <c:numCache/>
            </c:numRef>
          </c:cat>
          <c:val>
            <c:numRef>
              <c:f>Sheet1!$E$2:$E$185</c:f>
              <c:numCache/>
            </c:numRef>
          </c:val>
          <c:smooth val="0"/>
        </c:ser>
        <c:marker val="1"/>
        <c:axId val="2032891036"/>
        <c:axId val="602423811"/>
      </c:lineChart>
      <c:catAx>
        <c:axId val="203289103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02423811"/>
        <c:crosses val="autoZero"/>
        <c:auto val="1"/>
        <c:lblOffset val="100"/>
        <c:tickLblSkip val="1"/>
        <c:tickMarkSkip val="1"/>
        <c:noMultiLvlLbl val="0"/>
      </c:catAx>
      <c:valAx>
        <c:axId val="60242381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328910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86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1673</f>
        <v>1673</v>
      </c>
      <c r="B2" s="21">
        <f>13</f>
        <v>13</v>
      </c>
      <c r="C2" s="21">
        <f>1572</f>
        <v>1572</v>
      </c>
      <c r="D2" s="21">
        <f>3894</f>
        <v>3894</v>
      </c>
      <c r="E2" s="21">
        <f>3.802734375</f>
        <v>3.802734375</v>
      </c>
      <c r="G2" s="21">
        <f>212</f>
        <v>212</v>
      </c>
    </row>
    <row r="3">
      <c r="A3" s="21">
        <f>1919</f>
        <v>1919</v>
      </c>
      <c r="B3" s="21">
        <f>21</f>
        <v>21</v>
      </c>
      <c r="C3" s="21">
        <f>1782</f>
        <v>1782</v>
      </c>
      <c r="D3" s="21">
        <f>9909</f>
        <v>9909</v>
      </c>
      <c r="E3" s="21">
        <f>9.6767578125</f>
        <v>9.6767578125</v>
      </c>
    </row>
    <row r="4">
      <c r="A4" s="21">
        <f>2124</f>
        <v>2124</v>
      </c>
      <c r="B4" s="21">
        <f>33</f>
        <v>33</v>
      </c>
      <c r="C4" s="21">
        <f>2049</f>
        <v>2049</v>
      </c>
      <c r="D4" s="21">
        <f>87663</f>
        <v>87663</v>
      </c>
      <c r="E4" s="21">
        <f>85.6083984375</f>
        <v>85.6083984375</v>
      </c>
      <c r="G4" s="21" t="s">
        <v>5</v>
      </c>
    </row>
    <row r="5">
      <c r="A5" s="21">
        <f>2324</f>
        <v>2324</v>
      </c>
      <c r="B5" s="21">
        <f>22</f>
        <v>22</v>
      </c>
      <c r="C5" s="21">
        <f>2294</f>
        <v>2294</v>
      </c>
      <c r="D5" s="21">
        <f>96416</f>
        <v>96416</v>
      </c>
      <c r="E5" s="21">
        <f>94.15625</f>
        <v>94.15625</v>
      </c>
      <c r="G5" s="21">
        <f>185</f>
        <v>185</v>
      </c>
    </row>
    <row r="6">
      <c r="A6" s="21">
        <f>2512</f>
        <v>2512</v>
      </c>
      <c r="B6" s="21">
        <f>33</f>
        <v>33</v>
      </c>
      <c r="C6" s="21">
        <f>2445</f>
        <v>2445</v>
      </c>
      <c r="D6" s="21">
        <f>103224</f>
        <v>103224</v>
      </c>
      <c r="E6" s="21">
        <f>100.8046875</f>
        <v>100.8046875</v>
      </c>
    </row>
    <row r="7">
      <c r="A7" s="21">
        <f>2715</f>
        <v>2715</v>
      </c>
      <c r="B7" s="21">
        <f>33</f>
        <v>33</v>
      </c>
      <c r="C7" s="21">
        <f>2606</f>
        <v>2606</v>
      </c>
      <c r="D7" s="21">
        <f>104836</f>
        <v>104836</v>
      </c>
      <c r="E7" s="21">
        <f>102.37890625</f>
        <v>102.37890625</v>
      </c>
    </row>
    <row r="8">
      <c r="A8" s="21">
        <f>2924</f>
        <v>2924</v>
      </c>
      <c r="B8" s="21">
        <f>29</f>
        <v>29</v>
      </c>
      <c r="C8" s="21">
        <f>2754</f>
        <v>2754</v>
      </c>
      <c r="D8" s="21">
        <f>106100</f>
        <v>106100</v>
      </c>
      <c r="E8" s="21">
        <f>103.61328125</f>
        <v>103.61328125</v>
      </c>
    </row>
    <row r="9">
      <c r="A9" s="21">
        <f>3122</f>
        <v>3122</v>
      </c>
      <c r="B9" s="21">
        <f>33</f>
        <v>33</v>
      </c>
      <c r="C9" s="21">
        <f>2931</f>
        <v>2931</v>
      </c>
      <c r="D9" s="21">
        <f>107418</f>
        <v>107418</v>
      </c>
      <c r="E9" s="21">
        <f>104.900390625</f>
        <v>104.900390625</v>
      </c>
    </row>
    <row r="10">
      <c r="A10" s="21">
        <f>3355</f>
        <v>3355</v>
      </c>
      <c r="B10" s="21">
        <f>44</f>
        <v>44</v>
      </c>
      <c r="C10" s="21">
        <f>3084</f>
        <v>3084</v>
      </c>
      <c r="D10" s="21">
        <f>109967</f>
        <v>109967</v>
      </c>
      <c r="E10" s="21">
        <f>107.3896484375</f>
        <v>107.3896484375</v>
      </c>
    </row>
    <row r="11">
      <c r="A11" s="21">
        <f>3542</f>
        <v>3542</v>
      </c>
      <c r="B11" s="21">
        <f>25</f>
        <v>25</v>
      </c>
      <c r="C11" s="21">
        <f>3295</f>
        <v>3295</v>
      </c>
      <c r="D11" s="21">
        <f>111044</f>
        <v>111044</v>
      </c>
      <c r="E11" s="21">
        <f>108.44140625</f>
        <v>108.44140625</v>
      </c>
    </row>
    <row r="12">
      <c r="A12" s="21">
        <f>3737</f>
        <v>3737</v>
      </c>
      <c r="B12" s="21">
        <f t="shared" ref="B12:B22" si="0">0</f>
        <v>0</v>
      </c>
      <c r="C12" s="21">
        <f>3478</f>
        <v>3478</v>
      </c>
      <c r="D12" s="21">
        <f>130652</f>
        <v>130652</v>
      </c>
      <c r="E12" s="21">
        <f>127.58984375</f>
        <v>127.58984375</v>
      </c>
      <c r="H12" s="21" t="s">
        <v>6</v>
      </c>
      <c r="I12" s="21" t="s">
        <v>7</v>
      </c>
      <c r="J12" s="21" t="s">
        <v>8</v>
      </c>
    </row>
    <row r="13">
      <c r="A13" s="21">
        <f>3937</f>
        <v>3937</v>
      </c>
      <c r="B13" s="21">
        <f t="shared" si="0"/>
        <v>0</v>
      </c>
      <c r="C13" s="21">
        <f>3660</f>
        <v>3660</v>
      </c>
      <c r="D13" s="21">
        <f>146341</f>
        <v>146341</v>
      </c>
      <c r="E13" s="21">
        <f>142.9111328125</f>
        <v>142.9111328125</v>
      </c>
      <c r="H13" s="21">
        <f>AVERAGE(E13:E24)</f>
        <v>142.914713541667</v>
      </c>
      <c r="I13" s="21">
        <f>MAX(E2:E185)</f>
        <v>161.5771484375</v>
      </c>
      <c r="J13" s="21">
        <v>161</v>
      </c>
    </row>
    <row r="14">
      <c r="A14" s="21">
        <f>4142</f>
        <v>4142</v>
      </c>
      <c r="B14" s="21">
        <f t="shared" si="0"/>
        <v>0</v>
      </c>
      <c r="C14" s="21">
        <f>3835</f>
        <v>3835</v>
      </c>
      <c r="D14" s="21">
        <f t="shared" ref="D14:D24" si="1">146345</f>
        <v>146345</v>
      </c>
      <c r="E14" s="21">
        <f t="shared" ref="E14:E24" si="2">142.9150390625</f>
        <v>142.9150390625</v>
      </c>
    </row>
    <row r="15">
      <c r="A15" s="21">
        <f>4348</f>
        <v>4348</v>
      </c>
      <c r="B15" s="21">
        <f t="shared" si="0"/>
        <v>0</v>
      </c>
      <c r="C15" s="21">
        <f>4017</f>
        <v>4017</v>
      </c>
      <c r="D15" s="21">
        <f t="shared" si="1"/>
        <v>146345</v>
      </c>
      <c r="E15" s="21">
        <f t="shared" si="2"/>
        <v>142.9150390625</v>
      </c>
    </row>
    <row r="16">
      <c r="A16" s="21">
        <f>4586</f>
        <v>4586</v>
      </c>
      <c r="B16" s="21">
        <f t="shared" si="0"/>
        <v>0</v>
      </c>
      <c r="C16" s="21">
        <f>4193</f>
        <v>4193</v>
      </c>
      <c r="D16" s="21">
        <f t="shared" si="1"/>
        <v>146345</v>
      </c>
      <c r="E16" s="21">
        <f t="shared" si="2"/>
        <v>142.9150390625</v>
      </c>
    </row>
    <row r="17">
      <c r="A17" s="21">
        <f>4853</f>
        <v>4853</v>
      </c>
      <c r="B17" s="21">
        <f t="shared" si="0"/>
        <v>0</v>
      </c>
      <c r="C17" s="21">
        <f>4373</f>
        <v>4373</v>
      </c>
      <c r="D17" s="21">
        <f t="shared" si="1"/>
        <v>146345</v>
      </c>
      <c r="E17" s="21">
        <f t="shared" si="2"/>
        <v>142.9150390625</v>
      </c>
    </row>
    <row r="18">
      <c r="A18" s="21">
        <f>5117</f>
        <v>5117</v>
      </c>
      <c r="B18" s="21">
        <f t="shared" si="0"/>
        <v>0</v>
      </c>
      <c r="C18" s="21">
        <f>4566</f>
        <v>4566</v>
      </c>
      <c r="D18" s="21">
        <f t="shared" si="1"/>
        <v>146345</v>
      </c>
      <c r="E18" s="21">
        <f t="shared" si="2"/>
        <v>142.9150390625</v>
      </c>
    </row>
    <row r="19">
      <c r="A19" s="21">
        <f>5387</f>
        <v>5387</v>
      </c>
      <c r="B19" s="21">
        <f t="shared" si="0"/>
        <v>0</v>
      </c>
      <c r="C19" s="21">
        <f>4813</f>
        <v>4813</v>
      </c>
      <c r="D19" s="21">
        <f t="shared" si="1"/>
        <v>146345</v>
      </c>
      <c r="E19" s="21">
        <f t="shared" si="2"/>
        <v>142.9150390625</v>
      </c>
    </row>
    <row r="20">
      <c r="A20" s="21">
        <f>5648</f>
        <v>5648</v>
      </c>
      <c r="B20" s="21">
        <f t="shared" si="0"/>
        <v>0</v>
      </c>
      <c r="C20" s="21">
        <f>5096</f>
        <v>5096</v>
      </c>
      <c r="D20" s="21">
        <f t="shared" si="1"/>
        <v>146345</v>
      </c>
      <c r="E20" s="21">
        <f t="shared" si="2"/>
        <v>142.9150390625</v>
      </c>
    </row>
    <row r="21">
      <c r="A21" s="21">
        <f>5939</f>
        <v>5939</v>
      </c>
      <c r="B21" s="21">
        <f t="shared" si="0"/>
        <v>0</v>
      </c>
      <c r="C21" s="21">
        <f>5307</f>
        <v>5307</v>
      </c>
      <c r="D21" s="21">
        <f t="shared" si="1"/>
        <v>146345</v>
      </c>
      <c r="E21" s="21">
        <f t="shared" si="2"/>
        <v>142.9150390625</v>
      </c>
    </row>
    <row r="22">
      <c r="A22" s="21">
        <f>6194</f>
        <v>6194</v>
      </c>
      <c r="B22" s="21">
        <f t="shared" si="0"/>
        <v>0</v>
      </c>
      <c r="C22" s="21">
        <f>5538</f>
        <v>5538</v>
      </c>
      <c r="D22" s="21">
        <f t="shared" si="1"/>
        <v>146345</v>
      </c>
      <c r="E22" s="21">
        <f t="shared" si="2"/>
        <v>142.9150390625</v>
      </c>
    </row>
    <row r="23">
      <c r="A23" s="21">
        <f>6395</f>
        <v>6395</v>
      </c>
      <c r="B23" s="21">
        <f>21</f>
        <v>21</v>
      </c>
      <c r="C23" s="21">
        <f>5769</f>
        <v>5769</v>
      </c>
      <c r="D23" s="21">
        <f t="shared" si="1"/>
        <v>146345</v>
      </c>
      <c r="E23" s="21">
        <f t="shared" si="2"/>
        <v>142.9150390625</v>
      </c>
    </row>
    <row r="24">
      <c r="A24" s="21">
        <f>6597</f>
        <v>6597</v>
      </c>
      <c r="B24" s="21">
        <f>2</f>
        <v>2</v>
      </c>
      <c r="C24" s="21">
        <f>5977</f>
        <v>5977</v>
      </c>
      <c r="D24" s="21">
        <f t="shared" si="1"/>
        <v>146345</v>
      </c>
      <c r="E24" s="21">
        <f t="shared" si="2"/>
        <v>142.9150390625</v>
      </c>
    </row>
    <row r="25">
      <c r="A25" s="21">
        <f>6817</f>
        <v>6817</v>
      </c>
      <c r="B25" s="21">
        <f>23</f>
        <v>23</v>
      </c>
      <c r="C25" s="21">
        <f>6186</f>
        <v>6186</v>
      </c>
      <c r="D25" s="21">
        <f>146456</f>
        <v>146456</v>
      </c>
      <c r="E25" s="21">
        <f>143.0234375</f>
        <v>143.0234375</v>
      </c>
    </row>
    <row r="26">
      <c r="A26" s="21">
        <f>7007</f>
        <v>7007</v>
      </c>
      <c r="B26" s="21">
        <f>33</f>
        <v>33</v>
      </c>
      <c r="C26" s="21">
        <f>6410</f>
        <v>6410</v>
      </c>
      <c r="D26" s="21">
        <f>147981</f>
        <v>147981</v>
      </c>
      <c r="E26" s="21">
        <f>144.5126953125</f>
        <v>144.5126953125</v>
      </c>
    </row>
    <row r="27">
      <c r="A27" s="21">
        <f>7207</f>
        <v>7207</v>
      </c>
      <c r="B27" s="21">
        <f>26</f>
        <v>26</v>
      </c>
      <c r="C27" s="21">
        <f>6590</f>
        <v>6590</v>
      </c>
      <c r="D27" s="21">
        <f>147384</f>
        <v>147384</v>
      </c>
      <c r="E27" s="21">
        <f>143.9296875</f>
        <v>143.9296875</v>
      </c>
    </row>
    <row r="28">
      <c r="A28" s="21">
        <f>7414</f>
        <v>7414</v>
      </c>
      <c r="B28" s="21">
        <f>0</f>
        <v>0</v>
      </c>
      <c r="C28" s="21">
        <f>6800</f>
        <v>6800</v>
      </c>
      <c r="D28" s="21">
        <f>148002</f>
        <v>148002</v>
      </c>
      <c r="E28" s="21">
        <f>144.533203125</f>
        <v>144.533203125</v>
      </c>
    </row>
    <row r="29">
      <c r="A29" s="21">
        <f>7655</f>
        <v>7655</v>
      </c>
      <c r="B29" s="21">
        <f>3</f>
        <v>3</v>
      </c>
      <c r="C29" s="21">
        <f>6975</f>
        <v>6975</v>
      </c>
      <c r="D29" s="21">
        <f>149246</f>
        <v>149246</v>
      </c>
      <c r="E29" s="21">
        <f>145.748046875</f>
        <v>145.748046875</v>
      </c>
    </row>
    <row r="30">
      <c r="A30" s="21">
        <f>7862</f>
        <v>7862</v>
      </c>
      <c r="B30" s="21">
        <f t="shared" ref="B30:B38" si="3">0</f>
        <v>0</v>
      </c>
      <c r="C30" s="21">
        <f>7139</f>
        <v>7139</v>
      </c>
      <c r="D30" s="21">
        <f>152474</f>
        <v>152474</v>
      </c>
      <c r="E30" s="21">
        <f>148.900390625</f>
        <v>148.900390625</v>
      </c>
    </row>
    <row r="31">
      <c r="A31" s="21">
        <f>8072</f>
        <v>8072</v>
      </c>
      <c r="B31" s="21">
        <f t="shared" si="3"/>
        <v>0</v>
      </c>
      <c r="C31" s="21">
        <f>7344</f>
        <v>7344</v>
      </c>
      <c r="D31" s="21">
        <f>158402</f>
        <v>158402</v>
      </c>
      <c r="E31" s="21">
        <f>154.689453125</f>
        <v>154.689453125</v>
      </c>
    </row>
    <row r="32">
      <c r="A32" s="21">
        <f>8278</f>
        <v>8278</v>
      </c>
      <c r="B32" s="21">
        <f t="shared" si="3"/>
        <v>0</v>
      </c>
      <c r="C32" s="21">
        <f>7500</f>
        <v>7500</v>
      </c>
      <c r="D32" s="21">
        <f>159956</f>
        <v>159956</v>
      </c>
      <c r="E32" s="21">
        <f>156.20703125</f>
        <v>156.20703125</v>
      </c>
    </row>
    <row r="33">
      <c r="A33" s="21">
        <f>8485</f>
        <v>8485</v>
      </c>
      <c r="B33" s="21">
        <f t="shared" si="3"/>
        <v>0</v>
      </c>
      <c r="C33" s="21">
        <f>7671</f>
        <v>7671</v>
      </c>
      <c r="D33" s="21">
        <f>159956</f>
        <v>159956</v>
      </c>
      <c r="E33" s="21">
        <f>156.20703125</f>
        <v>156.20703125</v>
      </c>
    </row>
    <row r="34">
      <c r="A34" s="21">
        <f>8692</f>
        <v>8692</v>
      </c>
      <c r="B34" s="21">
        <f t="shared" si="3"/>
        <v>0</v>
      </c>
      <c r="C34" s="21">
        <f>7826</f>
        <v>7826</v>
      </c>
      <c r="D34" s="21">
        <f t="shared" ref="D34:D44" si="4">159974</f>
        <v>159974</v>
      </c>
      <c r="E34" s="21">
        <f t="shared" ref="E34:E44" si="5">156.224609375</f>
        <v>156.224609375</v>
      </c>
    </row>
    <row r="35">
      <c r="A35" s="21">
        <f>8895</f>
        <v>8895</v>
      </c>
      <c r="B35" s="21">
        <f t="shared" si="3"/>
        <v>0</v>
      </c>
      <c r="C35" s="21">
        <f>8009</f>
        <v>8009</v>
      </c>
      <c r="D35" s="21">
        <f t="shared" si="4"/>
        <v>159974</v>
      </c>
      <c r="E35" s="21">
        <f t="shared" si="5"/>
        <v>156.224609375</v>
      </c>
    </row>
    <row r="36">
      <c r="A36" s="21">
        <f>9094</f>
        <v>9094</v>
      </c>
      <c r="B36" s="21">
        <f t="shared" si="3"/>
        <v>0</v>
      </c>
      <c r="C36" s="21">
        <f>8186</f>
        <v>8186</v>
      </c>
      <c r="D36" s="21">
        <f t="shared" si="4"/>
        <v>159974</v>
      </c>
      <c r="E36" s="21">
        <f t="shared" si="5"/>
        <v>156.224609375</v>
      </c>
    </row>
    <row r="37">
      <c r="A37" s="21">
        <f>9311</f>
        <v>9311</v>
      </c>
      <c r="B37" s="21">
        <f t="shared" si="3"/>
        <v>0</v>
      </c>
      <c r="C37" s="21">
        <f>8348</f>
        <v>8348</v>
      </c>
      <c r="D37" s="21">
        <f t="shared" si="4"/>
        <v>159974</v>
      </c>
      <c r="E37" s="21">
        <f t="shared" si="5"/>
        <v>156.224609375</v>
      </c>
    </row>
    <row r="38">
      <c r="A38" s="21">
        <f>9541</f>
        <v>9541</v>
      </c>
      <c r="B38" s="21">
        <f t="shared" si="3"/>
        <v>0</v>
      </c>
      <c r="C38" s="21">
        <f>8533</f>
        <v>8533</v>
      </c>
      <c r="D38" s="21">
        <f t="shared" si="4"/>
        <v>159974</v>
      </c>
      <c r="E38" s="21">
        <f t="shared" si="5"/>
        <v>156.224609375</v>
      </c>
    </row>
    <row r="39">
      <c r="A39" s="21">
        <f>9754</f>
        <v>9754</v>
      </c>
      <c r="B39" s="21">
        <f>3</f>
        <v>3</v>
      </c>
      <c r="C39" s="21">
        <f>8694</f>
        <v>8694</v>
      </c>
      <c r="D39" s="21">
        <f t="shared" si="4"/>
        <v>159974</v>
      </c>
      <c r="E39" s="21">
        <f t="shared" si="5"/>
        <v>156.224609375</v>
      </c>
    </row>
    <row r="40">
      <c r="A40" s="21">
        <f>9938</f>
        <v>9938</v>
      </c>
      <c r="B40" s="21">
        <f>14</f>
        <v>14</v>
      </c>
      <c r="C40" s="21">
        <f>8868</f>
        <v>8868</v>
      </c>
      <c r="D40" s="21">
        <f t="shared" si="4"/>
        <v>159974</v>
      </c>
      <c r="E40" s="21">
        <f t="shared" si="5"/>
        <v>156.224609375</v>
      </c>
    </row>
    <row r="41">
      <c r="A41" s="21">
        <f>10135</f>
        <v>10135</v>
      </c>
      <c r="B41" s="21">
        <f t="shared" ref="B41:B65" si="6">0</f>
        <v>0</v>
      </c>
      <c r="C41" s="21">
        <f>9069</f>
        <v>9069</v>
      </c>
      <c r="D41" s="21">
        <f t="shared" si="4"/>
        <v>159974</v>
      </c>
      <c r="E41" s="21">
        <f t="shared" si="5"/>
        <v>156.224609375</v>
      </c>
    </row>
    <row r="42">
      <c r="A42" s="21">
        <f>10376</f>
        <v>10376</v>
      </c>
      <c r="B42" s="21">
        <f t="shared" si="6"/>
        <v>0</v>
      </c>
      <c r="C42" s="21">
        <f>9248</f>
        <v>9248</v>
      </c>
      <c r="D42" s="21">
        <f t="shared" si="4"/>
        <v>159974</v>
      </c>
      <c r="E42" s="21">
        <f t="shared" si="5"/>
        <v>156.224609375</v>
      </c>
    </row>
    <row r="43">
      <c r="A43" s="21">
        <f>10581</f>
        <v>10581</v>
      </c>
      <c r="B43" s="21">
        <f t="shared" si="6"/>
        <v>0</v>
      </c>
      <c r="C43" s="21">
        <f>9506</f>
        <v>9506</v>
      </c>
      <c r="D43" s="21">
        <f t="shared" si="4"/>
        <v>159974</v>
      </c>
      <c r="E43" s="21">
        <f t="shared" si="5"/>
        <v>156.224609375</v>
      </c>
    </row>
    <row r="44">
      <c r="A44" s="21">
        <f>10777</f>
        <v>10777</v>
      </c>
      <c r="B44" s="21">
        <f t="shared" si="6"/>
        <v>0</v>
      </c>
      <c r="C44" s="21">
        <f>9749</f>
        <v>9749</v>
      </c>
      <c r="D44" s="21">
        <f t="shared" si="4"/>
        <v>159974</v>
      </c>
      <c r="E44" s="21">
        <f t="shared" si="5"/>
        <v>156.224609375</v>
      </c>
    </row>
    <row r="45">
      <c r="A45" s="21">
        <f>10986</f>
        <v>10986</v>
      </c>
      <c r="B45" s="21">
        <f t="shared" si="6"/>
        <v>0</v>
      </c>
      <c r="C45" s="21">
        <f>9960</f>
        <v>9960</v>
      </c>
      <c r="D45" s="21">
        <f>160363</f>
        <v>160363</v>
      </c>
      <c r="E45" s="21">
        <f>156.6044921875</f>
        <v>156.6044921875</v>
      </c>
    </row>
    <row r="46">
      <c r="A46" s="21">
        <f>11190</f>
        <v>11190</v>
      </c>
      <c r="B46" s="21">
        <f t="shared" si="6"/>
        <v>0</v>
      </c>
      <c r="C46" s="21">
        <f>10163</f>
        <v>10163</v>
      </c>
      <c r="D46" s="21">
        <f t="shared" ref="D46:D59" si="7">160554</f>
        <v>160554</v>
      </c>
      <c r="E46" s="21">
        <f t="shared" ref="E46:E59" si="8">156.791015625</f>
        <v>156.791015625</v>
      </c>
    </row>
    <row r="47">
      <c r="A47" s="21">
        <f>11379</f>
        <v>11379</v>
      </c>
      <c r="B47" s="21">
        <f t="shared" si="6"/>
        <v>0</v>
      </c>
      <c r="C47" s="21">
        <f>10347</f>
        <v>10347</v>
      </c>
      <c r="D47" s="21">
        <f t="shared" si="7"/>
        <v>160554</v>
      </c>
      <c r="E47" s="21">
        <f t="shared" si="8"/>
        <v>156.791015625</v>
      </c>
    </row>
    <row r="48">
      <c r="A48" s="21">
        <f>11570</f>
        <v>11570</v>
      </c>
      <c r="B48" s="21">
        <f t="shared" si="6"/>
        <v>0</v>
      </c>
      <c r="C48" s="21">
        <f>10529</f>
        <v>10529</v>
      </c>
      <c r="D48" s="21">
        <f t="shared" si="7"/>
        <v>160554</v>
      </c>
      <c r="E48" s="21">
        <f t="shared" si="8"/>
        <v>156.791015625</v>
      </c>
    </row>
    <row r="49">
      <c r="A49" s="21">
        <f>11775</f>
        <v>11775</v>
      </c>
      <c r="B49" s="21">
        <f t="shared" si="6"/>
        <v>0</v>
      </c>
      <c r="C49" s="21">
        <f>10703</f>
        <v>10703</v>
      </c>
      <c r="D49" s="21">
        <f t="shared" si="7"/>
        <v>160554</v>
      </c>
      <c r="E49" s="21">
        <f t="shared" si="8"/>
        <v>156.791015625</v>
      </c>
    </row>
    <row r="50">
      <c r="A50" s="21">
        <f>12007</f>
        <v>12007</v>
      </c>
      <c r="B50" s="21">
        <f t="shared" si="6"/>
        <v>0</v>
      </c>
      <c r="C50" s="21">
        <f>10863</f>
        <v>10863</v>
      </c>
      <c r="D50" s="21">
        <f t="shared" si="7"/>
        <v>160554</v>
      </c>
      <c r="E50" s="21">
        <f t="shared" si="8"/>
        <v>156.791015625</v>
      </c>
    </row>
    <row r="51">
      <c r="A51" s="21">
        <f>12208</f>
        <v>12208</v>
      </c>
      <c r="B51" s="21">
        <f t="shared" si="6"/>
        <v>0</v>
      </c>
      <c r="C51" s="21">
        <f>11034</f>
        <v>11034</v>
      </c>
      <c r="D51" s="21">
        <f t="shared" si="7"/>
        <v>160554</v>
      </c>
      <c r="E51" s="21">
        <f t="shared" si="8"/>
        <v>156.791015625</v>
      </c>
    </row>
    <row r="52">
      <c r="A52" s="21">
        <f>12417</f>
        <v>12417</v>
      </c>
      <c r="B52" s="21">
        <f t="shared" si="6"/>
        <v>0</v>
      </c>
      <c r="C52" s="21">
        <f>11222</f>
        <v>11222</v>
      </c>
      <c r="D52" s="21">
        <f t="shared" si="7"/>
        <v>160554</v>
      </c>
      <c r="E52" s="21">
        <f t="shared" si="8"/>
        <v>156.791015625</v>
      </c>
    </row>
    <row r="53">
      <c r="A53" s="21">
        <f>12631</f>
        <v>12631</v>
      </c>
      <c r="B53" s="21">
        <f t="shared" si="6"/>
        <v>0</v>
      </c>
      <c r="C53" s="21">
        <f>11405</f>
        <v>11405</v>
      </c>
      <c r="D53" s="21">
        <f t="shared" si="7"/>
        <v>160554</v>
      </c>
      <c r="E53" s="21">
        <f t="shared" si="8"/>
        <v>156.791015625</v>
      </c>
    </row>
    <row r="54">
      <c r="A54" s="21">
        <f>12829</f>
        <v>12829</v>
      </c>
      <c r="B54" s="21">
        <f t="shared" si="6"/>
        <v>0</v>
      </c>
      <c r="C54" s="21">
        <f>11579</f>
        <v>11579</v>
      </c>
      <c r="D54" s="21">
        <f t="shared" si="7"/>
        <v>160554</v>
      </c>
      <c r="E54" s="21">
        <f t="shared" si="8"/>
        <v>156.791015625</v>
      </c>
    </row>
    <row r="55">
      <c r="A55" s="21">
        <f>13037</f>
        <v>13037</v>
      </c>
      <c r="B55" s="21">
        <f t="shared" si="6"/>
        <v>0</v>
      </c>
      <c r="C55" s="21">
        <f>11772</f>
        <v>11772</v>
      </c>
      <c r="D55" s="21">
        <f t="shared" si="7"/>
        <v>160554</v>
      </c>
      <c r="E55" s="21">
        <f t="shared" si="8"/>
        <v>156.791015625</v>
      </c>
    </row>
    <row r="56">
      <c r="A56" s="21">
        <f>13277</f>
        <v>13277</v>
      </c>
      <c r="B56" s="21">
        <f t="shared" si="6"/>
        <v>0</v>
      </c>
      <c r="C56" s="21">
        <f>11958</f>
        <v>11958</v>
      </c>
      <c r="D56" s="21">
        <f t="shared" si="7"/>
        <v>160554</v>
      </c>
      <c r="E56" s="21">
        <f t="shared" si="8"/>
        <v>156.791015625</v>
      </c>
    </row>
    <row r="57">
      <c r="A57" s="21">
        <f>13464</f>
        <v>13464</v>
      </c>
      <c r="B57" s="21">
        <f t="shared" si="6"/>
        <v>0</v>
      </c>
      <c r="C57" s="21">
        <f>12186</f>
        <v>12186</v>
      </c>
      <c r="D57" s="21">
        <f t="shared" si="7"/>
        <v>160554</v>
      </c>
      <c r="E57" s="21">
        <f t="shared" si="8"/>
        <v>156.791015625</v>
      </c>
    </row>
    <row r="58">
      <c r="A58" s="21">
        <f>13664</f>
        <v>13664</v>
      </c>
      <c r="B58" s="21">
        <f t="shared" si="6"/>
        <v>0</v>
      </c>
      <c r="C58" s="21">
        <f>12374</f>
        <v>12374</v>
      </c>
      <c r="D58" s="21">
        <f t="shared" si="7"/>
        <v>160554</v>
      </c>
      <c r="E58" s="21">
        <f t="shared" si="8"/>
        <v>156.791015625</v>
      </c>
    </row>
    <row r="59">
      <c r="A59" s="21">
        <f>13850</f>
        <v>13850</v>
      </c>
      <c r="B59" s="21">
        <f t="shared" si="6"/>
        <v>0</v>
      </c>
      <c r="C59" s="21">
        <f>12530</f>
        <v>12530</v>
      </c>
      <c r="D59" s="21">
        <f t="shared" si="7"/>
        <v>160554</v>
      </c>
      <c r="E59" s="21">
        <f t="shared" si="8"/>
        <v>156.791015625</v>
      </c>
    </row>
    <row r="60">
      <c r="A60" s="21">
        <f>14037</f>
        <v>14037</v>
      </c>
      <c r="B60" s="21">
        <f t="shared" si="6"/>
        <v>0</v>
      </c>
      <c r="C60" s="21">
        <f>12716</f>
        <v>12716</v>
      </c>
      <c r="D60" s="21">
        <f>160578</f>
        <v>160578</v>
      </c>
      <c r="E60" s="21">
        <f>156.814453125</f>
        <v>156.814453125</v>
      </c>
    </row>
    <row r="61">
      <c r="A61" s="21">
        <f>14263</f>
        <v>14263</v>
      </c>
      <c r="B61" s="21">
        <f t="shared" si="6"/>
        <v>0</v>
      </c>
      <c r="C61" s="21">
        <f>12872</f>
        <v>12872</v>
      </c>
      <c r="D61" s="21">
        <f>160726</f>
        <v>160726</v>
      </c>
      <c r="E61" s="21">
        <f>156.958984375</f>
        <v>156.958984375</v>
      </c>
    </row>
    <row r="62">
      <c r="A62" s="21">
        <f>14462</f>
        <v>14462</v>
      </c>
      <c r="B62" s="21">
        <f t="shared" si="6"/>
        <v>0</v>
      </c>
      <c r="C62" s="21">
        <f>13040</f>
        <v>13040</v>
      </c>
      <c r="D62" s="21">
        <f>160726</f>
        <v>160726</v>
      </c>
      <c r="E62" s="21">
        <f>156.958984375</f>
        <v>156.958984375</v>
      </c>
    </row>
    <row r="63">
      <c r="A63" s="21">
        <f>14667</f>
        <v>14667</v>
      </c>
      <c r="B63" s="21">
        <f t="shared" si="6"/>
        <v>0</v>
      </c>
      <c r="C63" s="21">
        <f>13250</f>
        <v>13250</v>
      </c>
      <c r="D63" s="21">
        <f>160726</f>
        <v>160726</v>
      </c>
      <c r="E63" s="21">
        <f>156.958984375</f>
        <v>156.958984375</v>
      </c>
    </row>
    <row r="64">
      <c r="A64" s="21">
        <f>14873</f>
        <v>14873</v>
      </c>
      <c r="B64" s="21">
        <f t="shared" si="6"/>
        <v>0</v>
      </c>
      <c r="C64" s="21">
        <f>13430</f>
        <v>13430</v>
      </c>
      <c r="D64" s="21">
        <f>160730</f>
        <v>160730</v>
      </c>
      <c r="E64" s="21">
        <f>156.962890625</f>
        <v>156.962890625</v>
      </c>
    </row>
    <row r="65">
      <c r="A65" s="21">
        <f>15060</f>
        <v>15060</v>
      </c>
      <c r="B65" s="21">
        <f t="shared" si="6"/>
        <v>0</v>
      </c>
      <c r="C65" s="21">
        <f>13597</f>
        <v>13597</v>
      </c>
      <c r="D65" s="21">
        <f>160730</f>
        <v>160730</v>
      </c>
      <c r="E65" s="21">
        <f>156.962890625</f>
        <v>156.962890625</v>
      </c>
    </row>
    <row r="66">
      <c r="A66" s="21">
        <f>15270</f>
        <v>15270</v>
      </c>
      <c r="B66" s="21">
        <f>21</f>
        <v>21</v>
      </c>
      <c r="C66" s="21">
        <f>13779</f>
        <v>13779</v>
      </c>
      <c r="D66" s="21">
        <f>160730</f>
        <v>160730</v>
      </c>
      <c r="E66" s="21">
        <f>156.962890625</f>
        <v>156.962890625</v>
      </c>
    </row>
    <row r="67">
      <c r="A67" s="21">
        <f>15497</f>
        <v>15497</v>
      </c>
      <c r="B67" s="21">
        <f t="shared" ref="B67:B79" si="9">0</f>
        <v>0</v>
      </c>
      <c r="C67" s="21">
        <f>13969</f>
        <v>13969</v>
      </c>
      <c r="D67" s="21">
        <f>160734</f>
        <v>160734</v>
      </c>
      <c r="E67" s="21">
        <f>156.966796875</f>
        <v>156.966796875</v>
      </c>
    </row>
    <row r="68">
      <c r="A68" s="21">
        <f>15741</f>
        <v>15741</v>
      </c>
      <c r="B68" s="21">
        <f t="shared" si="9"/>
        <v>0</v>
      </c>
      <c r="C68" s="21">
        <f>14137</f>
        <v>14137</v>
      </c>
      <c r="D68" s="21">
        <f>160734</f>
        <v>160734</v>
      </c>
      <c r="E68" s="21">
        <f>156.966796875</f>
        <v>156.966796875</v>
      </c>
    </row>
    <row r="69">
      <c r="A69" s="21">
        <f>15951</f>
        <v>15951</v>
      </c>
      <c r="B69" s="21">
        <f t="shared" si="9"/>
        <v>0</v>
      </c>
      <c r="C69" s="21">
        <f>14318</f>
        <v>14318</v>
      </c>
      <c r="D69" s="21">
        <f>160734</f>
        <v>160734</v>
      </c>
      <c r="E69" s="21">
        <f>156.966796875</f>
        <v>156.966796875</v>
      </c>
    </row>
    <row r="70">
      <c r="A70" s="21">
        <f>16175</f>
        <v>16175</v>
      </c>
      <c r="B70" s="21">
        <f t="shared" si="9"/>
        <v>0</v>
      </c>
      <c r="C70" s="21">
        <f>14479</f>
        <v>14479</v>
      </c>
      <c r="D70" s="21">
        <f>160734</f>
        <v>160734</v>
      </c>
      <c r="E70" s="21">
        <f>156.966796875</f>
        <v>156.966796875</v>
      </c>
    </row>
    <row r="71">
      <c r="A71" s="21">
        <f>16378</f>
        <v>16378</v>
      </c>
      <c r="B71" s="21">
        <f t="shared" si="9"/>
        <v>0</v>
      </c>
      <c r="C71" s="21">
        <f>14634</f>
        <v>14634</v>
      </c>
      <c r="D71" s="21">
        <f>160734</f>
        <v>160734</v>
      </c>
      <c r="E71" s="21">
        <f>156.966796875</f>
        <v>156.966796875</v>
      </c>
    </row>
    <row r="72">
      <c r="A72" s="21">
        <f>16603</f>
        <v>16603</v>
      </c>
      <c r="B72" s="21">
        <f t="shared" si="9"/>
        <v>0</v>
      </c>
      <c r="C72" s="21">
        <f>14818</f>
        <v>14818</v>
      </c>
      <c r="D72" s="21">
        <f>160734</f>
        <v>160734</v>
      </c>
      <c r="E72" s="21">
        <f>156.966796875</f>
        <v>156.966796875</v>
      </c>
    </row>
    <row r="73">
      <c r="A73" s="21">
        <f>16804</f>
        <v>16804</v>
      </c>
      <c r="B73" s="21">
        <f t="shared" si="9"/>
        <v>0</v>
      </c>
      <c r="C73" s="21">
        <f>15001</f>
        <v>15001</v>
      </c>
      <c r="D73" s="21">
        <f>160734</f>
        <v>160734</v>
      </c>
      <c r="E73" s="21">
        <f>156.966796875</f>
        <v>156.966796875</v>
      </c>
    </row>
    <row r="74">
      <c r="A74" s="21">
        <f>16995</f>
        <v>16995</v>
      </c>
      <c r="B74" s="21">
        <f t="shared" si="9"/>
        <v>0</v>
      </c>
      <c r="C74" s="21">
        <f>15191</f>
        <v>15191</v>
      </c>
      <c r="D74" s="21">
        <f>160754</f>
        <v>160754</v>
      </c>
      <c r="E74" s="21">
        <f>156.986328125</f>
        <v>156.986328125</v>
      </c>
    </row>
    <row r="75">
      <c r="A75" s="21">
        <f>17187</f>
        <v>17187</v>
      </c>
      <c r="B75" s="21">
        <f t="shared" si="9"/>
        <v>0</v>
      </c>
      <c r="C75" s="21">
        <f>15352</f>
        <v>15352</v>
      </c>
      <c r="D75" s="21">
        <f t="shared" ref="D75:D90" si="10">159114</f>
        <v>159114</v>
      </c>
      <c r="E75" s="21">
        <f t="shared" ref="E75:E90" si="11">155.384765625</f>
        <v>155.384765625</v>
      </c>
    </row>
    <row r="76">
      <c r="A76" s="21">
        <f>17389</f>
        <v>17389</v>
      </c>
      <c r="B76" s="21">
        <f t="shared" si="9"/>
        <v>0</v>
      </c>
      <c r="C76" s="21">
        <f>15518</f>
        <v>15518</v>
      </c>
      <c r="D76" s="21">
        <f t="shared" si="10"/>
        <v>159114</v>
      </c>
      <c r="E76" s="21">
        <f t="shared" si="11"/>
        <v>155.384765625</v>
      </c>
    </row>
    <row r="77">
      <c r="A77" s="21">
        <f>17613</f>
        <v>17613</v>
      </c>
      <c r="B77" s="21">
        <f t="shared" si="9"/>
        <v>0</v>
      </c>
      <c r="C77" s="21">
        <f>15689</f>
        <v>15689</v>
      </c>
      <c r="D77" s="21">
        <f t="shared" si="10"/>
        <v>159114</v>
      </c>
      <c r="E77" s="21">
        <f t="shared" si="11"/>
        <v>155.384765625</v>
      </c>
    </row>
    <row r="78">
      <c r="A78" s="21">
        <f>17864</f>
        <v>17864</v>
      </c>
      <c r="B78" s="21">
        <f t="shared" si="9"/>
        <v>0</v>
      </c>
      <c r="C78" s="21">
        <f>15882</f>
        <v>15882</v>
      </c>
      <c r="D78" s="21">
        <f t="shared" si="10"/>
        <v>159114</v>
      </c>
      <c r="E78" s="21">
        <f t="shared" si="11"/>
        <v>155.384765625</v>
      </c>
    </row>
    <row r="79">
      <c r="A79" s="21">
        <f>18069</f>
        <v>18069</v>
      </c>
      <c r="B79" s="21">
        <f t="shared" si="9"/>
        <v>0</v>
      </c>
      <c r="C79" s="21">
        <f>16048</f>
        <v>16048</v>
      </c>
      <c r="D79" s="21">
        <f t="shared" si="10"/>
        <v>159114</v>
      </c>
      <c r="E79" s="21">
        <f t="shared" si="11"/>
        <v>155.384765625</v>
      </c>
    </row>
    <row r="80">
      <c r="A80" s="21">
        <f>18300</f>
        <v>18300</v>
      </c>
      <c r="B80" s="21">
        <f>10</f>
        <v>10</v>
      </c>
      <c r="C80" s="21">
        <f>16208</f>
        <v>16208</v>
      </c>
      <c r="D80" s="21">
        <f t="shared" si="10"/>
        <v>159114</v>
      </c>
      <c r="E80" s="21">
        <f t="shared" si="11"/>
        <v>155.384765625</v>
      </c>
    </row>
    <row r="81">
      <c r="A81" s="21">
        <f>18488</f>
        <v>18488</v>
      </c>
      <c r="B81" s="21">
        <f t="shared" ref="B81:B93" si="12">0</f>
        <v>0</v>
      </c>
      <c r="C81" s="21">
        <f>16363</f>
        <v>16363</v>
      </c>
      <c r="D81" s="21">
        <f t="shared" si="10"/>
        <v>159114</v>
      </c>
      <c r="E81" s="21">
        <f t="shared" si="11"/>
        <v>155.384765625</v>
      </c>
    </row>
    <row r="82">
      <c r="A82" s="21">
        <f>18700</f>
        <v>18700</v>
      </c>
      <c r="B82" s="21">
        <f t="shared" si="12"/>
        <v>0</v>
      </c>
      <c r="C82" s="21">
        <f>16562</f>
        <v>16562</v>
      </c>
      <c r="D82" s="21">
        <f t="shared" si="10"/>
        <v>159114</v>
      </c>
      <c r="E82" s="21">
        <f t="shared" si="11"/>
        <v>155.384765625</v>
      </c>
    </row>
    <row r="83">
      <c r="A83" s="21">
        <f>18922</f>
        <v>18922</v>
      </c>
      <c r="B83" s="21">
        <f t="shared" si="12"/>
        <v>0</v>
      </c>
      <c r="C83" s="21">
        <f>16728</f>
        <v>16728</v>
      </c>
      <c r="D83" s="21">
        <f t="shared" si="10"/>
        <v>159114</v>
      </c>
      <c r="E83" s="21">
        <f t="shared" si="11"/>
        <v>155.384765625</v>
      </c>
    </row>
    <row r="84">
      <c r="A84" s="21">
        <f>19126</f>
        <v>19126</v>
      </c>
      <c r="B84" s="21">
        <f t="shared" si="12"/>
        <v>0</v>
      </c>
      <c r="C84" s="21">
        <f>16904</f>
        <v>16904</v>
      </c>
      <c r="D84" s="21">
        <f t="shared" si="10"/>
        <v>159114</v>
      </c>
      <c r="E84" s="21">
        <f t="shared" si="11"/>
        <v>155.384765625</v>
      </c>
    </row>
    <row r="85">
      <c r="A85" s="21">
        <f>19327</f>
        <v>19327</v>
      </c>
      <c r="B85" s="21">
        <f t="shared" si="12"/>
        <v>0</v>
      </c>
      <c r="C85" s="21">
        <f>17087</f>
        <v>17087</v>
      </c>
      <c r="D85" s="21">
        <f t="shared" si="10"/>
        <v>159114</v>
      </c>
      <c r="E85" s="21">
        <f t="shared" si="11"/>
        <v>155.384765625</v>
      </c>
    </row>
    <row r="86">
      <c r="A86" s="21">
        <f>19547</f>
        <v>19547</v>
      </c>
      <c r="B86" s="21">
        <f t="shared" si="12"/>
        <v>0</v>
      </c>
      <c r="C86" s="21">
        <f>17273</f>
        <v>17273</v>
      </c>
      <c r="D86" s="21">
        <f t="shared" si="10"/>
        <v>159114</v>
      </c>
      <c r="E86" s="21">
        <f t="shared" si="11"/>
        <v>155.384765625</v>
      </c>
    </row>
    <row r="87">
      <c r="A87" s="21">
        <f>19744</f>
        <v>19744</v>
      </c>
      <c r="B87" s="21">
        <f t="shared" si="12"/>
        <v>0</v>
      </c>
      <c r="C87" s="21">
        <f>17464</f>
        <v>17464</v>
      </c>
      <c r="D87" s="21">
        <f t="shared" si="10"/>
        <v>159114</v>
      </c>
      <c r="E87" s="21">
        <f t="shared" si="11"/>
        <v>155.384765625</v>
      </c>
    </row>
    <row r="88">
      <c r="A88" s="21">
        <f>19952</f>
        <v>19952</v>
      </c>
      <c r="B88" s="21">
        <f t="shared" si="12"/>
        <v>0</v>
      </c>
      <c r="C88" s="21">
        <f>17648</f>
        <v>17648</v>
      </c>
      <c r="D88" s="21">
        <f t="shared" si="10"/>
        <v>159114</v>
      </c>
      <c r="E88" s="21">
        <f t="shared" si="11"/>
        <v>155.384765625</v>
      </c>
    </row>
    <row r="89">
      <c r="A89" s="21">
        <f>20141</f>
        <v>20141</v>
      </c>
      <c r="B89" s="21">
        <f t="shared" si="12"/>
        <v>0</v>
      </c>
      <c r="C89" s="21">
        <f>17818</f>
        <v>17818</v>
      </c>
      <c r="D89" s="21">
        <f t="shared" si="10"/>
        <v>159114</v>
      </c>
      <c r="E89" s="21">
        <f t="shared" si="11"/>
        <v>155.384765625</v>
      </c>
    </row>
    <row r="90">
      <c r="A90" s="21">
        <f>20352</f>
        <v>20352</v>
      </c>
      <c r="B90" s="21">
        <f t="shared" si="12"/>
        <v>0</v>
      </c>
      <c r="C90" s="21">
        <f>18047</f>
        <v>18047</v>
      </c>
      <c r="D90" s="21">
        <f t="shared" si="10"/>
        <v>159114</v>
      </c>
      <c r="E90" s="21">
        <f t="shared" si="11"/>
        <v>155.384765625</v>
      </c>
    </row>
    <row r="91">
      <c r="A91" s="21">
        <f>20559</f>
        <v>20559</v>
      </c>
      <c r="B91" s="21">
        <f t="shared" si="12"/>
        <v>0</v>
      </c>
      <c r="C91" s="21">
        <f>18280</f>
        <v>18280</v>
      </c>
      <c r="D91" s="21">
        <f>159154</f>
        <v>159154</v>
      </c>
      <c r="E91" s="21">
        <f>155.423828125</f>
        <v>155.423828125</v>
      </c>
    </row>
    <row r="92">
      <c r="A92" s="21">
        <f>20771</f>
        <v>20771</v>
      </c>
      <c r="B92" s="21">
        <f t="shared" si="12"/>
        <v>0</v>
      </c>
      <c r="C92" s="21">
        <f>18436</f>
        <v>18436</v>
      </c>
      <c r="D92" s="21">
        <f t="shared" ref="D92:D106" si="13">163984</f>
        <v>163984</v>
      </c>
      <c r="E92" s="21">
        <f t="shared" ref="E92:E106" si="14">160.140625</f>
        <v>160.140625</v>
      </c>
    </row>
    <row r="93">
      <c r="A93" s="21">
        <f>20978</f>
        <v>20978</v>
      </c>
      <c r="B93" s="21">
        <f t="shared" si="12"/>
        <v>0</v>
      </c>
      <c r="C93" s="21">
        <f>18631</f>
        <v>18631</v>
      </c>
      <c r="D93" s="21">
        <f t="shared" si="13"/>
        <v>163984</v>
      </c>
      <c r="E93" s="21">
        <f t="shared" si="14"/>
        <v>160.140625</v>
      </c>
    </row>
    <row r="94">
      <c r="A94" s="21">
        <f>21244</f>
        <v>21244</v>
      </c>
      <c r="B94" s="21">
        <f>21</f>
        <v>21</v>
      </c>
      <c r="C94" s="21">
        <f>18842</f>
        <v>18842</v>
      </c>
      <c r="D94" s="21">
        <f t="shared" si="13"/>
        <v>163984</v>
      </c>
      <c r="E94" s="21">
        <f t="shared" si="14"/>
        <v>160.140625</v>
      </c>
    </row>
    <row r="95">
      <c r="A95" s="21">
        <f>21424</f>
        <v>21424</v>
      </c>
      <c r="B95" s="21">
        <f t="shared" ref="B95:B106" si="15">0</f>
        <v>0</v>
      </c>
      <c r="C95" s="21">
        <f>19034</f>
        <v>19034</v>
      </c>
      <c r="D95" s="21">
        <f t="shared" si="13"/>
        <v>163984</v>
      </c>
      <c r="E95" s="21">
        <f t="shared" si="14"/>
        <v>160.140625</v>
      </c>
    </row>
    <row r="96">
      <c r="A96" s="21">
        <f>21612</f>
        <v>21612</v>
      </c>
      <c r="B96" s="21">
        <f t="shared" si="15"/>
        <v>0</v>
      </c>
      <c r="C96" s="21">
        <f>19221</f>
        <v>19221</v>
      </c>
      <c r="D96" s="21">
        <f t="shared" si="13"/>
        <v>163984</v>
      </c>
      <c r="E96" s="21">
        <f t="shared" si="14"/>
        <v>160.140625</v>
      </c>
    </row>
    <row r="97">
      <c r="A97" s="21">
        <f>21799</f>
        <v>21799</v>
      </c>
      <c r="B97" s="21">
        <f t="shared" si="15"/>
        <v>0</v>
      </c>
      <c r="C97" s="21">
        <f>19441</f>
        <v>19441</v>
      </c>
      <c r="D97" s="21">
        <f t="shared" si="13"/>
        <v>163984</v>
      </c>
      <c r="E97" s="21">
        <f t="shared" si="14"/>
        <v>160.140625</v>
      </c>
    </row>
    <row r="98">
      <c r="A98" s="21">
        <f>22006</f>
        <v>22006</v>
      </c>
      <c r="B98" s="21">
        <f t="shared" si="15"/>
        <v>0</v>
      </c>
      <c r="C98" s="21">
        <f>19612</f>
        <v>19612</v>
      </c>
      <c r="D98" s="21">
        <f t="shared" si="13"/>
        <v>163984</v>
      </c>
      <c r="E98" s="21">
        <f t="shared" si="14"/>
        <v>160.140625</v>
      </c>
    </row>
    <row r="99">
      <c r="A99" s="21">
        <f>22193</f>
        <v>22193</v>
      </c>
      <c r="B99" s="21">
        <f t="shared" si="15"/>
        <v>0</v>
      </c>
      <c r="C99" s="21">
        <f>19788</f>
        <v>19788</v>
      </c>
      <c r="D99" s="21">
        <f t="shared" si="13"/>
        <v>163984</v>
      </c>
      <c r="E99" s="21">
        <f t="shared" si="14"/>
        <v>160.140625</v>
      </c>
    </row>
    <row r="100">
      <c r="A100" s="21">
        <f>22384</f>
        <v>22384</v>
      </c>
      <c r="B100" s="21">
        <f t="shared" si="15"/>
        <v>0</v>
      </c>
      <c r="C100" s="21">
        <f>19968</f>
        <v>19968</v>
      </c>
      <c r="D100" s="21">
        <f t="shared" si="13"/>
        <v>163984</v>
      </c>
      <c r="E100" s="21">
        <f t="shared" si="14"/>
        <v>160.140625</v>
      </c>
    </row>
    <row r="101">
      <c r="A101" s="21">
        <f>22615</f>
        <v>22615</v>
      </c>
      <c r="B101" s="21">
        <f t="shared" si="15"/>
        <v>0</v>
      </c>
      <c r="C101" s="21">
        <f>20145</f>
        <v>20145</v>
      </c>
      <c r="D101" s="21">
        <f t="shared" si="13"/>
        <v>163984</v>
      </c>
      <c r="E101" s="21">
        <f t="shared" si="14"/>
        <v>160.140625</v>
      </c>
    </row>
    <row r="102">
      <c r="A102" s="21">
        <f>22806</f>
        <v>22806</v>
      </c>
      <c r="B102" s="21">
        <f t="shared" si="15"/>
        <v>0</v>
      </c>
      <c r="C102" s="21">
        <f>20330</f>
        <v>20330</v>
      </c>
      <c r="D102" s="21">
        <f t="shared" si="13"/>
        <v>163984</v>
      </c>
      <c r="E102" s="21">
        <f t="shared" si="14"/>
        <v>160.140625</v>
      </c>
    </row>
    <row r="103">
      <c r="A103" s="21">
        <f>23038</f>
        <v>23038</v>
      </c>
      <c r="B103" s="21">
        <f t="shared" si="15"/>
        <v>0</v>
      </c>
      <c r="C103" s="21">
        <f>20517</f>
        <v>20517</v>
      </c>
      <c r="D103" s="21">
        <f t="shared" si="13"/>
        <v>163984</v>
      </c>
      <c r="E103" s="21">
        <f t="shared" si="14"/>
        <v>160.140625</v>
      </c>
    </row>
    <row r="104">
      <c r="A104" s="21">
        <f>23251</f>
        <v>23251</v>
      </c>
      <c r="B104" s="21">
        <f t="shared" si="15"/>
        <v>0</v>
      </c>
      <c r="C104" s="21">
        <f>20682</f>
        <v>20682</v>
      </c>
      <c r="D104" s="21">
        <f t="shared" si="13"/>
        <v>163984</v>
      </c>
      <c r="E104" s="21">
        <f t="shared" si="14"/>
        <v>160.140625</v>
      </c>
    </row>
    <row r="105">
      <c r="A105" s="21">
        <f>23458</f>
        <v>23458</v>
      </c>
      <c r="B105" s="21">
        <f t="shared" si="15"/>
        <v>0</v>
      </c>
      <c r="C105" s="21">
        <f>20849</f>
        <v>20849</v>
      </c>
      <c r="D105" s="21">
        <f t="shared" si="13"/>
        <v>163984</v>
      </c>
      <c r="E105" s="21">
        <f t="shared" si="14"/>
        <v>160.140625</v>
      </c>
    </row>
    <row r="106">
      <c r="A106" s="21">
        <f>23662</f>
        <v>23662</v>
      </c>
      <c r="B106" s="21">
        <f t="shared" si="15"/>
        <v>0</v>
      </c>
      <c r="C106" s="21">
        <f>21013</f>
        <v>21013</v>
      </c>
      <c r="D106" s="21">
        <f t="shared" si="13"/>
        <v>163984</v>
      </c>
      <c r="E106" s="21">
        <f t="shared" si="14"/>
        <v>160.140625</v>
      </c>
    </row>
    <row r="107">
      <c r="A107" s="21">
        <f>23945</f>
        <v>23945</v>
      </c>
      <c r="B107" s="21">
        <f>20</f>
        <v>20</v>
      </c>
      <c r="C107" s="21">
        <f>21205</f>
        <v>21205</v>
      </c>
      <c r="D107" s="21">
        <f>164116</f>
        <v>164116</v>
      </c>
      <c r="E107" s="21">
        <f>160.26953125</f>
        <v>160.26953125</v>
      </c>
    </row>
    <row r="108">
      <c r="A108" s="21">
        <f>24131</f>
        <v>24131</v>
      </c>
      <c r="B108" s="21">
        <f t="shared" ref="B108:B121" si="16">0</f>
        <v>0</v>
      </c>
      <c r="C108" s="21">
        <f>21407</f>
        <v>21407</v>
      </c>
      <c r="D108" s="21">
        <f>165312</f>
        <v>165312</v>
      </c>
      <c r="E108" s="21">
        <f>161.4375</f>
        <v>161.4375</v>
      </c>
    </row>
    <row r="109">
      <c r="A109" s="21">
        <f>24350</f>
        <v>24350</v>
      </c>
      <c r="B109" s="21">
        <f t="shared" si="16"/>
        <v>0</v>
      </c>
      <c r="C109" s="21">
        <f>21563</f>
        <v>21563</v>
      </c>
      <c r="D109" s="21">
        <f>165312</f>
        <v>165312</v>
      </c>
      <c r="E109" s="21">
        <f>161.4375</f>
        <v>161.4375</v>
      </c>
    </row>
    <row r="110">
      <c r="A110" s="21">
        <f>24567</f>
        <v>24567</v>
      </c>
      <c r="B110" s="21">
        <f t="shared" si="16"/>
        <v>0</v>
      </c>
      <c r="C110" s="21">
        <f>21754</f>
        <v>21754</v>
      </c>
      <c r="D110" s="21">
        <f>165312</f>
        <v>165312</v>
      </c>
      <c r="E110" s="21">
        <f>161.4375</f>
        <v>161.4375</v>
      </c>
    </row>
    <row r="111">
      <c r="A111" s="21">
        <f>24790</f>
        <v>24790</v>
      </c>
      <c r="B111" s="21">
        <f t="shared" si="16"/>
        <v>0</v>
      </c>
      <c r="C111" s="21">
        <f>21938</f>
        <v>21938</v>
      </c>
      <c r="D111" s="21">
        <f t="shared" ref="D111:D121" si="17">165317</f>
        <v>165317</v>
      </c>
      <c r="E111" s="21">
        <f t="shared" ref="E111:E121" si="18">161.4423828125</f>
        <v>161.4423828125</v>
      </c>
    </row>
    <row r="112">
      <c r="A112" s="21">
        <f>24994</f>
        <v>24994</v>
      </c>
      <c r="B112" s="21">
        <f t="shared" si="16"/>
        <v>0</v>
      </c>
      <c r="C112" s="21">
        <f>22122</f>
        <v>22122</v>
      </c>
      <c r="D112" s="21">
        <f t="shared" si="17"/>
        <v>165317</v>
      </c>
      <c r="E112" s="21">
        <f t="shared" si="18"/>
        <v>161.4423828125</v>
      </c>
    </row>
    <row r="113">
      <c r="A113" s="21">
        <f>25234</f>
        <v>25234</v>
      </c>
      <c r="B113" s="21">
        <f t="shared" si="16"/>
        <v>0</v>
      </c>
      <c r="C113" s="21">
        <f>22310</f>
        <v>22310</v>
      </c>
      <c r="D113" s="21">
        <f t="shared" si="17"/>
        <v>165317</v>
      </c>
      <c r="E113" s="21">
        <f t="shared" si="18"/>
        <v>161.4423828125</v>
      </c>
    </row>
    <row r="114">
      <c r="A114" s="21">
        <f>25451</f>
        <v>25451</v>
      </c>
      <c r="B114" s="21">
        <f t="shared" si="16"/>
        <v>0</v>
      </c>
      <c r="C114" s="21">
        <f>22487</f>
        <v>22487</v>
      </c>
      <c r="D114" s="21">
        <f t="shared" si="17"/>
        <v>165317</v>
      </c>
      <c r="E114" s="21">
        <f t="shared" si="18"/>
        <v>161.4423828125</v>
      </c>
    </row>
    <row r="115">
      <c r="A115" s="21">
        <f>25657</f>
        <v>25657</v>
      </c>
      <c r="B115" s="21">
        <f t="shared" si="16"/>
        <v>0</v>
      </c>
      <c r="C115" s="21">
        <f>22665</f>
        <v>22665</v>
      </c>
      <c r="D115" s="21">
        <f t="shared" si="17"/>
        <v>165317</v>
      </c>
      <c r="E115" s="21">
        <f t="shared" si="18"/>
        <v>161.4423828125</v>
      </c>
    </row>
    <row r="116">
      <c r="A116" s="21">
        <f>25845</f>
        <v>25845</v>
      </c>
      <c r="B116" s="21">
        <f t="shared" si="16"/>
        <v>0</v>
      </c>
      <c r="C116" s="21">
        <f>22842</f>
        <v>22842</v>
      </c>
      <c r="D116" s="21">
        <f t="shared" si="17"/>
        <v>165317</v>
      </c>
      <c r="E116" s="21">
        <f t="shared" si="18"/>
        <v>161.4423828125</v>
      </c>
    </row>
    <row r="117">
      <c r="A117" s="21">
        <f>26051</f>
        <v>26051</v>
      </c>
      <c r="B117" s="21">
        <f t="shared" si="16"/>
        <v>0</v>
      </c>
      <c r="C117" s="21">
        <f>23007</f>
        <v>23007</v>
      </c>
      <c r="D117" s="21">
        <f t="shared" si="17"/>
        <v>165317</v>
      </c>
      <c r="E117" s="21">
        <f t="shared" si="18"/>
        <v>161.4423828125</v>
      </c>
    </row>
    <row r="118">
      <c r="A118" s="21">
        <f>26274</f>
        <v>26274</v>
      </c>
      <c r="B118" s="21">
        <f t="shared" si="16"/>
        <v>0</v>
      </c>
      <c r="C118" s="21">
        <f>23172</f>
        <v>23172</v>
      </c>
      <c r="D118" s="21">
        <f t="shared" si="17"/>
        <v>165317</v>
      </c>
      <c r="E118" s="21">
        <f t="shared" si="18"/>
        <v>161.4423828125</v>
      </c>
    </row>
    <row r="119">
      <c r="A119" s="21">
        <f>26465</f>
        <v>26465</v>
      </c>
      <c r="B119" s="21">
        <f t="shared" si="16"/>
        <v>0</v>
      </c>
      <c r="C119" s="21">
        <f>23337</f>
        <v>23337</v>
      </c>
      <c r="D119" s="21">
        <f t="shared" si="17"/>
        <v>165317</v>
      </c>
      <c r="E119" s="21">
        <f t="shared" si="18"/>
        <v>161.4423828125</v>
      </c>
    </row>
    <row r="120">
      <c r="A120" s="21">
        <f>26673</f>
        <v>26673</v>
      </c>
      <c r="B120" s="21">
        <f t="shared" si="16"/>
        <v>0</v>
      </c>
      <c r="C120" s="21">
        <f>23522</f>
        <v>23522</v>
      </c>
      <c r="D120" s="21">
        <f t="shared" si="17"/>
        <v>165317</v>
      </c>
      <c r="E120" s="21">
        <f t="shared" si="18"/>
        <v>161.4423828125</v>
      </c>
    </row>
    <row r="121">
      <c r="A121" s="21">
        <f>26877</f>
        <v>26877</v>
      </c>
      <c r="B121" s="21">
        <f t="shared" si="16"/>
        <v>0</v>
      </c>
      <c r="C121" s="21">
        <f>23710</f>
        <v>23710</v>
      </c>
      <c r="D121" s="21">
        <f t="shared" si="17"/>
        <v>165317</v>
      </c>
      <c r="E121" s="21">
        <f t="shared" si="18"/>
        <v>161.4423828125</v>
      </c>
    </row>
    <row r="122">
      <c r="A122" s="21">
        <f>27111</f>
        <v>27111</v>
      </c>
      <c r="B122" s="21">
        <f>9</f>
        <v>9</v>
      </c>
      <c r="C122" s="21">
        <f>23909</f>
        <v>23909</v>
      </c>
      <c r="D122" s="21">
        <f>165321</f>
        <v>165321</v>
      </c>
      <c r="E122" s="21">
        <f>161.4462890625</f>
        <v>161.4462890625</v>
      </c>
    </row>
    <row r="123">
      <c r="A123" s="21">
        <f>27309</f>
        <v>27309</v>
      </c>
      <c r="B123" s="21">
        <f t="shared" ref="B123:B133" si="19">0</f>
        <v>0</v>
      </c>
      <c r="C123" s="21">
        <f>24080</f>
        <v>24080</v>
      </c>
      <c r="D123" s="21">
        <f>164987</f>
        <v>164987</v>
      </c>
      <c r="E123" s="21">
        <f>161.1201171875</f>
        <v>161.1201171875</v>
      </c>
    </row>
    <row r="124">
      <c r="A124" s="21">
        <f>27515</f>
        <v>27515</v>
      </c>
      <c r="B124" s="21">
        <f t="shared" si="19"/>
        <v>0</v>
      </c>
      <c r="C124" s="21">
        <f>24296</f>
        <v>24296</v>
      </c>
      <c r="D124" s="21">
        <f t="shared" ref="D124:D138" si="20">164999</f>
        <v>164999</v>
      </c>
      <c r="E124" s="21">
        <f t="shared" ref="E124:E138" si="21">161.1318359375</f>
        <v>161.1318359375</v>
      </c>
    </row>
    <row r="125">
      <c r="A125" s="21">
        <f>27735</f>
        <v>27735</v>
      </c>
      <c r="B125" s="21">
        <f t="shared" si="19"/>
        <v>0</v>
      </c>
      <c r="C125" s="21">
        <f>24491</f>
        <v>24491</v>
      </c>
      <c r="D125" s="21">
        <f t="shared" si="20"/>
        <v>164999</v>
      </c>
      <c r="E125" s="21">
        <f t="shared" si="21"/>
        <v>161.1318359375</v>
      </c>
    </row>
    <row r="126">
      <c r="A126" s="21">
        <f>27956</f>
        <v>27956</v>
      </c>
      <c r="B126" s="21">
        <f t="shared" si="19"/>
        <v>0</v>
      </c>
      <c r="C126" s="21">
        <f>24659</f>
        <v>24659</v>
      </c>
      <c r="D126" s="21">
        <f t="shared" si="20"/>
        <v>164999</v>
      </c>
      <c r="E126" s="21">
        <f t="shared" si="21"/>
        <v>161.1318359375</v>
      </c>
    </row>
    <row r="127">
      <c r="A127" s="21">
        <f>28177</f>
        <v>28177</v>
      </c>
      <c r="B127" s="21">
        <f t="shared" si="19"/>
        <v>0</v>
      </c>
      <c r="C127" s="21">
        <f>24839</f>
        <v>24839</v>
      </c>
      <c r="D127" s="21">
        <f t="shared" si="20"/>
        <v>164999</v>
      </c>
      <c r="E127" s="21">
        <f t="shared" si="21"/>
        <v>161.1318359375</v>
      </c>
    </row>
    <row r="128">
      <c r="A128" s="21">
        <f>28380</f>
        <v>28380</v>
      </c>
      <c r="B128" s="21">
        <f t="shared" si="19"/>
        <v>0</v>
      </c>
      <c r="C128" s="21">
        <f>25039</f>
        <v>25039</v>
      </c>
      <c r="D128" s="21">
        <f t="shared" si="20"/>
        <v>164999</v>
      </c>
      <c r="E128" s="21">
        <f t="shared" si="21"/>
        <v>161.1318359375</v>
      </c>
    </row>
    <row r="129">
      <c r="A129" s="21">
        <f>28586</f>
        <v>28586</v>
      </c>
      <c r="B129" s="21">
        <f t="shared" si="19"/>
        <v>0</v>
      </c>
      <c r="C129" s="21">
        <f>25209</f>
        <v>25209</v>
      </c>
      <c r="D129" s="21">
        <f t="shared" si="20"/>
        <v>164999</v>
      </c>
      <c r="E129" s="21">
        <f t="shared" si="21"/>
        <v>161.1318359375</v>
      </c>
    </row>
    <row r="130">
      <c r="A130" s="21">
        <f>28837</f>
        <v>28837</v>
      </c>
      <c r="B130" s="21">
        <f t="shared" si="19"/>
        <v>0</v>
      </c>
      <c r="C130" s="21">
        <f>25407</f>
        <v>25407</v>
      </c>
      <c r="D130" s="21">
        <f t="shared" si="20"/>
        <v>164999</v>
      </c>
      <c r="E130" s="21">
        <f t="shared" si="21"/>
        <v>161.1318359375</v>
      </c>
    </row>
    <row r="131">
      <c r="A131" s="21">
        <f>29028</f>
        <v>29028</v>
      </c>
      <c r="B131" s="21">
        <f t="shared" si="19"/>
        <v>0</v>
      </c>
      <c r="C131" s="21">
        <f>25586</f>
        <v>25586</v>
      </c>
      <c r="D131" s="21">
        <f t="shared" si="20"/>
        <v>164999</v>
      </c>
      <c r="E131" s="21">
        <f t="shared" si="21"/>
        <v>161.1318359375</v>
      </c>
    </row>
    <row r="132">
      <c r="A132" s="21">
        <f>29239</f>
        <v>29239</v>
      </c>
      <c r="B132" s="21">
        <f t="shared" si="19"/>
        <v>0</v>
      </c>
      <c r="C132" s="21">
        <f>25794</f>
        <v>25794</v>
      </c>
      <c r="D132" s="21">
        <f t="shared" si="20"/>
        <v>164999</v>
      </c>
      <c r="E132" s="21">
        <f t="shared" si="21"/>
        <v>161.1318359375</v>
      </c>
    </row>
    <row r="133">
      <c r="A133" s="21">
        <f>29444</f>
        <v>29444</v>
      </c>
      <c r="B133" s="21">
        <f t="shared" si="19"/>
        <v>0</v>
      </c>
      <c r="C133" s="21">
        <f>25989</f>
        <v>25989</v>
      </c>
      <c r="D133" s="21">
        <f t="shared" si="20"/>
        <v>164999</v>
      </c>
      <c r="E133" s="21">
        <f t="shared" si="21"/>
        <v>161.1318359375</v>
      </c>
    </row>
    <row r="134">
      <c r="A134" s="21">
        <f>29697</f>
        <v>29697</v>
      </c>
      <c r="B134" s="21">
        <f>12</f>
        <v>12</v>
      </c>
      <c r="C134" s="21">
        <f>26192</f>
        <v>26192</v>
      </c>
      <c r="D134" s="21">
        <f t="shared" si="20"/>
        <v>164999</v>
      </c>
      <c r="E134" s="21">
        <f t="shared" si="21"/>
        <v>161.1318359375</v>
      </c>
    </row>
    <row r="135">
      <c r="A135" s="21">
        <f>29933</f>
        <v>29933</v>
      </c>
      <c r="B135" s="21">
        <f t="shared" ref="B135:B147" si="22">0</f>
        <v>0</v>
      </c>
      <c r="C135" s="21">
        <f>26409</f>
        <v>26409</v>
      </c>
      <c r="D135" s="21">
        <f t="shared" si="20"/>
        <v>164999</v>
      </c>
      <c r="E135" s="21">
        <f t="shared" si="21"/>
        <v>161.1318359375</v>
      </c>
    </row>
    <row r="136">
      <c r="A136" s="21">
        <f>30162</f>
        <v>30162</v>
      </c>
      <c r="B136" s="21">
        <f t="shared" si="22"/>
        <v>0</v>
      </c>
      <c r="C136" s="21">
        <f>26624</f>
        <v>26624</v>
      </c>
      <c r="D136" s="21">
        <f t="shared" si="20"/>
        <v>164999</v>
      </c>
      <c r="E136" s="21">
        <f t="shared" si="21"/>
        <v>161.1318359375</v>
      </c>
    </row>
    <row r="137">
      <c r="A137" s="21">
        <f>30409</f>
        <v>30409</v>
      </c>
      <c r="B137" s="21">
        <f t="shared" si="22"/>
        <v>0</v>
      </c>
      <c r="C137" s="21">
        <f>26791</f>
        <v>26791</v>
      </c>
      <c r="D137" s="21">
        <f t="shared" si="20"/>
        <v>164999</v>
      </c>
      <c r="E137" s="21">
        <f t="shared" si="21"/>
        <v>161.1318359375</v>
      </c>
    </row>
    <row r="138">
      <c r="A138" s="21">
        <f>30613</f>
        <v>30613</v>
      </c>
      <c r="B138" s="21">
        <f t="shared" si="22"/>
        <v>0</v>
      </c>
      <c r="C138" s="21">
        <f>27001</f>
        <v>27001</v>
      </c>
      <c r="D138" s="21">
        <f t="shared" si="20"/>
        <v>164999</v>
      </c>
      <c r="E138" s="21">
        <f t="shared" si="21"/>
        <v>161.1318359375</v>
      </c>
    </row>
    <row r="139">
      <c r="A139" s="21">
        <f>30834</f>
        <v>30834</v>
      </c>
      <c r="B139" s="21">
        <f t="shared" si="22"/>
        <v>0</v>
      </c>
      <c r="C139" s="21">
        <f>27179</f>
        <v>27179</v>
      </c>
      <c r="D139" s="21">
        <f>165019</f>
        <v>165019</v>
      </c>
      <c r="E139" s="21">
        <f>161.1513671875</f>
        <v>161.1513671875</v>
      </c>
    </row>
    <row r="140">
      <c r="A140" s="21">
        <f>31054</f>
        <v>31054</v>
      </c>
      <c r="B140" s="21">
        <f t="shared" si="22"/>
        <v>0</v>
      </c>
      <c r="C140" s="21">
        <f>27346</f>
        <v>27346</v>
      </c>
      <c r="D140" s="21">
        <f>165205</f>
        <v>165205</v>
      </c>
      <c r="E140" s="21">
        <f>161.3330078125</f>
        <v>161.3330078125</v>
      </c>
    </row>
    <row r="141">
      <c r="A141" s="21">
        <f>31344</f>
        <v>31344</v>
      </c>
      <c r="B141" s="21">
        <f t="shared" si="22"/>
        <v>0</v>
      </c>
      <c r="C141" s="21">
        <f>27535</f>
        <v>27535</v>
      </c>
      <c r="D141" s="21">
        <f t="shared" ref="D141:D152" si="23">165209</f>
        <v>165209</v>
      </c>
      <c r="E141" s="21">
        <f t="shared" ref="E141:E152" si="24">161.3369140625</f>
        <v>161.3369140625</v>
      </c>
    </row>
    <row r="142">
      <c r="A142" s="21">
        <f>31530</f>
        <v>31530</v>
      </c>
      <c r="B142" s="21">
        <f t="shared" si="22"/>
        <v>0</v>
      </c>
      <c r="C142" s="21">
        <f>27706</f>
        <v>27706</v>
      </c>
      <c r="D142" s="21">
        <f t="shared" si="23"/>
        <v>165209</v>
      </c>
      <c r="E142" s="21">
        <f t="shared" si="24"/>
        <v>161.3369140625</v>
      </c>
    </row>
    <row r="143">
      <c r="A143" s="21">
        <f>31737</f>
        <v>31737</v>
      </c>
      <c r="B143" s="21">
        <f t="shared" si="22"/>
        <v>0</v>
      </c>
      <c r="C143" s="21">
        <f>27907</f>
        <v>27907</v>
      </c>
      <c r="D143" s="21">
        <f t="shared" si="23"/>
        <v>165209</v>
      </c>
      <c r="E143" s="21">
        <f t="shared" si="24"/>
        <v>161.3369140625</v>
      </c>
    </row>
    <row r="144">
      <c r="A144" s="21">
        <f>31959</f>
        <v>31959</v>
      </c>
      <c r="B144" s="21">
        <f t="shared" si="22"/>
        <v>0</v>
      </c>
      <c r="C144" s="21">
        <f>28106</f>
        <v>28106</v>
      </c>
      <c r="D144" s="21">
        <f t="shared" si="23"/>
        <v>165209</v>
      </c>
      <c r="E144" s="21">
        <f t="shared" si="24"/>
        <v>161.3369140625</v>
      </c>
    </row>
    <row r="145">
      <c r="A145" s="21">
        <f>32169</f>
        <v>32169</v>
      </c>
      <c r="B145" s="21">
        <f t="shared" si="22"/>
        <v>0</v>
      </c>
      <c r="C145" s="21">
        <f>28292</f>
        <v>28292</v>
      </c>
      <c r="D145" s="21">
        <f t="shared" si="23"/>
        <v>165209</v>
      </c>
      <c r="E145" s="21">
        <f t="shared" si="24"/>
        <v>161.3369140625</v>
      </c>
    </row>
    <row r="146">
      <c r="A146" s="21">
        <f>32375</f>
        <v>32375</v>
      </c>
      <c r="B146" s="21">
        <f t="shared" si="22"/>
        <v>0</v>
      </c>
      <c r="C146" s="21">
        <f>28476</f>
        <v>28476</v>
      </c>
      <c r="D146" s="21">
        <f t="shared" si="23"/>
        <v>165209</v>
      </c>
      <c r="E146" s="21">
        <f t="shared" si="24"/>
        <v>161.3369140625</v>
      </c>
    </row>
    <row r="147">
      <c r="A147" s="21">
        <f>32607</f>
        <v>32607</v>
      </c>
      <c r="B147" s="21">
        <f t="shared" si="22"/>
        <v>0</v>
      </c>
      <c r="C147" s="21">
        <f>28652</f>
        <v>28652</v>
      </c>
      <c r="D147" s="21">
        <f t="shared" si="23"/>
        <v>165209</v>
      </c>
      <c r="E147" s="21">
        <f t="shared" si="24"/>
        <v>161.3369140625</v>
      </c>
    </row>
    <row r="148">
      <c r="A148" s="21">
        <f>32855</f>
        <v>32855</v>
      </c>
      <c r="B148" s="21">
        <f>15</f>
        <v>15</v>
      </c>
      <c r="C148" s="21">
        <f>28831</f>
        <v>28831</v>
      </c>
      <c r="D148" s="21">
        <f t="shared" si="23"/>
        <v>165209</v>
      </c>
      <c r="E148" s="21">
        <f t="shared" si="24"/>
        <v>161.3369140625</v>
      </c>
    </row>
    <row r="149">
      <c r="A149" s="21">
        <f>33072</f>
        <v>33072</v>
      </c>
      <c r="B149" s="21">
        <f t="shared" ref="B149:B161" si="25">0</f>
        <v>0</v>
      </c>
      <c r="C149" s="21">
        <f>29015</f>
        <v>29015</v>
      </c>
      <c r="D149" s="21">
        <f t="shared" si="23"/>
        <v>165209</v>
      </c>
      <c r="E149" s="21">
        <f t="shared" si="24"/>
        <v>161.3369140625</v>
      </c>
    </row>
    <row r="150">
      <c r="A150" s="21">
        <f>33297</f>
        <v>33297</v>
      </c>
      <c r="B150" s="21">
        <f t="shared" si="25"/>
        <v>0</v>
      </c>
      <c r="C150" s="21">
        <f>29196</f>
        <v>29196</v>
      </c>
      <c r="D150" s="21">
        <f t="shared" si="23"/>
        <v>165209</v>
      </c>
      <c r="E150" s="21">
        <f t="shared" si="24"/>
        <v>161.3369140625</v>
      </c>
    </row>
    <row r="151">
      <c r="A151" s="21">
        <f>33524</f>
        <v>33524</v>
      </c>
      <c r="B151" s="21">
        <f t="shared" si="25"/>
        <v>0</v>
      </c>
      <c r="C151" s="21">
        <f>29359</f>
        <v>29359</v>
      </c>
      <c r="D151" s="21">
        <f t="shared" si="23"/>
        <v>165209</v>
      </c>
      <c r="E151" s="21">
        <f t="shared" si="24"/>
        <v>161.3369140625</v>
      </c>
    </row>
    <row r="152">
      <c r="A152" s="21">
        <f>33729</f>
        <v>33729</v>
      </c>
      <c r="B152" s="21">
        <f t="shared" si="25"/>
        <v>0</v>
      </c>
      <c r="C152" s="21">
        <f>29542</f>
        <v>29542</v>
      </c>
      <c r="D152" s="21">
        <f t="shared" si="23"/>
        <v>165209</v>
      </c>
      <c r="E152" s="21">
        <f t="shared" si="24"/>
        <v>161.3369140625</v>
      </c>
    </row>
    <row r="153">
      <c r="A153" s="21">
        <f>33947</f>
        <v>33947</v>
      </c>
      <c r="B153" s="21">
        <f t="shared" si="25"/>
        <v>0</v>
      </c>
      <c r="C153" s="21">
        <f>29751</f>
        <v>29751</v>
      </c>
      <c r="D153" s="21">
        <f>165213</f>
        <v>165213</v>
      </c>
      <c r="E153" s="21">
        <f>161.3408203125</f>
        <v>161.3408203125</v>
      </c>
    </row>
    <row r="154">
      <c r="A154" s="21">
        <f>34139</f>
        <v>34139</v>
      </c>
      <c r="B154" s="21">
        <f t="shared" si="25"/>
        <v>0</v>
      </c>
      <c r="C154" s="21">
        <f>29928</f>
        <v>29928</v>
      </c>
      <c r="D154" s="21">
        <f t="shared" ref="D154:D169" si="26">165319</f>
        <v>165319</v>
      </c>
      <c r="E154" s="21">
        <f t="shared" ref="E154:E169" si="27">161.4443359375</f>
        <v>161.4443359375</v>
      </c>
    </row>
    <row r="155">
      <c r="A155" s="21">
        <f>34363</f>
        <v>34363</v>
      </c>
      <c r="B155" s="21">
        <f t="shared" si="25"/>
        <v>0</v>
      </c>
      <c r="C155" s="21">
        <f>30140</f>
        <v>30140</v>
      </c>
      <c r="D155" s="21">
        <f t="shared" si="26"/>
        <v>165319</v>
      </c>
      <c r="E155" s="21">
        <f t="shared" si="27"/>
        <v>161.4443359375</v>
      </c>
    </row>
    <row r="156">
      <c r="A156" s="21">
        <f>34592</f>
        <v>34592</v>
      </c>
      <c r="B156" s="21">
        <f t="shared" si="25"/>
        <v>0</v>
      </c>
      <c r="C156" s="21">
        <f>30355</f>
        <v>30355</v>
      </c>
      <c r="D156" s="21">
        <f t="shared" si="26"/>
        <v>165319</v>
      </c>
      <c r="E156" s="21">
        <f t="shared" si="27"/>
        <v>161.4443359375</v>
      </c>
    </row>
    <row r="157">
      <c r="A157" s="21">
        <f>34816</f>
        <v>34816</v>
      </c>
      <c r="B157" s="21">
        <f t="shared" si="25"/>
        <v>0</v>
      </c>
      <c r="C157" s="21">
        <f>30551</f>
        <v>30551</v>
      </c>
      <c r="D157" s="21">
        <f t="shared" si="26"/>
        <v>165319</v>
      </c>
      <c r="E157" s="21">
        <f t="shared" si="27"/>
        <v>161.4443359375</v>
      </c>
    </row>
    <row r="158">
      <c r="A158" s="21">
        <f>35045</f>
        <v>35045</v>
      </c>
      <c r="B158" s="21">
        <f t="shared" si="25"/>
        <v>0</v>
      </c>
      <c r="C158" s="21">
        <f>30766</f>
        <v>30766</v>
      </c>
      <c r="D158" s="21">
        <f t="shared" si="26"/>
        <v>165319</v>
      </c>
      <c r="E158" s="21">
        <f t="shared" si="27"/>
        <v>161.4443359375</v>
      </c>
    </row>
    <row r="159">
      <c r="A159" s="21">
        <f>35247</f>
        <v>35247</v>
      </c>
      <c r="B159" s="21">
        <f t="shared" si="25"/>
        <v>0</v>
      </c>
      <c r="C159" s="21">
        <f>30949</f>
        <v>30949</v>
      </c>
      <c r="D159" s="21">
        <f t="shared" si="26"/>
        <v>165319</v>
      </c>
      <c r="E159" s="21">
        <f t="shared" si="27"/>
        <v>161.4443359375</v>
      </c>
    </row>
    <row r="160">
      <c r="A160" s="21">
        <f>35454</f>
        <v>35454</v>
      </c>
      <c r="B160" s="21">
        <f t="shared" si="25"/>
        <v>0</v>
      </c>
      <c r="C160" s="21">
        <f>31168</f>
        <v>31168</v>
      </c>
      <c r="D160" s="21">
        <f t="shared" si="26"/>
        <v>165319</v>
      </c>
      <c r="E160" s="21">
        <f t="shared" si="27"/>
        <v>161.4443359375</v>
      </c>
    </row>
    <row r="161">
      <c r="A161" s="21">
        <f>35668</f>
        <v>35668</v>
      </c>
      <c r="B161" s="21">
        <f t="shared" si="25"/>
        <v>0</v>
      </c>
      <c r="C161" s="21">
        <f>31341</f>
        <v>31341</v>
      </c>
      <c r="D161" s="21">
        <f t="shared" si="26"/>
        <v>165319</v>
      </c>
      <c r="E161" s="21">
        <f t="shared" si="27"/>
        <v>161.4443359375</v>
      </c>
    </row>
    <row r="162">
      <c r="C162" s="21">
        <f>31515</f>
        <v>31515</v>
      </c>
      <c r="D162" s="21">
        <f t="shared" si="26"/>
        <v>165319</v>
      </c>
      <c r="E162" s="21">
        <f t="shared" si="27"/>
        <v>161.4443359375</v>
      </c>
    </row>
    <row r="163">
      <c r="C163" s="21">
        <f>31708</f>
        <v>31708</v>
      </c>
      <c r="D163" s="21">
        <f t="shared" si="26"/>
        <v>165319</v>
      </c>
      <c r="E163" s="21">
        <f t="shared" si="27"/>
        <v>161.4443359375</v>
      </c>
    </row>
    <row r="164">
      <c r="C164" s="21">
        <f>31925</f>
        <v>31925</v>
      </c>
      <c r="D164" s="21">
        <f t="shared" si="26"/>
        <v>165319</v>
      </c>
      <c r="E164" s="21">
        <f t="shared" si="27"/>
        <v>161.4443359375</v>
      </c>
    </row>
    <row r="165">
      <c r="C165" s="21">
        <f>32108</f>
        <v>32108</v>
      </c>
      <c r="D165" s="21">
        <f t="shared" si="26"/>
        <v>165319</v>
      </c>
      <c r="E165" s="21">
        <f t="shared" si="27"/>
        <v>161.4443359375</v>
      </c>
    </row>
    <row r="166">
      <c r="C166" s="21">
        <f>32272</f>
        <v>32272</v>
      </c>
      <c r="D166" s="21">
        <f t="shared" si="26"/>
        <v>165319</v>
      </c>
      <c r="E166" s="21">
        <f t="shared" si="27"/>
        <v>161.4443359375</v>
      </c>
    </row>
    <row r="167">
      <c r="C167" s="21">
        <f>32460</f>
        <v>32460</v>
      </c>
      <c r="D167" s="21">
        <f t="shared" si="26"/>
        <v>165319</v>
      </c>
      <c r="E167" s="21">
        <f t="shared" si="27"/>
        <v>161.4443359375</v>
      </c>
    </row>
    <row r="168">
      <c r="C168" s="21">
        <f>32664</f>
        <v>32664</v>
      </c>
      <c r="D168" s="21">
        <f t="shared" si="26"/>
        <v>165319</v>
      </c>
      <c r="E168" s="21">
        <f t="shared" si="27"/>
        <v>161.4443359375</v>
      </c>
    </row>
    <row r="169">
      <c r="C169" s="21">
        <f>32832</f>
        <v>32832</v>
      </c>
      <c r="D169" s="21">
        <f t="shared" si="26"/>
        <v>165319</v>
      </c>
      <c r="E169" s="21">
        <f t="shared" si="27"/>
        <v>161.4443359375</v>
      </c>
    </row>
    <row r="170">
      <c r="C170" s="21">
        <f>33003</f>
        <v>33003</v>
      </c>
      <c r="D170" s="21">
        <f t="shared" ref="D170:D185" si="28">165455</f>
        <v>165455</v>
      </c>
      <c r="E170" s="21">
        <f t="shared" ref="E170:E185" si="29">161.5771484375</f>
        <v>161.5771484375</v>
      </c>
    </row>
    <row r="171">
      <c r="C171" s="21">
        <f>33190</f>
        <v>33190</v>
      </c>
      <c r="D171" s="21">
        <f t="shared" si="28"/>
        <v>165455</v>
      </c>
      <c r="E171" s="21">
        <f t="shared" si="29"/>
        <v>161.5771484375</v>
      </c>
    </row>
    <row r="172">
      <c r="C172" s="21">
        <f>33430</f>
        <v>33430</v>
      </c>
      <c r="D172" s="21">
        <f t="shared" si="28"/>
        <v>165455</v>
      </c>
      <c r="E172" s="21">
        <f t="shared" si="29"/>
        <v>161.5771484375</v>
      </c>
    </row>
    <row r="173">
      <c r="C173" s="21">
        <f>33603</f>
        <v>33603</v>
      </c>
      <c r="D173" s="21">
        <f t="shared" si="28"/>
        <v>165455</v>
      </c>
      <c r="E173" s="21">
        <f t="shared" si="29"/>
        <v>161.5771484375</v>
      </c>
    </row>
    <row r="174">
      <c r="C174" s="21">
        <f>33788</f>
        <v>33788</v>
      </c>
      <c r="D174" s="21">
        <f t="shared" si="28"/>
        <v>165455</v>
      </c>
      <c r="E174" s="21">
        <f t="shared" si="29"/>
        <v>161.5771484375</v>
      </c>
    </row>
    <row r="175">
      <c r="C175" s="21">
        <f>33974</f>
        <v>33974</v>
      </c>
      <c r="D175" s="21">
        <f t="shared" si="28"/>
        <v>165455</v>
      </c>
      <c r="E175" s="21">
        <f t="shared" si="29"/>
        <v>161.5771484375</v>
      </c>
    </row>
    <row r="176">
      <c r="C176" s="21">
        <f>34159</f>
        <v>34159</v>
      </c>
      <c r="D176" s="21">
        <f t="shared" si="28"/>
        <v>165455</v>
      </c>
      <c r="E176" s="21">
        <f t="shared" si="29"/>
        <v>161.5771484375</v>
      </c>
    </row>
    <row r="177">
      <c r="C177" s="21">
        <f>34338</f>
        <v>34338</v>
      </c>
      <c r="D177" s="21">
        <f t="shared" si="28"/>
        <v>165455</v>
      </c>
      <c r="E177" s="21">
        <f t="shared" si="29"/>
        <v>161.5771484375</v>
      </c>
    </row>
    <row r="178">
      <c r="C178" s="21">
        <f>34526</f>
        <v>34526</v>
      </c>
      <c r="D178" s="21">
        <f t="shared" si="28"/>
        <v>165455</v>
      </c>
      <c r="E178" s="21">
        <f t="shared" si="29"/>
        <v>161.5771484375</v>
      </c>
    </row>
    <row r="179">
      <c r="C179" s="21">
        <f>34726</f>
        <v>34726</v>
      </c>
      <c r="D179" s="21">
        <f t="shared" si="28"/>
        <v>165455</v>
      </c>
      <c r="E179" s="21">
        <f t="shared" si="29"/>
        <v>161.5771484375</v>
      </c>
    </row>
    <row r="180">
      <c r="C180" s="21">
        <f>34916</f>
        <v>34916</v>
      </c>
      <c r="D180" s="21">
        <f t="shared" si="28"/>
        <v>165455</v>
      </c>
      <c r="E180" s="21">
        <f t="shared" si="29"/>
        <v>161.5771484375</v>
      </c>
    </row>
    <row r="181">
      <c r="C181" s="21">
        <f>35079</f>
        <v>35079</v>
      </c>
      <c r="D181" s="21">
        <f t="shared" si="28"/>
        <v>165455</v>
      </c>
      <c r="E181" s="21">
        <f t="shared" si="29"/>
        <v>161.5771484375</v>
      </c>
    </row>
    <row r="182">
      <c r="C182" s="21">
        <f>35242</f>
        <v>35242</v>
      </c>
      <c r="D182" s="21">
        <f t="shared" si="28"/>
        <v>165455</v>
      </c>
      <c r="E182" s="21">
        <f t="shared" si="29"/>
        <v>161.5771484375</v>
      </c>
    </row>
    <row r="183">
      <c r="C183" s="21">
        <f>35442</f>
        <v>35442</v>
      </c>
      <c r="D183" s="21">
        <f t="shared" si="28"/>
        <v>165455</v>
      </c>
      <c r="E183" s="21">
        <f t="shared" si="29"/>
        <v>161.5771484375</v>
      </c>
    </row>
    <row r="184">
      <c r="C184" s="21">
        <f>35606</f>
        <v>35606</v>
      </c>
      <c r="D184" s="21">
        <f t="shared" si="28"/>
        <v>165455</v>
      </c>
      <c r="E184" s="21">
        <f t="shared" si="29"/>
        <v>161.5771484375</v>
      </c>
    </row>
    <row r="185">
      <c r="C185" s="21">
        <f>35772</f>
        <v>35772</v>
      </c>
      <c r="D185" s="21">
        <f t="shared" si="28"/>
        <v>165455</v>
      </c>
      <c r="E185" s="21">
        <f t="shared" si="29"/>
        <v>161.5771484375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2015-10-22T14:29:51Z</dcterms:modified>
  <cp:lastPrinted>2016-01-08T15:46:43Z</cp:lastPrinted>
</cp:coreProperties>
</file>