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<sst xmlns="http://schemas.openxmlformats.org/spreadsheetml/2006/main" count="8" uniqueCount="8">
  <si>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</si>
  <si>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</si>
  <si>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</si>
  <si>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</si>
  <si>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(138x)</t>
  </si>
  <si>
    <t>AVERAGE TIME BETWEEN MEM TIMESTAMPS (ms) (141x)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</si>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</sst>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Sheet1!$A$2:$A$139</c:f>
              <c:numCache/>
            </c:numRef>
          </c:cat>
          <c:val>
            <c:numRef>
              <c:f>Sheet1!$B$2:$B$139</c:f>
              <c:numCache/>
            </c:numRef>
          </c:val>
          <c:smooth val="0"/>
        </c:ser>
        <c:marker val="1"/>
        <c:axId val="1704491411"/>
        <c:axId val="1896305732"/>
      </c:lineChart>
      <c:catAx>
        <c:axId val="170449141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896305732"/>
        <c:crosses val="autoZero"/>
        <c:auto val="1"/>
        <c:lblOffset val="100"/>
        <c:tickLblSkip val="1"/>
        <c:tickMarkSkip val="1"/>
        <c:noMultiLvlLbl val="0"/>
      </c:catAx>
      <c:valAx>
        <c:axId val="189630573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70449141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Sheet1!$C$2:$C$142</c:f>
              <c:numCache/>
            </c:numRef>
          </c:cat>
          <c:val>
            <c:numRef>
              <c:f>Sheet1!$E$2:$E$142</c:f>
              <c:numCache/>
            </c:numRef>
          </c:val>
          <c:smooth val="0"/>
        </c:ser>
        <c:marker val="1"/>
        <c:axId val="1328718765"/>
        <c:axId val="1802066694"/>
      </c:lineChart>
      <c:catAx>
        <c:axId val="132871876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802066694"/>
        <c:crosses val="autoZero"/>
        <c:auto val="1"/>
        <c:lblOffset val="100"/>
        <c:tickLblSkip val="1"/>
        <c:tickMarkSkip val="1"/>
        <c:noMultiLvlLbl val="0"/>
      </c:catAx>
      <c:valAx>
        <c:axId val="180206669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32871876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43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1735</f>
        <v>1735</v>
      </c>
      <c r="B2" s="21">
        <f>15</f>
        <v>15</v>
      </c>
      <c r="C2" s="21">
        <f>1814</f>
        <v>1814</v>
      </c>
      <c r="D2" s="21">
        <f>7052</f>
        <v>7052</v>
      </c>
      <c r="E2" s="21">
        <f>6.88671875</f>
        <v>6.88671875</v>
      </c>
      <c r="G2" s="21">
        <f>245</f>
        <v>245</v>
      </c>
    </row>
    <row r="3">
      <c r="A3" s="21">
        <f>2096</f>
        <v>2096</v>
      </c>
      <c r="B3" s="21">
        <f>14</f>
        <v>14</v>
      </c>
      <c r="C3" s="21">
        <f>2148</f>
        <v>2148</v>
      </c>
      <c r="D3" s="21">
        <f>48982</f>
        <v>48982</v>
      </c>
      <c r="E3" s="21">
        <f>47.833984375</f>
        <v>47.833984375</v>
      </c>
    </row>
    <row r="4">
      <c r="A4" s="21">
        <f>2380</f>
        <v>2380</v>
      </c>
      <c r="B4" s="21">
        <f>34</f>
        <v>34</v>
      </c>
      <c r="C4" s="21">
        <f>2412</f>
        <v>2412</v>
      </c>
      <c r="D4" s="21">
        <f>95714</f>
        <v>95714</v>
      </c>
      <c r="E4" s="21">
        <f>93.470703125</f>
        <v>93.470703125</v>
      </c>
      <c r="G4" s="21" t="s">
        <v>5</v>
      </c>
    </row>
    <row r="5">
      <c r="A5" s="21">
        <f>2618</f>
        <v>2618</v>
      </c>
      <c r="B5" s="21">
        <f>26</f>
        <v>26</v>
      </c>
      <c r="C5" s="21">
        <f>2627</f>
        <v>2627</v>
      </c>
      <c r="D5" s="21">
        <f>104068</f>
        <v>104068</v>
      </c>
      <c r="E5" s="21">
        <f>101.62890625</f>
        <v>101.62890625</v>
      </c>
      <c r="G5" s="21">
        <f>238</f>
        <v>238</v>
      </c>
    </row>
    <row r="6">
      <c r="A6" s="21">
        <f>2861</f>
        <v>2861</v>
      </c>
      <c r="B6" s="21">
        <f>25</f>
        <v>25</v>
      </c>
      <c r="C6" s="21">
        <f>2839</f>
        <v>2839</v>
      </c>
      <c r="D6" s="21">
        <f>105536</f>
        <v>105536</v>
      </c>
      <c r="E6" s="21">
        <f>103.0625</f>
        <v>103.0625</v>
      </c>
    </row>
    <row r="7">
      <c r="A7" s="21">
        <f>3100</f>
        <v>3100</v>
      </c>
      <c r="B7" s="21">
        <f>25</f>
        <v>25</v>
      </c>
      <c r="C7" s="21">
        <f>3062</f>
        <v>3062</v>
      </c>
      <c r="D7" s="21">
        <f>107962</f>
        <v>107962</v>
      </c>
      <c r="E7" s="21">
        <f>105.431640625</f>
        <v>105.431640625</v>
      </c>
    </row>
    <row r="8">
      <c r="A8" s="21">
        <f>3365</f>
        <v>3365</v>
      </c>
      <c r="B8" s="21">
        <f>40</f>
        <v>40</v>
      </c>
      <c r="C8" s="21">
        <f>3335</f>
        <v>3335</v>
      </c>
      <c r="D8" s="21">
        <f>110915</f>
        <v>110915</v>
      </c>
      <c r="E8" s="21">
        <f>108.3154296875</f>
        <v>108.3154296875</v>
      </c>
    </row>
    <row r="9">
      <c r="A9" s="21">
        <f>3599</f>
        <v>3599</v>
      </c>
      <c r="B9" s="21">
        <f>32</f>
        <v>32</v>
      </c>
      <c r="C9" s="21">
        <f>3563</f>
        <v>3563</v>
      </c>
      <c r="D9" s="21">
        <f>131516</f>
        <v>131516</v>
      </c>
      <c r="E9" s="21">
        <f>128.43359375</f>
        <v>128.43359375</v>
      </c>
    </row>
    <row r="10">
      <c r="A10" s="21">
        <f>3856</f>
        <v>3856</v>
      </c>
      <c r="B10" s="21">
        <f t="shared" ref="B10:B18" si="0">0</f>
        <v>0</v>
      </c>
      <c r="C10" s="21">
        <f>3785</f>
        <v>3785</v>
      </c>
      <c r="D10" s="21">
        <f t="shared" ref="D10:D18" si="1">141472</f>
        <v>141472</v>
      </c>
      <c r="E10" s="21">
        <f t="shared" ref="E10:E18" si="2">138.15625</f>
        <v>138.15625</v>
      </c>
    </row>
    <row r="11">
      <c r="A11" s="21">
        <f>4091</f>
        <v>4091</v>
      </c>
      <c r="B11" s="21">
        <f t="shared" si="0"/>
        <v>0</v>
      </c>
      <c r="C11" s="21">
        <f>4047</f>
        <v>4047</v>
      </c>
      <c r="D11" s="21">
        <f t="shared" si="1"/>
        <v>141472</v>
      </c>
      <c r="E11" s="21">
        <f t="shared" si="2"/>
        <v>138.15625</v>
      </c>
    </row>
    <row r="12">
      <c r="A12" s="21">
        <f>4318</f>
        <v>4318</v>
      </c>
      <c r="B12" s="21">
        <f t="shared" si="0"/>
        <v>0</v>
      </c>
      <c r="C12" s="21">
        <f>4262</f>
        <v>4262</v>
      </c>
      <c r="D12" s="21">
        <f t="shared" si="1"/>
        <v>141472</v>
      </c>
      <c r="E12" s="21">
        <f t="shared" si="2"/>
        <v>138.15625</v>
      </c>
      <c r="H12" s="21" t="s">
        <v>6</v>
      </c>
      <c r="I12" s="21" t="s">
        <v>7</v>
      </c>
      <c r="J12" s="21" t="s">
        <v>8</v>
      </c>
    </row>
    <row r="13">
      <c r="A13" s="21">
        <f>4583</f>
        <v>4583</v>
      </c>
      <c r="B13" s="21">
        <f t="shared" si="0"/>
        <v>0</v>
      </c>
      <c r="C13" s="21">
        <f>4517</f>
        <v>4517</v>
      </c>
      <c r="D13" s="21">
        <f t="shared" si="1"/>
        <v>141472</v>
      </c>
      <c r="E13" s="21">
        <f t="shared" si="2"/>
        <v>138.15625</v>
      </c>
      <c r="H13" s="21">
        <f>AVERAGE(E10:E19)</f>
        <v>138.1681640625</v>
      </c>
      <c r="I13" s="21">
        <f>MAX(E2:E142)</f>
        <v>159.837890625</v>
      </c>
      <c r="J13" s="21">
        <v>159</v>
      </c>
    </row>
    <row r="14">
      <c r="A14" s="21">
        <f>4909</f>
        <v>4909</v>
      </c>
      <c r="B14" s="21">
        <f t="shared" si="0"/>
        <v>0</v>
      </c>
      <c r="C14" s="21">
        <f>4844</f>
        <v>4844</v>
      </c>
      <c r="D14" s="21">
        <f t="shared" si="1"/>
        <v>141472</v>
      </c>
      <c r="E14" s="21">
        <f t="shared" si="2"/>
        <v>138.15625</v>
      </c>
    </row>
    <row r="15">
      <c r="A15" s="21">
        <f>5180</f>
        <v>5180</v>
      </c>
      <c r="B15" s="21">
        <f t="shared" si="0"/>
        <v>0</v>
      </c>
      <c r="C15" s="21">
        <f>5140</f>
        <v>5140</v>
      </c>
      <c r="D15" s="21">
        <f t="shared" si="1"/>
        <v>141472</v>
      </c>
      <c r="E15" s="21">
        <f t="shared" si="2"/>
        <v>138.15625</v>
      </c>
    </row>
    <row r="16">
      <c r="A16" s="21">
        <f>5451</f>
        <v>5451</v>
      </c>
      <c r="B16" s="21">
        <f t="shared" si="0"/>
        <v>0</v>
      </c>
      <c r="C16" s="21">
        <f>5407</f>
        <v>5407</v>
      </c>
      <c r="D16" s="21">
        <f t="shared" si="1"/>
        <v>141472</v>
      </c>
      <c r="E16" s="21">
        <f t="shared" si="2"/>
        <v>138.15625</v>
      </c>
    </row>
    <row r="17">
      <c r="A17" s="21">
        <f>5723</f>
        <v>5723</v>
      </c>
      <c r="B17" s="21">
        <f t="shared" si="0"/>
        <v>0</v>
      </c>
      <c r="C17" s="21">
        <f>5685</f>
        <v>5685</v>
      </c>
      <c r="D17" s="21">
        <f t="shared" si="1"/>
        <v>141472</v>
      </c>
      <c r="E17" s="21">
        <f t="shared" si="2"/>
        <v>138.15625</v>
      </c>
    </row>
    <row r="18">
      <c r="A18" s="21">
        <f>5964</f>
        <v>5964</v>
      </c>
      <c r="B18" s="21">
        <f t="shared" si="0"/>
        <v>0</v>
      </c>
      <c r="C18" s="21">
        <f>5927</f>
        <v>5927</v>
      </c>
      <c r="D18" s="21">
        <f t="shared" si="1"/>
        <v>141472</v>
      </c>
      <c r="E18" s="21">
        <f t="shared" si="2"/>
        <v>138.15625</v>
      </c>
    </row>
    <row r="19">
      <c r="A19" s="21">
        <f>6260</f>
        <v>6260</v>
      </c>
      <c r="B19" s="21">
        <f>6</f>
        <v>6</v>
      </c>
      <c r="C19" s="21">
        <f>6218</f>
        <v>6218</v>
      </c>
      <c r="D19" s="21">
        <f>141594</f>
        <v>141594</v>
      </c>
      <c r="E19" s="21">
        <f>138.275390625</f>
        <v>138.275390625</v>
      </c>
    </row>
    <row r="20">
      <c r="A20" s="21">
        <f>6474</f>
        <v>6474</v>
      </c>
      <c r="B20" s="21">
        <f>3</f>
        <v>3</v>
      </c>
      <c r="C20" s="21">
        <f>6443</f>
        <v>6443</v>
      </c>
      <c r="D20" s="21">
        <f>142831</f>
        <v>142831</v>
      </c>
      <c r="E20" s="21">
        <f>139.4833984375</f>
        <v>139.4833984375</v>
      </c>
    </row>
    <row r="21">
      <c r="A21" s="21">
        <f>6719</f>
        <v>6719</v>
      </c>
      <c r="B21" s="21">
        <f>22</f>
        <v>22</v>
      </c>
      <c r="C21" s="21">
        <f>6693</f>
        <v>6693</v>
      </c>
      <c r="D21" s="21">
        <f>143929</f>
        <v>143929</v>
      </c>
      <c r="E21" s="21">
        <f>140.5556640625</f>
        <v>140.5556640625</v>
      </c>
    </row>
    <row r="22">
      <c r="A22" s="21">
        <f>6978</f>
        <v>6978</v>
      </c>
      <c r="B22" s="21">
        <f>43</f>
        <v>43</v>
      </c>
      <c r="C22" s="21">
        <f>6895</f>
        <v>6895</v>
      </c>
      <c r="D22" s="21">
        <f>145313</f>
        <v>145313</v>
      </c>
      <c r="E22" s="21">
        <f>141.9072265625</f>
        <v>141.9072265625</v>
      </c>
    </row>
    <row r="23">
      <c r="A23" s="21">
        <f>7188</f>
        <v>7188</v>
      </c>
      <c r="B23" s="21">
        <f t="shared" ref="B23:B32" si="3">0</f>
        <v>0</v>
      </c>
      <c r="C23" s="21">
        <f>7115</f>
        <v>7115</v>
      </c>
      <c r="D23" s="21">
        <f>158695</f>
        <v>158695</v>
      </c>
      <c r="E23" s="21">
        <f>154.9755859375</f>
        <v>154.9755859375</v>
      </c>
    </row>
    <row r="24">
      <c r="A24" s="21">
        <f>7409</f>
        <v>7409</v>
      </c>
      <c r="B24" s="21">
        <f t="shared" si="3"/>
        <v>0</v>
      </c>
      <c r="C24" s="21">
        <f>7336</f>
        <v>7336</v>
      </c>
      <c r="D24" s="21">
        <f>158695</f>
        <v>158695</v>
      </c>
      <c r="E24" s="21">
        <f>154.9755859375</f>
        <v>154.9755859375</v>
      </c>
    </row>
    <row r="25">
      <c r="A25" s="21">
        <f>7657</f>
        <v>7657</v>
      </c>
      <c r="B25" s="21">
        <f t="shared" si="3"/>
        <v>0</v>
      </c>
      <c r="C25" s="21">
        <f>7578</f>
        <v>7578</v>
      </c>
      <c r="D25" s="21">
        <f>158699</f>
        <v>158699</v>
      </c>
      <c r="E25" s="21">
        <f>154.9794921875</f>
        <v>154.9794921875</v>
      </c>
    </row>
    <row r="26">
      <c r="A26" s="21">
        <f>7908</f>
        <v>7908</v>
      </c>
      <c r="B26" s="21">
        <f t="shared" si="3"/>
        <v>0</v>
      </c>
      <c r="C26" s="21">
        <f>7824</f>
        <v>7824</v>
      </c>
      <c r="D26" s="21">
        <f>158709</f>
        <v>158709</v>
      </c>
      <c r="E26" s="21">
        <f>154.9892578125</f>
        <v>154.9892578125</v>
      </c>
    </row>
    <row r="27">
      <c r="A27" s="21">
        <f>8132</f>
        <v>8132</v>
      </c>
      <c r="B27" s="21">
        <f t="shared" si="3"/>
        <v>0</v>
      </c>
      <c r="C27" s="21">
        <f>8076</f>
        <v>8076</v>
      </c>
      <c r="D27" s="21">
        <f>158729</f>
        <v>158729</v>
      </c>
      <c r="E27" s="21">
        <f>155.0087890625</f>
        <v>155.0087890625</v>
      </c>
    </row>
    <row r="28">
      <c r="A28" s="21">
        <f>8366</f>
        <v>8366</v>
      </c>
      <c r="B28" s="21">
        <f t="shared" si="3"/>
        <v>0</v>
      </c>
      <c r="C28" s="21">
        <f>8334</f>
        <v>8334</v>
      </c>
      <c r="D28" s="21">
        <f>158729</f>
        <v>158729</v>
      </c>
      <c r="E28" s="21">
        <f>155.0087890625</f>
        <v>155.0087890625</v>
      </c>
    </row>
    <row r="29">
      <c r="A29" s="21">
        <f>8630</f>
        <v>8630</v>
      </c>
      <c r="B29" s="21">
        <f t="shared" si="3"/>
        <v>0</v>
      </c>
      <c r="C29" s="21">
        <f>8587</f>
        <v>8587</v>
      </c>
      <c r="D29" s="21">
        <f>158729</f>
        <v>158729</v>
      </c>
      <c r="E29" s="21">
        <f>155.0087890625</f>
        <v>155.0087890625</v>
      </c>
    </row>
    <row r="30">
      <c r="A30" s="21">
        <f>8875</f>
        <v>8875</v>
      </c>
      <c r="B30" s="21">
        <f t="shared" si="3"/>
        <v>0</v>
      </c>
      <c r="C30" s="21">
        <f>8827</f>
        <v>8827</v>
      </c>
      <c r="D30" s="21">
        <f>158729</f>
        <v>158729</v>
      </c>
      <c r="E30" s="21">
        <f>155.0087890625</f>
        <v>155.0087890625</v>
      </c>
    </row>
    <row r="31">
      <c r="A31" s="21">
        <f>9114</f>
        <v>9114</v>
      </c>
      <c r="B31" s="21">
        <f t="shared" si="3"/>
        <v>0</v>
      </c>
      <c r="C31" s="21">
        <f>9077</f>
        <v>9077</v>
      </c>
      <c r="D31" s="21">
        <f>158729</f>
        <v>158729</v>
      </c>
      <c r="E31" s="21">
        <f>155.0087890625</f>
        <v>155.0087890625</v>
      </c>
    </row>
    <row r="32">
      <c r="A32" s="21">
        <f>9358</f>
        <v>9358</v>
      </c>
      <c r="B32" s="21">
        <f t="shared" si="3"/>
        <v>0</v>
      </c>
      <c r="C32" s="21">
        <f>9296</f>
        <v>9296</v>
      </c>
      <c r="D32" s="21">
        <f>158729</f>
        <v>158729</v>
      </c>
      <c r="E32" s="21">
        <f>155.0087890625</f>
        <v>155.0087890625</v>
      </c>
    </row>
    <row r="33">
      <c r="A33" s="21">
        <f>9623</f>
        <v>9623</v>
      </c>
      <c r="B33" s="21">
        <f>3</f>
        <v>3</v>
      </c>
      <c r="C33" s="21">
        <f>9589</f>
        <v>9589</v>
      </c>
      <c r="D33" s="21">
        <f>158729</f>
        <v>158729</v>
      </c>
      <c r="E33" s="21">
        <f>155.0087890625</f>
        <v>155.0087890625</v>
      </c>
    </row>
    <row r="34">
      <c r="A34" s="21">
        <f>9858</f>
        <v>9858</v>
      </c>
      <c r="B34" s="21">
        <f>25</f>
        <v>25</v>
      </c>
      <c r="C34" s="21">
        <f>9814</f>
        <v>9814</v>
      </c>
      <c r="D34" s="21">
        <f>158769</f>
        <v>158769</v>
      </c>
      <c r="E34" s="21">
        <f>155.0478515625</f>
        <v>155.0478515625</v>
      </c>
    </row>
    <row r="35">
      <c r="A35" s="21">
        <f>10076</f>
        <v>10076</v>
      </c>
      <c r="B35" s="21">
        <f t="shared" ref="B35:B44" si="4">0</f>
        <v>0</v>
      </c>
      <c r="C35" s="21">
        <f>10038</f>
        <v>10038</v>
      </c>
      <c r="D35" s="21">
        <f t="shared" ref="D35:D45" si="5">159351</f>
        <v>159351</v>
      </c>
      <c r="E35" s="21">
        <f t="shared" ref="E35:E45" si="6">155.6162109375</f>
        <v>155.6162109375</v>
      </c>
    </row>
    <row r="36">
      <c r="A36" s="21">
        <f>10300</f>
        <v>10300</v>
      </c>
      <c r="B36" s="21">
        <f t="shared" si="4"/>
        <v>0</v>
      </c>
      <c r="C36" s="21">
        <f>10279</f>
        <v>10279</v>
      </c>
      <c r="D36" s="21">
        <f t="shared" si="5"/>
        <v>159351</v>
      </c>
      <c r="E36" s="21">
        <f t="shared" si="6"/>
        <v>155.6162109375</v>
      </c>
    </row>
    <row r="37">
      <c r="A37" s="21">
        <f>10556</f>
        <v>10556</v>
      </c>
      <c r="B37" s="21">
        <f t="shared" si="4"/>
        <v>0</v>
      </c>
      <c r="C37" s="21">
        <f>10516</f>
        <v>10516</v>
      </c>
      <c r="D37" s="21">
        <f t="shared" si="5"/>
        <v>159351</v>
      </c>
      <c r="E37" s="21">
        <f t="shared" si="6"/>
        <v>155.6162109375</v>
      </c>
    </row>
    <row r="38">
      <c r="A38" s="21">
        <f>10813</f>
        <v>10813</v>
      </c>
      <c r="B38" s="21">
        <f t="shared" si="4"/>
        <v>0</v>
      </c>
      <c r="C38" s="21">
        <f>10748</f>
        <v>10748</v>
      </c>
      <c r="D38" s="21">
        <f t="shared" si="5"/>
        <v>159351</v>
      </c>
      <c r="E38" s="21">
        <f t="shared" si="6"/>
        <v>155.6162109375</v>
      </c>
    </row>
    <row r="39">
      <c r="A39" s="21">
        <f>11074</f>
        <v>11074</v>
      </c>
      <c r="B39" s="21">
        <f t="shared" si="4"/>
        <v>0</v>
      </c>
      <c r="C39" s="21">
        <f>10992</f>
        <v>10992</v>
      </c>
      <c r="D39" s="21">
        <f t="shared" si="5"/>
        <v>159351</v>
      </c>
      <c r="E39" s="21">
        <f t="shared" si="6"/>
        <v>155.6162109375</v>
      </c>
    </row>
    <row r="40">
      <c r="A40" s="21">
        <f>11309</f>
        <v>11309</v>
      </c>
      <c r="B40" s="21">
        <f t="shared" si="4"/>
        <v>0</v>
      </c>
      <c r="C40" s="21">
        <f>11240</f>
        <v>11240</v>
      </c>
      <c r="D40" s="21">
        <f t="shared" si="5"/>
        <v>159351</v>
      </c>
      <c r="E40" s="21">
        <f t="shared" si="6"/>
        <v>155.6162109375</v>
      </c>
    </row>
    <row r="41">
      <c r="A41" s="21">
        <f>11560</f>
        <v>11560</v>
      </c>
      <c r="B41" s="21">
        <f t="shared" si="4"/>
        <v>0</v>
      </c>
      <c r="C41" s="21">
        <f>11491</f>
        <v>11491</v>
      </c>
      <c r="D41" s="21">
        <f t="shared" si="5"/>
        <v>159351</v>
      </c>
      <c r="E41" s="21">
        <f t="shared" si="6"/>
        <v>155.6162109375</v>
      </c>
    </row>
    <row r="42">
      <c r="A42" s="21">
        <f>11805</f>
        <v>11805</v>
      </c>
      <c r="B42" s="21">
        <f t="shared" si="4"/>
        <v>0</v>
      </c>
      <c r="C42" s="21">
        <f>11738</f>
        <v>11738</v>
      </c>
      <c r="D42" s="21">
        <f t="shared" si="5"/>
        <v>159351</v>
      </c>
      <c r="E42" s="21">
        <f t="shared" si="6"/>
        <v>155.6162109375</v>
      </c>
    </row>
    <row r="43">
      <c r="A43" s="21">
        <f>12048</f>
        <v>12048</v>
      </c>
      <c r="B43" s="21">
        <f t="shared" si="4"/>
        <v>0</v>
      </c>
      <c r="C43" s="21">
        <f>11950</f>
        <v>11950</v>
      </c>
      <c r="D43" s="21">
        <f t="shared" si="5"/>
        <v>159351</v>
      </c>
      <c r="E43" s="21">
        <f t="shared" si="6"/>
        <v>155.6162109375</v>
      </c>
    </row>
    <row r="44">
      <c r="A44" s="21">
        <f>12312</f>
        <v>12312</v>
      </c>
      <c r="B44" s="21">
        <f t="shared" si="4"/>
        <v>0</v>
      </c>
      <c r="C44" s="21">
        <f>12177</f>
        <v>12177</v>
      </c>
      <c r="D44" s="21">
        <f t="shared" si="5"/>
        <v>159351</v>
      </c>
      <c r="E44" s="21">
        <f t="shared" si="6"/>
        <v>155.6162109375</v>
      </c>
    </row>
    <row r="45">
      <c r="A45" s="21">
        <f>12577</f>
        <v>12577</v>
      </c>
      <c r="B45" s="21">
        <f>10</f>
        <v>10</v>
      </c>
      <c r="C45" s="21">
        <f>12420</f>
        <v>12420</v>
      </c>
      <c r="D45" s="21">
        <f t="shared" si="5"/>
        <v>159351</v>
      </c>
      <c r="E45" s="21">
        <f t="shared" si="6"/>
        <v>155.6162109375</v>
      </c>
    </row>
    <row r="46">
      <c r="A46" s="21">
        <f>12848</f>
        <v>12848</v>
      </c>
      <c r="B46" s="21">
        <f t="shared" ref="B46:B55" si="7">0</f>
        <v>0</v>
      </c>
      <c r="C46" s="21">
        <f>12646</f>
        <v>12646</v>
      </c>
      <c r="D46" s="21">
        <f t="shared" ref="D46:D56" si="8">159583</f>
        <v>159583</v>
      </c>
      <c r="E46" s="21">
        <f t="shared" ref="E46:E56" si="9">155.8427734375</f>
        <v>155.8427734375</v>
      </c>
    </row>
    <row r="47">
      <c r="A47" s="21">
        <f>13105</f>
        <v>13105</v>
      </c>
      <c r="B47" s="21">
        <f t="shared" si="7"/>
        <v>0</v>
      </c>
      <c r="C47" s="21">
        <f>12840</f>
        <v>12840</v>
      </c>
      <c r="D47" s="21">
        <f t="shared" si="8"/>
        <v>159583</v>
      </c>
      <c r="E47" s="21">
        <f t="shared" si="9"/>
        <v>155.8427734375</v>
      </c>
    </row>
    <row r="48">
      <c r="A48" s="21">
        <f>13348</f>
        <v>13348</v>
      </c>
      <c r="B48" s="21">
        <f t="shared" si="7"/>
        <v>0</v>
      </c>
      <c r="C48" s="21">
        <f>13065</f>
        <v>13065</v>
      </c>
      <c r="D48" s="21">
        <f t="shared" si="8"/>
        <v>159583</v>
      </c>
      <c r="E48" s="21">
        <f t="shared" si="9"/>
        <v>155.8427734375</v>
      </c>
    </row>
    <row r="49">
      <c r="A49" s="21">
        <f>13631</f>
        <v>13631</v>
      </c>
      <c r="B49" s="21">
        <f t="shared" si="7"/>
        <v>0</v>
      </c>
      <c r="C49" s="21">
        <f>13317</f>
        <v>13317</v>
      </c>
      <c r="D49" s="21">
        <f t="shared" si="8"/>
        <v>159583</v>
      </c>
      <c r="E49" s="21">
        <f t="shared" si="9"/>
        <v>155.8427734375</v>
      </c>
    </row>
    <row r="50">
      <c r="A50" s="21">
        <f>13855</f>
        <v>13855</v>
      </c>
      <c r="B50" s="21">
        <f t="shared" si="7"/>
        <v>0</v>
      </c>
      <c r="C50" s="21">
        <f>13574</f>
        <v>13574</v>
      </c>
      <c r="D50" s="21">
        <f t="shared" si="8"/>
        <v>159583</v>
      </c>
      <c r="E50" s="21">
        <f t="shared" si="9"/>
        <v>155.8427734375</v>
      </c>
    </row>
    <row r="51">
      <c r="A51" s="21">
        <f>14100</f>
        <v>14100</v>
      </c>
      <c r="B51" s="21">
        <f t="shared" si="7"/>
        <v>0</v>
      </c>
      <c r="C51" s="21">
        <f>13802</f>
        <v>13802</v>
      </c>
      <c r="D51" s="21">
        <f t="shared" si="8"/>
        <v>159583</v>
      </c>
      <c r="E51" s="21">
        <f t="shared" si="9"/>
        <v>155.8427734375</v>
      </c>
    </row>
    <row r="52">
      <c r="A52" s="21">
        <f>14337</f>
        <v>14337</v>
      </c>
      <c r="B52" s="21">
        <f t="shared" si="7"/>
        <v>0</v>
      </c>
      <c r="C52" s="21">
        <f>14051</f>
        <v>14051</v>
      </c>
      <c r="D52" s="21">
        <f t="shared" si="8"/>
        <v>159583</v>
      </c>
      <c r="E52" s="21">
        <f t="shared" si="9"/>
        <v>155.8427734375</v>
      </c>
    </row>
    <row r="53">
      <c r="A53" s="21">
        <f>14581</f>
        <v>14581</v>
      </c>
      <c r="B53" s="21">
        <f t="shared" si="7"/>
        <v>0</v>
      </c>
      <c r="C53" s="21">
        <f>14292</f>
        <v>14292</v>
      </c>
      <c r="D53" s="21">
        <f t="shared" si="8"/>
        <v>159583</v>
      </c>
      <c r="E53" s="21">
        <f t="shared" si="9"/>
        <v>155.8427734375</v>
      </c>
    </row>
    <row r="54">
      <c r="A54" s="21">
        <f>14812</f>
        <v>14812</v>
      </c>
      <c r="B54" s="21">
        <f t="shared" si="7"/>
        <v>0</v>
      </c>
      <c r="C54" s="21">
        <f>14528</f>
        <v>14528</v>
      </c>
      <c r="D54" s="21">
        <f t="shared" si="8"/>
        <v>159583</v>
      </c>
      <c r="E54" s="21">
        <f t="shared" si="9"/>
        <v>155.8427734375</v>
      </c>
    </row>
    <row r="55">
      <c r="A55" s="21">
        <f>15057</f>
        <v>15057</v>
      </c>
      <c r="B55" s="21">
        <f t="shared" si="7"/>
        <v>0</v>
      </c>
      <c r="C55" s="21">
        <f>14770</f>
        <v>14770</v>
      </c>
      <c r="D55" s="21">
        <f t="shared" si="8"/>
        <v>159583</v>
      </c>
      <c r="E55" s="21">
        <f t="shared" si="9"/>
        <v>155.8427734375</v>
      </c>
    </row>
    <row r="56">
      <c r="A56" s="21">
        <f>15331</f>
        <v>15331</v>
      </c>
      <c r="B56" s="21">
        <f>11</f>
        <v>11</v>
      </c>
      <c r="C56" s="21">
        <f>15000</f>
        <v>15000</v>
      </c>
      <c r="D56" s="21">
        <f t="shared" si="8"/>
        <v>159583</v>
      </c>
      <c r="E56" s="21">
        <f t="shared" si="9"/>
        <v>155.8427734375</v>
      </c>
    </row>
    <row r="57">
      <c r="A57" s="21">
        <f>15570</f>
        <v>15570</v>
      </c>
      <c r="B57" s="21">
        <f t="shared" ref="B57:B79" si="10">0</f>
        <v>0</v>
      </c>
      <c r="C57" s="21">
        <f>15259</f>
        <v>15259</v>
      </c>
      <c r="D57" s="21">
        <f>159656</f>
        <v>159656</v>
      </c>
      <c r="E57" s="21">
        <f>155.9140625</f>
        <v>155.9140625</v>
      </c>
    </row>
    <row r="58">
      <c r="A58" s="21">
        <f>15831</f>
        <v>15831</v>
      </c>
      <c r="B58" s="21">
        <f t="shared" si="10"/>
        <v>0</v>
      </c>
      <c r="C58" s="21">
        <f>15528</f>
        <v>15528</v>
      </c>
      <c r="D58" s="21">
        <f t="shared" ref="D58:D69" si="11">158136</f>
        <v>158136</v>
      </c>
      <c r="E58" s="21">
        <f t="shared" ref="E58:E69" si="12">154.4296875</f>
        <v>154.4296875</v>
      </c>
    </row>
    <row r="59">
      <c r="A59" s="21">
        <f>16073</f>
        <v>16073</v>
      </c>
      <c r="B59" s="21">
        <f t="shared" si="10"/>
        <v>0</v>
      </c>
      <c r="C59" s="21">
        <f>15774</f>
        <v>15774</v>
      </c>
      <c r="D59" s="21">
        <f t="shared" si="11"/>
        <v>158136</v>
      </c>
      <c r="E59" s="21">
        <f t="shared" si="12"/>
        <v>154.4296875</v>
      </c>
    </row>
    <row r="60">
      <c r="A60" s="21">
        <f>16291</f>
        <v>16291</v>
      </c>
      <c r="B60" s="21">
        <f t="shared" si="10"/>
        <v>0</v>
      </c>
      <c r="C60" s="21">
        <f>16019</f>
        <v>16019</v>
      </c>
      <c r="D60" s="21">
        <f t="shared" si="11"/>
        <v>158136</v>
      </c>
      <c r="E60" s="21">
        <f t="shared" si="12"/>
        <v>154.4296875</v>
      </c>
    </row>
    <row r="61">
      <c r="A61" s="21">
        <f>16538</f>
        <v>16538</v>
      </c>
      <c r="B61" s="21">
        <f t="shared" si="10"/>
        <v>0</v>
      </c>
      <c r="C61" s="21">
        <f>16266</f>
        <v>16266</v>
      </c>
      <c r="D61" s="21">
        <f t="shared" si="11"/>
        <v>158136</v>
      </c>
      <c r="E61" s="21">
        <f t="shared" si="12"/>
        <v>154.4296875</v>
      </c>
    </row>
    <row r="62">
      <c r="A62" s="21">
        <f>16779</f>
        <v>16779</v>
      </c>
      <c r="B62" s="21">
        <f t="shared" si="10"/>
        <v>0</v>
      </c>
      <c r="C62" s="21">
        <f>16522</f>
        <v>16522</v>
      </c>
      <c r="D62" s="21">
        <f t="shared" si="11"/>
        <v>158136</v>
      </c>
      <c r="E62" s="21">
        <f t="shared" si="12"/>
        <v>154.4296875</v>
      </c>
    </row>
    <row r="63">
      <c r="A63" s="21">
        <f>17025</f>
        <v>17025</v>
      </c>
      <c r="B63" s="21">
        <f t="shared" si="10"/>
        <v>0</v>
      </c>
      <c r="C63" s="21">
        <f>16745</f>
        <v>16745</v>
      </c>
      <c r="D63" s="21">
        <f t="shared" si="11"/>
        <v>158136</v>
      </c>
      <c r="E63" s="21">
        <f t="shared" si="12"/>
        <v>154.4296875</v>
      </c>
    </row>
    <row r="64">
      <c r="A64" s="21">
        <f>17245</f>
        <v>17245</v>
      </c>
      <c r="B64" s="21">
        <f t="shared" si="10"/>
        <v>0</v>
      </c>
      <c r="C64" s="21">
        <f>16986</f>
        <v>16986</v>
      </c>
      <c r="D64" s="21">
        <f t="shared" si="11"/>
        <v>158136</v>
      </c>
      <c r="E64" s="21">
        <f t="shared" si="12"/>
        <v>154.4296875</v>
      </c>
    </row>
    <row r="65">
      <c r="A65" s="21">
        <f>17497</f>
        <v>17497</v>
      </c>
      <c r="B65" s="21">
        <f t="shared" si="10"/>
        <v>0</v>
      </c>
      <c r="C65" s="21">
        <f>17209</f>
        <v>17209</v>
      </c>
      <c r="D65" s="21">
        <f t="shared" si="11"/>
        <v>158136</v>
      </c>
      <c r="E65" s="21">
        <f t="shared" si="12"/>
        <v>154.4296875</v>
      </c>
    </row>
    <row r="66">
      <c r="A66" s="21">
        <f>17726</f>
        <v>17726</v>
      </c>
      <c r="B66" s="21">
        <f t="shared" si="10"/>
        <v>0</v>
      </c>
      <c r="C66" s="21">
        <f>17459</f>
        <v>17459</v>
      </c>
      <c r="D66" s="21">
        <f t="shared" si="11"/>
        <v>158136</v>
      </c>
      <c r="E66" s="21">
        <f t="shared" si="12"/>
        <v>154.4296875</v>
      </c>
    </row>
    <row r="67">
      <c r="A67" s="21">
        <f>17964</f>
        <v>17964</v>
      </c>
      <c r="B67" s="21">
        <f t="shared" si="10"/>
        <v>0</v>
      </c>
      <c r="C67" s="21">
        <f>17705</f>
        <v>17705</v>
      </c>
      <c r="D67" s="21">
        <f t="shared" si="11"/>
        <v>158136</v>
      </c>
      <c r="E67" s="21">
        <f t="shared" si="12"/>
        <v>154.4296875</v>
      </c>
    </row>
    <row r="68">
      <c r="A68" s="21">
        <f>18205</f>
        <v>18205</v>
      </c>
      <c r="B68" s="21">
        <f t="shared" si="10"/>
        <v>0</v>
      </c>
      <c r="C68" s="21">
        <f>17937</f>
        <v>17937</v>
      </c>
      <c r="D68" s="21">
        <f t="shared" si="11"/>
        <v>158136</v>
      </c>
      <c r="E68" s="21">
        <f t="shared" si="12"/>
        <v>154.4296875</v>
      </c>
    </row>
    <row r="69">
      <c r="A69" s="21">
        <f>18457</f>
        <v>18457</v>
      </c>
      <c r="B69" s="21">
        <f t="shared" si="10"/>
        <v>0</v>
      </c>
      <c r="C69" s="21">
        <f>18193</f>
        <v>18193</v>
      </c>
      <c r="D69" s="21">
        <f t="shared" si="11"/>
        <v>158136</v>
      </c>
      <c r="E69" s="21">
        <f t="shared" si="12"/>
        <v>154.4296875</v>
      </c>
    </row>
    <row r="70">
      <c r="A70" s="21">
        <f>18709</f>
        <v>18709</v>
      </c>
      <c r="B70" s="21">
        <f t="shared" si="10"/>
        <v>0</v>
      </c>
      <c r="C70" s="21">
        <f>18425</f>
        <v>18425</v>
      </c>
      <c r="D70" s="21">
        <f>159288</f>
        <v>159288</v>
      </c>
      <c r="E70" s="21">
        <f>155.5546875</f>
        <v>155.5546875</v>
      </c>
    </row>
    <row r="71">
      <c r="A71" s="21">
        <f>18939</f>
        <v>18939</v>
      </c>
      <c r="B71" s="21">
        <f t="shared" si="10"/>
        <v>0</v>
      </c>
      <c r="C71" s="21">
        <f>18680</f>
        <v>18680</v>
      </c>
      <c r="D71" s="21">
        <f t="shared" ref="D71:D80" si="13">162602</f>
        <v>162602</v>
      </c>
      <c r="E71" s="21">
        <f t="shared" ref="E71:E80" si="14">158.791015625</f>
        <v>158.791015625</v>
      </c>
    </row>
    <row r="72">
      <c r="A72" s="21">
        <f>19186</f>
        <v>19186</v>
      </c>
      <c r="B72" s="21">
        <f t="shared" si="10"/>
        <v>0</v>
      </c>
      <c r="C72" s="21">
        <f>18909</f>
        <v>18909</v>
      </c>
      <c r="D72" s="21">
        <f t="shared" si="13"/>
        <v>162602</v>
      </c>
      <c r="E72" s="21">
        <f t="shared" si="14"/>
        <v>158.791015625</v>
      </c>
    </row>
    <row r="73">
      <c r="A73" s="21">
        <f>19447</f>
        <v>19447</v>
      </c>
      <c r="B73" s="21">
        <f t="shared" si="10"/>
        <v>0</v>
      </c>
      <c r="C73" s="21">
        <f>19143</f>
        <v>19143</v>
      </c>
      <c r="D73" s="21">
        <f t="shared" si="13"/>
        <v>162602</v>
      </c>
      <c r="E73" s="21">
        <f t="shared" si="14"/>
        <v>158.791015625</v>
      </c>
    </row>
    <row r="74">
      <c r="A74" s="21">
        <f>19696</f>
        <v>19696</v>
      </c>
      <c r="B74" s="21">
        <f t="shared" si="10"/>
        <v>0</v>
      </c>
      <c r="C74" s="21">
        <f>19393</f>
        <v>19393</v>
      </c>
      <c r="D74" s="21">
        <f t="shared" si="13"/>
        <v>162602</v>
      </c>
      <c r="E74" s="21">
        <f t="shared" si="14"/>
        <v>158.791015625</v>
      </c>
    </row>
    <row r="75">
      <c r="A75" s="21">
        <f>19935</f>
        <v>19935</v>
      </c>
      <c r="B75" s="21">
        <f t="shared" si="10"/>
        <v>0</v>
      </c>
      <c r="C75" s="21">
        <f>19651</f>
        <v>19651</v>
      </c>
      <c r="D75" s="21">
        <f t="shared" si="13"/>
        <v>162602</v>
      </c>
      <c r="E75" s="21">
        <f t="shared" si="14"/>
        <v>158.791015625</v>
      </c>
    </row>
    <row r="76">
      <c r="A76" s="21">
        <f>20193</f>
        <v>20193</v>
      </c>
      <c r="B76" s="21">
        <f t="shared" si="10"/>
        <v>0</v>
      </c>
      <c r="C76" s="21">
        <f>19900</f>
        <v>19900</v>
      </c>
      <c r="D76" s="21">
        <f t="shared" si="13"/>
        <v>162602</v>
      </c>
      <c r="E76" s="21">
        <f t="shared" si="14"/>
        <v>158.791015625</v>
      </c>
    </row>
    <row r="77">
      <c r="A77" s="21">
        <f>20436</f>
        <v>20436</v>
      </c>
      <c r="B77" s="21">
        <f t="shared" si="10"/>
        <v>0</v>
      </c>
      <c r="C77" s="21">
        <f>20144</f>
        <v>20144</v>
      </c>
      <c r="D77" s="21">
        <f t="shared" si="13"/>
        <v>162602</v>
      </c>
      <c r="E77" s="21">
        <f t="shared" si="14"/>
        <v>158.791015625</v>
      </c>
    </row>
    <row r="78">
      <c r="A78" s="21">
        <f>20677</f>
        <v>20677</v>
      </c>
      <c r="B78" s="21">
        <f t="shared" si="10"/>
        <v>0</v>
      </c>
      <c r="C78" s="21">
        <f>20391</f>
        <v>20391</v>
      </c>
      <c r="D78" s="21">
        <f t="shared" si="13"/>
        <v>162602</v>
      </c>
      <c r="E78" s="21">
        <f t="shared" si="14"/>
        <v>158.791015625</v>
      </c>
    </row>
    <row r="79">
      <c r="A79" s="21">
        <f>20918</f>
        <v>20918</v>
      </c>
      <c r="B79" s="21">
        <f t="shared" si="10"/>
        <v>0</v>
      </c>
      <c r="C79" s="21">
        <f>20628</f>
        <v>20628</v>
      </c>
      <c r="D79" s="21">
        <f t="shared" si="13"/>
        <v>162602</v>
      </c>
      <c r="E79" s="21">
        <f t="shared" si="14"/>
        <v>158.791015625</v>
      </c>
    </row>
    <row r="80">
      <c r="A80" s="21">
        <f>21157</f>
        <v>21157</v>
      </c>
      <c r="B80" s="21">
        <f>27</f>
        <v>27</v>
      </c>
      <c r="C80" s="21">
        <f>20857</f>
        <v>20857</v>
      </c>
      <c r="D80" s="21">
        <f t="shared" si="13"/>
        <v>162602</v>
      </c>
      <c r="E80" s="21">
        <f t="shared" si="14"/>
        <v>158.791015625</v>
      </c>
    </row>
    <row r="81">
      <c r="A81" s="21">
        <f>21387</f>
        <v>21387</v>
      </c>
      <c r="B81" s="21">
        <f t="shared" ref="B81:B91" si="15">0</f>
        <v>0</v>
      </c>
      <c r="C81" s="21">
        <f>21104</f>
        <v>21104</v>
      </c>
      <c r="D81" s="21">
        <f>162634</f>
        <v>162634</v>
      </c>
      <c r="E81" s="21">
        <f>158.822265625</f>
        <v>158.822265625</v>
      </c>
    </row>
    <row r="82">
      <c r="A82" s="21">
        <f>21627</f>
        <v>21627</v>
      </c>
      <c r="B82" s="21">
        <f t="shared" si="15"/>
        <v>0</v>
      </c>
      <c r="C82" s="21">
        <f>21312</f>
        <v>21312</v>
      </c>
      <c r="D82" s="21">
        <f>162746</f>
        <v>162746</v>
      </c>
      <c r="E82" s="21">
        <f>158.931640625</f>
        <v>158.931640625</v>
      </c>
    </row>
    <row r="83">
      <c r="A83" s="21">
        <f>21894</f>
        <v>21894</v>
      </c>
      <c r="B83" s="21">
        <f t="shared" si="15"/>
        <v>0</v>
      </c>
      <c r="C83" s="21">
        <f>21566</f>
        <v>21566</v>
      </c>
      <c r="D83" s="21">
        <f>162746</f>
        <v>162746</v>
      </c>
      <c r="E83" s="21">
        <f>158.931640625</f>
        <v>158.931640625</v>
      </c>
    </row>
    <row r="84">
      <c r="A84" s="21">
        <f>22124</f>
        <v>22124</v>
      </c>
      <c r="B84" s="21">
        <f t="shared" si="15"/>
        <v>0</v>
      </c>
      <c r="C84" s="21">
        <f>21831</f>
        <v>21831</v>
      </c>
      <c r="D84" s="21">
        <f>162746</f>
        <v>162746</v>
      </c>
      <c r="E84" s="21">
        <f>158.931640625</f>
        <v>158.931640625</v>
      </c>
    </row>
    <row r="85">
      <c r="A85" s="21">
        <f>22341</f>
        <v>22341</v>
      </c>
      <c r="B85" s="21">
        <f t="shared" si="15"/>
        <v>0</v>
      </c>
      <c r="C85" s="21">
        <f>22060</f>
        <v>22060</v>
      </c>
      <c r="D85" s="21">
        <f>162746</f>
        <v>162746</v>
      </c>
      <c r="E85" s="21">
        <f>158.931640625</f>
        <v>158.931640625</v>
      </c>
    </row>
    <row r="86">
      <c r="A86" s="21">
        <f>22585</f>
        <v>22585</v>
      </c>
      <c r="B86" s="21">
        <f t="shared" si="15"/>
        <v>0</v>
      </c>
      <c r="C86" s="21">
        <f>22299</f>
        <v>22299</v>
      </c>
      <c r="D86" s="21">
        <f t="shared" ref="D86:D93" si="16">162750</f>
        <v>162750</v>
      </c>
      <c r="E86" s="21">
        <f t="shared" ref="E86:E93" si="17">158.935546875</f>
        <v>158.935546875</v>
      </c>
    </row>
    <row r="87">
      <c r="A87" s="21">
        <f>22813</f>
        <v>22813</v>
      </c>
      <c r="B87" s="21">
        <f t="shared" si="15"/>
        <v>0</v>
      </c>
      <c r="C87" s="21">
        <f>22538</f>
        <v>22538</v>
      </c>
      <c r="D87" s="21">
        <f t="shared" si="16"/>
        <v>162750</v>
      </c>
      <c r="E87" s="21">
        <f t="shared" si="17"/>
        <v>158.935546875</v>
      </c>
    </row>
    <row r="88">
      <c r="A88" s="21">
        <f>23044</f>
        <v>23044</v>
      </c>
      <c r="B88" s="21">
        <f t="shared" si="15"/>
        <v>0</v>
      </c>
      <c r="C88" s="21">
        <f>22745</f>
        <v>22745</v>
      </c>
      <c r="D88" s="21">
        <f t="shared" si="16"/>
        <v>162750</v>
      </c>
      <c r="E88" s="21">
        <f t="shared" si="17"/>
        <v>158.935546875</v>
      </c>
    </row>
    <row r="89">
      <c r="A89" s="21">
        <f>23286</f>
        <v>23286</v>
      </c>
      <c r="B89" s="21">
        <f t="shared" si="15"/>
        <v>0</v>
      </c>
      <c r="C89" s="21">
        <f>22986</f>
        <v>22986</v>
      </c>
      <c r="D89" s="21">
        <f t="shared" si="16"/>
        <v>162750</v>
      </c>
      <c r="E89" s="21">
        <f t="shared" si="17"/>
        <v>158.935546875</v>
      </c>
    </row>
    <row r="90">
      <c r="A90" s="21">
        <f>23528</f>
        <v>23528</v>
      </c>
      <c r="B90" s="21">
        <f t="shared" si="15"/>
        <v>0</v>
      </c>
      <c r="C90" s="21">
        <f>23212</f>
        <v>23212</v>
      </c>
      <c r="D90" s="21">
        <f t="shared" si="16"/>
        <v>162750</v>
      </c>
      <c r="E90" s="21">
        <f t="shared" si="17"/>
        <v>158.935546875</v>
      </c>
    </row>
    <row r="91">
      <c r="A91" s="21">
        <f>23770</f>
        <v>23770</v>
      </c>
      <c r="B91" s="21">
        <f t="shared" si="15"/>
        <v>0</v>
      </c>
      <c r="C91" s="21">
        <f>23461</f>
        <v>23461</v>
      </c>
      <c r="D91" s="21">
        <f t="shared" si="16"/>
        <v>162750</v>
      </c>
      <c r="E91" s="21">
        <f t="shared" si="17"/>
        <v>158.935546875</v>
      </c>
    </row>
    <row r="92">
      <c r="A92" s="21">
        <f>23999</f>
        <v>23999</v>
      </c>
      <c r="B92" s="21">
        <f>3</f>
        <v>3</v>
      </c>
      <c r="C92" s="21">
        <f>23707</f>
        <v>23707</v>
      </c>
      <c r="D92" s="21">
        <f t="shared" si="16"/>
        <v>162750</v>
      </c>
      <c r="E92" s="21">
        <f t="shared" si="17"/>
        <v>158.935546875</v>
      </c>
    </row>
    <row r="93">
      <c r="A93" s="21">
        <f>24231</f>
        <v>24231</v>
      </c>
      <c r="B93" s="21">
        <f>3</f>
        <v>3</v>
      </c>
      <c r="C93" s="21">
        <f>23955</f>
        <v>23955</v>
      </c>
      <c r="D93" s="21">
        <f t="shared" si="16"/>
        <v>162750</v>
      </c>
      <c r="E93" s="21">
        <f t="shared" si="17"/>
        <v>158.935546875</v>
      </c>
    </row>
    <row r="94">
      <c r="A94" s="21">
        <f>24476</f>
        <v>24476</v>
      </c>
      <c r="B94" s="21">
        <f t="shared" ref="B94:B104" si="18">0</f>
        <v>0</v>
      </c>
      <c r="C94" s="21">
        <f>24174</f>
        <v>24174</v>
      </c>
      <c r="D94" s="21">
        <f>162278</f>
        <v>162278</v>
      </c>
      <c r="E94" s="21">
        <f>158.474609375</f>
        <v>158.474609375</v>
      </c>
    </row>
    <row r="95">
      <c r="A95" s="21">
        <f>24738</f>
        <v>24738</v>
      </c>
      <c r="B95" s="21">
        <f t="shared" si="18"/>
        <v>0</v>
      </c>
      <c r="C95" s="21">
        <f>24422</f>
        <v>24422</v>
      </c>
      <c r="D95" s="21">
        <f t="shared" ref="D95:D105" si="19">162298</f>
        <v>162298</v>
      </c>
      <c r="E95" s="21">
        <f t="shared" ref="E95:E105" si="20">158.494140625</f>
        <v>158.494140625</v>
      </c>
    </row>
    <row r="96">
      <c r="A96" s="21">
        <f>24970</f>
        <v>24970</v>
      </c>
      <c r="B96" s="21">
        <f t="shared" si="18"/>
        <v>0</v>
      </c>
      <c r="C96" s="21">
        <f>24679</f>
        <v>24679</v>
      </c>
      <c r="D96" s="21">
        <f t="shared" si="19"/>
        <v>162298</v>
      </c>
      <c r="E96" s="21">
        <f t="shared" si="20"/>
        <v>158.494140625</v>
      </c>
    </row>
    <row r="97">
      <c r="A97" s="21">
        <f>25198</f>
        <v>25198</v>
      </c>
      <c r="B97" s="21">
        <f t="shared" si="18"/>
        <v>0</v>
      </c>
      <c r="C97" s="21">
        <f>24921</f>
        <v>24921</v>
      </c>
      <c r="D97" s="21">
        <f t="shared" si="19"/>
        <v>162298</v>
      </c>
      <c r="E97" s="21">
        <f t="shared" si="20"/>
        <v>158.494140625</v>
      </c>
    </row>
    <row r="98">
      <c r="A98" s="21">
        <f>25414</f>
        <v>25414</v>
      </c>
      <c r="B98" s="21">
        <f t="shared" si="18"/>
        <v>0</v>
      </c>
      <c r="C98" s="21">
        <f>25186</f>
        <v>25186</v>
      </c>
      <c r="D98" s="21">
        <f t="shared" si="19"/>
        <v>162298</v>
      </c>
      <c r="E98" s="21">
        <f t="shared" si="20"/>
        <v>158.494140625</v>
      </c>
    </row>
    <row r="99">
      <c r="A99" s="21">
        <f>25680</f>
        <v>25680</v>
      </c>
      <c r="B99" s="21">
        <f t="shared" si="18"/>
        <v>0</v>
      </c>
      <c r="C99" s="21">
        <f>25400</f>
        <v>25400</v>
      </c>
      <c r="D99" s="21">
        <f t="shared" si="19"/>
        <v>162298</v>
      </c>
      <c r="E99" s="21">
        <f t="shared" si="20"/>
        <v>158.494140625</v>
      </c>
    </row>
    <row r="100">
      <c r="A100" s="21">
        <f>25920</f>
        <v>25920</v>
      </c>
      <c r="B100" s="21">
        <f t="shared" si="18"/>
        <v>0</v>
      </c>
      <c r="C100" s="21">
        <f>25655</f>
        <v>25655</v>
      </c>
      <c r="D100" s="21">
        <f t="shared" si="19"/>
        <v>162298</v>
      </c>
      <c r="E100" s="21">
        <f t="shared" si="20"/>
        <v>158.494140625</v>
      </c>
    </row>
    <row r="101">
      <c r="A101" s="21">
        <f>26155</f>
        <v>26155</v>
      </c>
      <c r="B101" s="21">
        <f t="shared" si="18"/>
        <v>0</v>
      </c>
      <c r="C101" s="21">
        <f>25888</f>
        <v>25888</v>
      </c>
      <c r="D101" s="21">
        <f t="shared" si="19"/>
        <v>162298</v>
      </c>
      <c r="E101" s="21">
        <f t="shared" si="20"/>
        <v>158.494140625</v>
      </c>
    </row>
    <row r="102">
      <c r="A102" s="21">
        <f>26409</f>
        <v>26409</v>
      </c>
      <c r="B102" s="21">
        <f t="shared" si="18"/>
        <v>0</v>
      </c>
      <c r="C102" s="21">
        <f>26105</f>
        <v>26105</v>
      </c>
      <c r="D102" s="21">
        <f t="shared" si="19"/>
        <v>162298</v>
      </c>
      <c r="E102" s="21">
        <f t="shared" si="20"/>
        <v>158.494140625</v>
      </c>
    </row>
    <row r="103">
      <c r="A103" s="21">
        <f>26659</f>
        <v>26659</v>
      </c>
      <c r="B103" s="21">
        <f t="shared" si="18"/>
        <v>0</v>
      </c>
      <c r="C103" s="21">
        <f>26363</f>
        <v>26363</v>
      </c>
      <c r="D103" s="21">
        <f t="shared" si="19"/>
        <v>162298</v>
      </c>
      <c r="E103" s="21">
        <f t="shared" si="20"/>
        <v>158.494140625</v>
      </c>
    </row>
    <row r="104">
      <c r="A104" s="21">
        <f>26935</f>
        <v>26935</v>
      </c>
      <c r="B104" s="21">
        <f t="shared" si="18"/>
        <v>0</v>
      </c>
      <c r="C104" s="21">
        <f>26607</f>
        <v>26607</v>
      </c>
      <c r="D104" s="21">
        <f t="shared" si="19"/>
        <v>162298</v>
      </c>
      <c r="E104" s="21">
        <f t="shared" si="20"/>
        <v>158.494140625</v>
      </c>
    </row>
    <row r="105">
      <c r="A105" s="21">
        <f>27196</f>
        <v>27196</v>
      </c>
      <c r="B105" s="21">
        <f>3</f>
        <v>3</v>
      </c>
      <c r="C105" s="21">
        <f>26876</f>
        <v>26876</v>
      </c>
      <c r="D105" s="21">
        <f t="shared" si="19"/>
        <v>162298</v>
      </c>
      <c r="E105" s="21">
        <f t="shared" si="20"/>
        <v>158.494140625</v>
      </c>
    </row>
    <row r="106">
      <c r="A106" s="21">
        <f>27437</f>
        <v>27437</v>
      </c>
      <c r="B106" s="21">
        <f t="shared" ref="B106:B116" si="21">0</f>
        <v>0</v>
      </c>
      <c r="C106" s="21">
        <f>27122</f>
        <v>27122</v>
      </c>
      <c r="D106" s="21">
        <f>162302</f>
        <v>162302</v>
      </c>
      <c r="E106" s="21">
        <f>158.498046875</f>
        <v>158.498046875</v>
      </c>
    </row>
    <row r="107">
      <c r="A107" s="21">
        <f>27662</f>
        <v>27662</v>
      </c>
      <c r="B107" s="21">
        <f t="shared" si="21"/>
        <v>0</v>
      </c>
      <c r="C107" s="21">
        <f>27357</f>
        <v>27357</v>
      </c>
      <c r="D107" s="21">
        <f>162346</f>
        <v>162346</v>
      </c>
      <c r="E107" s="21">
        <f>158.541015625</f>
        <v>158.541015625</v>
      </c>
    </row>
    <row r="108">
      <c r="A108" s="21">
        <f>27893</f>
        <v>27893</v>
      </c>
      <c r="B108" s="21">
        <f t="shared" si="21"/>
        <v>0</v>
      </c>
      <c r="C108" s="21">
        <f>27599</f>
        <v>27599</v>
      </c>
      <c r="D108" s="21">
        <f t="shared" ref="D108:D119" si="22">162362</f>
        <v>162362</v>
      </c>
      <c r="E108" s="21">
        <f t="shared" ref="E108:E119" si="23">158.556640625</f>
        <v>158.556640625</v>
      </c>
    </row>
    <row r="109">
      <c r="A109" s="21">
        <f>28172</f>
        <v>28172</v>
      </c>
      <c r="B109" s="21">
        <f t="shared" si="21"/>
        <v>0</v>
      </c>
      <c r="C109" s="21">
        <f>27825</f>
        <v>27825</v>
      </c>
      <c r="D109" s="21">
        <f t="shared" si="22"/>
        <v>162362</v>
      </c>
      <c r="E109" s="21">
        <f t="shared" si="23"/>
        <v>158.556640625</v>
      </c>
    </row>
    <row r="110">
      <c r="A110" s="21">
        <f>28436</f>
        <v>28436</v>
      </c>
      <c r="B110" s="21">
        <f t="shared" si="21"/>
        <v>0</v>
      </c>
      <c r="C110" s="21">
        <f>28045</f>
        <v>28045</v>
      </c>
      <c r="D110" s="21">
        <f t="shared" si="22"/>
        <v>162362</v>
      </c>
      <c r="E110" s="21">
        <f t="shared" si="23"/>
        <v>158.556640625</v>
      </c>
    </row>
    <row r="111">
      <c r="A111" s="21">
        <f>28702</f>
        <v>28702</v>
      </c>
      <c r="B111" s="21">
        <f t="shared" si="21"/>
        <v>0</v>
      </c>
      <c r="C111" s="21">
        <f>28242</f>
        <v>28242</v>
      </c>
      <c r="D111" s="21">
        <f t="shared" si="22"/>
        <v>162362</v>
      </c>
      <c r="E111" s="21">
        <f t="shared" si="23"/>
        <v>158.556640625</v>
      </c>
    </row>
    <row r="112">
      <c r="A112" s="21">
        <f>28949</f>
        <v>28949</v>
      </c>
      <c r="B112" s="21">
        <f t="shared" si="21"/>
        <v>0</v>
      </c>
      <c r="C112" s="21">
        <f>28472</f>
        <v>28472</v>
      </c>
      <c r="D112" s="21">
        <f t="shared" si="22"/>
        <v>162362</v>
      </c>
      <c r="E112" s="21">
        <f t="shared" si="23"/>
        <v>158.556640625</v>
      </c>
    </row>
    <row r="113">
      <c r="A113" s="21">
        <f>29193</f>
        <v>29193</v>
      </c>
      <c r="B113" s="21">
        <f t="shared" si="21"/>
        <v>0</v>
      </c>
      <c r="C113" s="21">
        <f>28690</f>
        <v>28690</v>
      </c>
      <c r="D113" s="21">
        <f t="shared" si="22"/>
        <v>162362</v>
      </c>
      <c r="E113" s="21">
        <f t="shared" si="23"/>
        <v>158.556640625</v>
      </c>
    </row>
    <row r="114">
      <c r="A114" s="21">
        <f>29474</f>
        <v>29474</v>
      </c>
      <c r="B114" s="21">
        <f t="shared" si="21"/>
        <v>0</v>
      </c>
      <c r="C114" s="21">
        <f>28907</f>
        <v>28907</v>
      </c>
      <c r="D114" s="21">
        <f t="shared" si="22"/>
        <v>162362</v>
      </c>
      <c r="E114" s="21">
        <f t="shared" si="23"/>
        <v>158.556640625</v>
      </c>
    </row>
    <row r="115">
      <c r="A115" s="21">
        <f>29688</f>
        <v>29688</v>
      </c>
      <c r="B115" s="21">
        <f t="shared" si="21"/>
        <v>0</v>
      </c>
      <c r="C115" s="21">
        <f>29149</f>
        <v>29149</v>
      </c>
      <c r="D115" s="21">
        <f t="shared" si="22"/>
        <v>162362</v>
      </c>
      <c r="E115" s="21">
        <f t="shared" si="23"/>
        <v>158.556640625</v>
      </c>
    </row>
    <row r="116">
      <c r="A116" s="21">
        <f>29917</f>
        <v>29917</v>
      </c>
      <c r="B116" s="21">
        <f t="shared" si="21"/>
        <v>0</v>
      </c>
      <c r="C116" s="21">
        <f>29409</f>
        <v>29409</v>
      </c>
      <c r="D116" s="21">
        <f t="shared" si="22"/>
        <v>162362</v>
      </c>
      <c r="E116" s="21">
        <f t="shared" si="23"/>
        <v>158.556640625</v>
      </c>
    </row>
    <row r="117">
      <c r="A117" s="21">
        <f>30199</f>
        <v>30199</v>
      </c>
      <c r="B117" s="21">
        <f>13</f>
        <v>13</v>
      </c>
      <c r="C117" s="21">
        <f>29653</f>
        <v>29653</v>
      </c>
      <c r="D117" s="21">
        <f t="shared" si="22"/>
        <v>162362</v>
      </c>
      <c r="E117" s="21">
        <f t="shared" si="23"/>
        <v>158.556640625</v>
      </c>
    </row>
    <row r="118">
      <c r="A118" s="21">
        <f>30430</f>
        <v>30430</v>
      </c>
      <c r="B118" s="21">
        <f t="shared" ref="B118:B139" si="24">0</f>
        <v>0</v>
      </c>
      <c r="C118" s="21">
        <f>29880</f>
        <v>29880</v>
      </c>
      <c r="D118" s="21">
        <f t="shared" si="22"/>
        <v>162362</v>
      </c>
      <c r="E118" s="21">
        <f t="shared" si="23"/>
        <v>158.556640625</v>
      </c>
    </row>
    <row r="119">
      <c r="A119" s="21">
        <f>30642</f>
        <v>30642</v>
      </c>
      <c r="B119" s="21">
        <f t="shared" si="24"/>
        <v>0</v>
      </c>
      <c r="C119" s="21">
        <f>30141</f>
        <v>30141</v>
      </c>
      <c r="D119" s="21">
        <f t="shared" si="22"/>
        <v>162362</v>
      </c>
      <c r="E119" s="21">
        <f t="shared" si="23"/>
        <v>158.556640625</v>
      </c>
    </row>
    <row r="120">
      <c r="A120" s="21">
        <f>30891</f>
        <v>30891</v>
      </c>
      <c r="B120" s="21">
        <f t="shared" si="24"/>
        <v>0</v>
      </c>
      <c r="C120" s="21">
        <f>30332</f>
        <v>30332</v>
      </c>
      <c r="D120" s="21">
        <f t="shared" ref="D120:D131" si="25">163526</f>
        <v>163526</v>
      </c>
      <c r="E120" s="21">
        <f t="shared" ref="E120:E131" si="26">159.693359375</f>
        <v>159.693359375</v>
      </c>
    </row>
    <row r="121">
      <c r="A121" s="21">
        <f>31131</f>
        <v>31131</v>
      </c>
      <c r="B121" s="21">
        <f t="shared" si="24"/>
        <v>0</v>
      </c>
      <c r="C121" s="21">
        <f>30567</f>
        <v>30567</v>
      </c>
      <c r="D121" s="21">
        <f t="shared" si="25"/>
        <v>163526</v>
      </c>
      <c r="E121" s="21">
        <f t="shared" si="26"/>
        <v>159.693359375</v>
      </c>
    </row>
    <row r="122">
      <c r="A122" s="21">
        <f>31401</f>
        <v>31401</v>
      </c>
      <c r="B122" s="21">
        <f t="shared" si="24"/>
        <v>0</v>
      </c>
      <c r="C122" s="21">
        <f>30825</f>
        <v>30825</v>
      </c>
      <c r="D122" s="21">
        <f t="shared" si="25"/>
        <v>163526</v>
      </c>
      <c r="E122" s="21">
        <f t="shared" si="26"/>
        <v>159.693359375</v>
      </c>
    </row>
    <row r="123">
      <c r="A123" s="21">
        <f>31677</f>
        <v>31677</v>
      </c>
      <c r="B123" s="21">
        <f t="shared" si="24"/>
        <v>0</v>
      </c>
      <c r="C123" s="21">
        <f>31042</f>
        <v>31042</v>
      </c>
      <c r="D123" s="21">
        <f t="shared" si="25"/>
        <v>163526</v>
      </c>
      <c r="E123" s="21">
        <f t="shared" si="26"/>
        <v>159.693359375</v>
      </c>
    </row>
    <row r="124">
      <c r="A124" s="21">
        <f>31950</f>
        <v>31950</v>
      </c>
      <c r="B124" s="21">
        <f t="shared" si="24"/>
        <v>0</v>
      </c>
      <c r="C124" s="21">
        <f>31263</f>
        <v>31263</v>
      </c>
      <c r="D124" s="21">
        <f t="shared" si="25"/>
        <v>163526</v>
      </c>
      <c r="E124" s="21">
        <f t="shared" si="26"/>
        <v>159.693359375</v>
      </c>
    </row>
    <row r="125">
      <c r="A125" s="21">
        <f>32216</f>
        <v>32216</v>
      </c>
      <c r="B125" s="21">
        <f t="shared" si="24"/>
        <v>0</v>
      </c>
      <c r="C125" s="21">
        <f>31468</f>
        <v>31468</v>
      </c>
      <c r="D125" s="21">
        <f t="shared" si="25"/>
        <v>163526</v>
      </c>
      <c r="E125" s="21">
        <f t="shared" si="26"/>
        <v>159.693359375</v>
      </c>
    </row>
    <row r="126">
      <c r="A126" s="21">
        <f>32463</f>
        <v>32463</v>
      </c>
      <c r="B126" s="21">
        <f t="shared" si="24"/>
        <v>0</v>
      </c>
      <c r="C126" s="21">
        <f>31686</f>
        <v>31686</v>
      </c>
      <c r="D126" s="21">
        <f t="shared" si="25"/>
        <v>163526</v>
      </c>
      <c r="E126" s="21">
        <f t="shared" si="26"/>
        <v>159.693359375</v>
      </c>
    </row>
    <row r="127">
      <c r="A127" s="21">
        <f>32688</f>
        <v>32688</v>
      </c>
      <c r="B127" s="21">
        <f t="shared" si="24"/>
        <v>0</v>
      </c>
      <c r="C127" s="21">
        <f>31924</f>
        <v>31924</v>
      </c>
      <c r="D127" s="21">
        <f t="shared" si="25"/>
        <v>163526</v>
      </c>
      <c r="E127" s="21">
        <f t="shared" si="26"/>
        <v>159.693359375</v>
      </c>
    </row>
    <row r="128">
      <c r="A128" s="21">
        <f>32927</f>
        <v>32927</v>
      </c>
      <c r="B128" s="21">
        <f t="shared" si="24"/>
        <v>0</v>
      </c>
      <c r="C128" s="21">
        <f>32161</f>
        <v>32161</v>
      </c>
      <c r="D128" s="21">
        <f t="shared" si="25"/>
        <v>163526</v>
      </c>
      <c r="E128" s="21">
        <f t="shared" si="26"/>
        <v>159.693359375</v>
      </c>
    </row>
    <row r="129">
      <c r="A129" s="21">
        <f>33198</f>
        <v>33198</v>
      </c>
      <c r="B129" s="21">
        <f t="shared" si="24"/>
        <v>0</v>
      </c>
      <c r="C129" s="21">
        <f>32399</f>
        <v>32399</v>
      </c>
      <c r="D129" s="21">
        <f t="shared" si="25"/>
        <v>163526</v>
      </c>
      <c r="E129" s="21">
        <f t="shared" si="26"/>
        <v>159.693359375</v>
      </c>
    </row>
    <row r="130">
      <c r="A130" s="21">
        <f>33481</f>
        <v>33481</v>
      </c>
      <c r="B130" s="21">
        <f t="shared" si="24"/>
        <v>0</v>
      </c>
      <c r="C130" s="21">
        <f>32645</f>
        <v>32645</v>
      </c>
      <c r="D130" s="21">
        <f t="shared" si="25"/>
        <v>163526</v>
      </c>
      <c r="E130" s="21">
        <f t="shared" si="26"/>
        <v>159.693359375</v>
      </c>
    </row>
    <row r="131">
      <c r="A131" s="21">
        <f>33710</f>
        <v>33710</v>
      </c>
      <c r="B131" s="21">
        <f t="shared" si="24"/>
        <v>0</v>
      </c>
      <c r="C131" s="21">
        <f>32917</f>
        <v>32917</v>
      </c>
      <c r="D131" s="21">
        <f t="shared" si="25"/>
        <v>163526</v>
      </c>
      <c r="E131" s="21">
        <f t="shared" si="26"/>
        <v>159.693359375</v>
      </c>
    </row>
    <row r="132">
      <c r="A132" s="21">
        <f>33908</f>
        <v>33908</v>
      </c>
      <c r="B132" s="21">
        <f t="shared" si="24"/>
        <v>0</v>
      </c>
      <c r="C132" s="21">
        <f>33155</f>
        <v>33155</v>
      </c>
      <c r="D132" s="21">
        <f>163622</f>
        <v>163622</v>
      </c>
      <c r="E132" s="21">
        <f>159.787109375</f>
        <v>159.787109375</v>
      </c>
    </row>
    <row r="133">
      <c r="A133" s="21">
        <f>34179</f>
        <v>34179</v>
      </c>
      <c r="B133" s="21">
        <f t="shared" si="24"/>
        <v>0</v>
      </c>
      <c r="C133" s="21">
        <f>33404</f>
        <v>33404</v>
      </c>
      <c r="D133" s="21">
        <f t="shared" ref="D133:D142" si="27">163674</f>
        <v>163674</v>
      </c>
      <c r="E133" s="21">
        <f t="shared" ref="E133:E142" si="28">159.837890625</f>
        <v>159.837890625</v>
      </c>
    </row>
    <row r="134">
      <c r="A134" s="21">
        <f>34432</f>
        <v>34432</v>
      </c>
      <c r="B134" s="21">
        <f t="shared" si="24"/>
        <v>0</v>
      </c>
      <c r="C134" s="21">
        <f>33663</f>
        <v>33663</v>
      </c>
      <c r="D134" s="21">
        <f t="shared" si="27"/>
        <v>163674</v>
      </c>
      <c r="E134" s="21">
        <f t="shared" si="28"/>
        <v>159.837890625</v>
      </c>
    </row>
    <row r="135">
      <c r="A135" s="21">
        <f>34706</f>
        <v>34706</v>
      </c>
      <c r="B135" s="21">
        <f t="shared" si="24"/>
        <v>0</v>
      </c>
      <c r="C135" s="21">
        <f>33892</f>
        <v>33892</v>
      </c>
      <c r="D135" s="21">
        <f t="shared" si="27"/>
        <v>163674</v>
      </c>
      <c r="E135" s="21">
        <f t="shared" si="28"/>
        <v>159.837890625</v>
      </c>
    </row>
    <row r="136">
      <c r="A136" s="21">
        <f>34921</f>
        <v>34921</v>
      </c>
      <c r="B136" s="21">
        <f t="shared" si="24"/>
        <v>0</v>
      </c>
      <c r="C136" s="21">
        <f>34108</f>
        <v>34108</v>
      </c>
      <c r="D136" s="21">
        <f t="shared" si="27"/>
        <v>163674</v>
      </c>
      <c r="E136" s="21">
        <f t="shared" si="28"/>
        <v>159.837890625</v>
      </c>
    </row>
    <row r="137">
      <c r="A137" s="21">
        <f>35168</f>
        <v>35168</v>
      </c>
      <c r="B137" s="21">
        <f t="shared" si="24"/>
        <v>0</v>
      </c>
      <c r="C137" s="21">
        <f>34359</f>
        <v>34359</v>
      </c>
      <c r="D137" s="21">
        <f t="shared" si="27"/>
        <v>163674</v>
      </c>
      <c r="E137" s="21">
        <f t="shared" si="28"/>
        <v>159.837890625</v>
      </c>
    </row>
    <row r="138">
      <c r="A138" s="21">
        <f>35368</f>
        <v>35368</v>
      </c>
      <c r="B138" s="21">
        <f t="shared" si="24"/>
        <v>0</v>
      </c>
      <c r="C138" s="21">
        <f>34610</f>
        <v>34610</v>
      </c>
      <c r="D138" s="21">
        <f t="shared" si="27"/>
        <v>163674</v>
      </c>
      <c r="E138" s="21">
        <f t="shared" si="28"/>
        <v>159.837890625</v>
      </c>
    </row>
    <row r="139">
      <c r="A139" s="21">
        <f>35557</f>
        <v>35557</v>
      </c>
      <c r="B139" s="21">
        <f t="shared" si="24"/>
        <v>0</v>
      </c>
      <c r="C139" s="21">
        <f>34803</f>
        <v>34803</v>
      </c>
      <c r="D139" s="21">
        <f t="shared" si="27"/>
        <v>163674</v>
      </c>
      <c r="E139" s="21">
        <f t="shared" si="28"/>
        <v>159.837890625</v>
      </c>
    </row>
    <row r="140">
      <c r="C140" s="21">
        <f>35063</f>
        <v>35063</v>
      </c>
      <c r="D140" s="21">
        <f t="shared" si="27"/>
        <v>163674</v>
      </c>
      <c r="E140" s="21">
        <f t="shared" si="28"/>
        <v>159.837890625</v>
      </c>
    </row>
    <row r="141">
      <c r="C141" s="21">
        <f>35304</f>
        <v>35304</v>
      </c>
      <c r="D141" s="21">
        <f t="shared" si="27"/>
        <v>163674</v>
      </c>
      <c r="E141" s="21">
        <f t="shared" si="28"/>
        <v>159.837890625</v>
      </c>
    </row>
    <row r="142">
      <c r="C142" s="21">
        <f>35487</f>
        <v>35487</v>
      </c>
      <c r="D142" s="21">
        <f t="shared" si="27"/>
        <v>163674</v>
      </c>
      <c r="E142" s="21">
        <f t="shared" si="28"/>
        <v>159.837890625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2016-01-08T15:46:43Z</dcterms:created>
  <dcterms:modified xsi:type="dcterms:W3CDTF">2015-10-22T14:30:40Z</dcterms:modified>
  <cp:lastPrinted>2016-01-08T15:46:43Z</cp:lastPrinted>
</cp:coreProperties>
</file>