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4" i="2" l="1"/>
  <c r="J14" i="2"/>
  <c r="I14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<sst xmlns="http://schemas.openxmlformats.org/spreadsheetml/2006/main" count="9" uniqueCount="9">
  <si>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</si>
  <si>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</si>
  <si>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</si>
  <si>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</si>
  <si>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305(166x)</t>
  </si>
  <si>
    <t>AVERAGE: 179(283x)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</si>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</sst>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Sheet1!$A$2:$A$167</c:f>
              <c:numCache>
                <c:formatCode>General</c:formatCode>
                <c:ptCount val="166"/>
                <c:pt idx="0">
                  <c:v>1231</c:v>
                </c:pt>
                <c:pt idx="1">
                  <c:v>1533</c:v>
                </c:pt>
                <c:pt idx="2">
                  <c:v>1831</c:v>
                </c:pt>
                <c:pt idx="3">
                  <c:v>2122</c:v>
                </c:pt>
                <c:pt idx="4">
                  <c:v>2405</c:v>
                </c:pt>
                <c:pt idx="5">
                  <c:v>2695</c:v>
                </c:pt>
                <c:pt idx="6">
                  <c:v>2993</c:v>
                </c:pt>
                <c:pt idx="7">
                  <c:v>3337</c:v>
                </c:pt>
                <c:pt idx="8">
                  <c:v>3636</c:v>
                </c:pt>
                <c:pt idx="9">
                  <c:v>3937</c:v>
                </c:pt>
                <c:pt idx="10">
                  <c:v>4244</c:v>
                </c:pt>
                <c:pt idx="11">
                  <c:v>4543</c:v>
                </c:pt>
                <c:pt idx="12">
                  <c:v>4830</c:v>
                </c:pt>
                <c:pt idx="13">
                  <c:v>5121</c:v>
                </c:pt>
                <c:pt idx="14">
                  <c:v>5454</c:v>
                </c:pt>
                <c:pt idx="15">
                  <c:v>5766</c:v>
                </c:pt>
                <c:pt idx="16">
                  <c:v>6062</c:v>
                </c:pt>
                <c:pt idx="17">
                  <c:v>6354</c:v>
                </c:pt>
                <c:pt idx="18">
                  <c:v>6634</c:v>
                </c:pt>
                <c:pt idx="19">
                  <c:v>6908</c:v>
                </c:pt>
                <c:pt idx="20">
                  <c:v>7214</c:v>
                </c:pt>
                <c:pt idx="21">
                  <c:v>7512</c:v>
                </c:pt>
                <c:pt idx="22">
                  <c:v>7795</c:v>
                </c:pt>
                <c:pt idx="23">
                  <c:v>8096</c:v>
                </c:pt>
                <c:pt idx="24">
                  <c:v>8391</c:v>
                </c:pt>
                <c:pt idx="25">
                  <c:v>8689</c:v>
                </c:pt>
                <c:pt idx="26">
                  <c:v>9002</c:v>
                </c:pt>
                <c:pt idx="27">
                  <c:v>9314</c:v>
                </c:pt>
                <c:pt idx="28">
                  <c:v>9640</c:v>
                </c:pt>
                <c:pt idx="29">
                  <c:v>9982</c:v>
                </c:pt>
                <c:pt idx="30">
                  <c:v>10325</c:v>
                </c:pt>
                <c:pt idx="31">
                  <c:v>10642</c:v>
                </c:pt>
                <c:pt idx="32">
                  <c:v>11015</c:v>
                </c:pt>
                <c:pt idx="33">
                  <c:v>11353</c:v>
                </c:pt>
                <c:pt idx="34">
                  <c:v>11756</c:v>
                </c:pt>
                <c:pt idx="35">
                  <c:v>12112</c:v>
                </c:pt>
                <c:pt idx="36">
                  <c:v>12430</c:v>
                </c:pt>
                <c:pt idx="37">
                  <c:v>12746</c:v>
                </c:pt>
                <c:pt idx="38">
                  <c:v>13054</c:v>
                </c:pt>
                <c:pt idx="39">
                  <c:v>13375</c:v>
                </c:pt>
                <c:pt idx="40">
                  <c:v>13693</c:v>
                </c:pt>
                <c:pt idx="41">
                  <c:v>14001</c:v>
                </c:pt>
                <c:pt idx="42">
                  <c:v>14309</c:v>
                </c:pt>
                <c:pt idx="43">
                  <c:v>14627</c:v>
                </c:pt>
                <c:pt idx="44">
                  <c:v>14937</c:v>
                </c:pt>
                <c:pt idx="45">
                  <c:v>15221</c:v>
                </c:pt>
                <c:pt idx="46">
                  <c:v>15528</c:v>
                </c:pt>
                <c:pt idx="47">
                  <c:v>15823</c:v>
                </c:pt>
                <c:pt idx="48">
                  <c:v>16123</c:v>
                </c:pt>
                <c:pt idx="49">
                  <c:v>16482</c:v>
                </c:pt>
                <c:pt idx="50">
                  <c:v>16805</c:v>
                </c:pt>
                <c:pt idx="51">
                  <c:v>17132</c:v>
                </c:pt>
                <c:pt idx="52">
                  <c:v>17458</c:v>
                </c:pt>
                <c:pt idx="53">
                  <c:v>17759</c:v>
                </c:pt>
                <c:pt idx="54">
                  <c:v>18072</c:v>
                </c:pt>
                <c:pt idx="55">
                  <c:v>18407</c:v>
                </c:pt>
                <c:pt idx="56">
                  <c:v>18717</c:v>
                </c:pt>
                <c:pt idx="57">
                  <c:v>19033</c:v>
                </c:pt>
                <c:pt idx="58">
                  <c:v>19342</c:v>
                </c:pt>
                <c:pt idx="59">
                  <c:v>19638</c:v>
                </c:pt>
                <c:pt idx="60">
                  <c:v>19929</c:v>
                </c:pt>
                <c:pt idx="61">
                  <c:v>20212</c:v>
                </c:pt>
                <c:pt idx="62">
                  <c:v>20494</c:v>
                </c:pt>
                <c:pt idx="63">
                  <c:v>20785</c:v>
                </c:pt>
                <c:pt idx="64">
                  <c:v>21082</c:v>
                </c:pt>
                <c:pt idx="65">
                  <c:v>21388</c:v>
                </c:pt>
                <c:pt idx="66">
                  <c:v>21687</c:v>
                </c:pt>
                <c:pt idx="67">
                  <c:v>21973</c:v>
                </c:pt>
                <c:pt idx="68">
                  <c:v>22308</c:v>
                </c:pt>
                <c:pt idx="69">
                  <c:v>22632</c:v>
                </c:pt>
                <c:pt idx="70">
                  <c:v>22984</c:v>
                </c:pt>
                <c:pt idx="71">
                  <c:v>23333</c:v>
                </c:pt>
                <c:pt idx="72">
                  <c:v>23723</c:v>
                </c:pt>
                <c:pt idx="73">
                  <c:v>24029</c:v>
                </c:pt>
                <c:pt idx="74">
                  <c:v>24333</c:v>
                </c:pt>
                <c:pt idx="75">
                  <c:v>24626</c:v>
                </c:pt>
                <c:pt idx="76">
                  <c:v>24925</c:v>
                </c:pt>
                <c:pt idx="77">
                  <c:v>25227</c:v>
                </c:pt>
                <c:pt idx="78">
                  <c:v>25529</c:v>
                </c:pt>
                <c:pt idx="79">
                  <c:v>25821</c:v>
                </c:pt>
                <c:pt idx="80">
                  <c:v>26117</c:v>
                </c:pt>
                <c:pt idx="81">
                  <c:v>26446</c:v>
                </c:pt>
                <c:pt idx="82">
                  <c:v>26744</c:v>
                </c:pt>
                <c:pt idx="83">
                  <c:v>27033</c:v>
                </c:pt>
                <c:pt idx="84">
                  <c:v>27358</c:v>
                </c:pt>
                <c:pt idx="85">
                  <c:v>27667</c:v>
                </c:pt>
                <c:pt idx="86">
                  <c:v>27981</c:v>
                </c:pt>
                <c:pt idx="87">
                  <c:v>28286</c:v>
                </c:pt>
                <c:pt idx="88">
                  <c:v>28584</c:v>
                </c:pt>
                <c:pt idx="89">
                  <c:v>28877</c:v>
                </c:pt>
                <c:pt idx="90">
                  <c:v>29169</c:v>
                </c:pt>
                <c:pt idx="91">
                  <c:v>29456</c:v>
                </c:pt>
                <c:pt idx="92">
                  <c:v>29741</c:v>
                </c:pt>
                <c:pt idx="93">
                  <c:v>30016</c:v>
                </c:pt>
                <c:pt idx="94">
                  <c:v>30318</c:v>
                </c:pt>
                <c:pt idx="95">
                  <c:v>30610</c:v>
                </c:pt>
                <c:pt idx="96">
                  <c:v>30941</c:v>
                </c:pt>
                <c:pt idx="97">
                  <c:v>31246</c:v>
                </c:pt>
                <c:pt idx="98">
                  <c:v>31556</c:v>
                </c:pt>
                <c:pt idx="99">
                  <c:v>31825</c:v>
                </c:pt>
                <c:pt idx="100">
                  <c:v>32149</c:v>
                </c:pt>
                <c:pt idx="101">
                  <c:v>32437</c:v>
                </c:pt>
                <c:pt idx="102">
                  <c:v>32762</c:v>
                </c:pt>
                <c:pt idx="103">
                  <c:v>33065</c:v>
                </c:pt>
                <c:pt idx="104">
                  <c:v>33357</c:v>
                </c:pt>
                <c:pt idx="105">
                  <c:v>33669</c:v>
                </c:pt>
                <c:pt idx="106">
                  <c:v>33995</c:v>
                </c:pt>
                <c:pt idx="107">
                  <c:v>34303</c:v>
                </c:pt>
                <c:pt idx="108">
                  <c:v>34604</c:v>
                </c:pt>
                <c:pt idx="109">
                  <c:v>34903</c:v>
                </c:pt>
                <c:pt idx="110">
                  <c:v>35200</c:v>
                </c:pt>
                <c:pt idx="111">
                  <c:v>35500</c:v>
                </c:pt>
                <c:pt idx="112">
                  <c:v>35815</c:v>
                </c:pt>
                <c:pt idx="113">
                  <c:v>36116</c:v>
                </c:pt>
                <c:pt idx="114">
                  <c:v>36401</c:v>
                </c:pt>
                <c:pt idx="115">
                  <c:v>36688</c:v>
                </c:pt>
                <c:pt idx="116">
                  <c:v>36991</c:v>
                </c:pt>
                <c:pt idx="117">
                  <c:v>37291</c:v>
                </c:pt>
                <c:pt idx="118">
                  <c:v>37584</c:v>
                </c:pt>
                <c:pt idx="119">
                  <c:v>37870</c:v>
                </c:pt>
                <c:pt idx="120">
                  <c:v>38846</c:v>
                </c:pt>
                <c:pt idx="121">
                  <c:v>39132</c:v>
                </c:pt>
                <c:pt idx="122">
                  <c:v>39412</c:v>
                </c:pt>
                <c:pt idx="123">
                  <c:v>39691</c:v>
                </c:pt>
                <c:pt idx="124">
                  <c:v>39976</c:v>
                </c:pt>
                <c:pt idx="125">
                  <c:v>40274</c:v>
                </c:pt>
                <c:pt idx="126">
                  <c:v>40551</c:v>
                </c:pt>
                <c:pt idx="127">
                  <c:v>40885</c:v>
                </c:pt>
                <c:pt idx="128">
                  <c:v>41188</c:v>
                </c:pt>
                <c:pt idx="129">
                  <c:v>41478</c:v>
                </c:pt>
                <c:pt idx="130">
                  <c:v>41806</c:v>
                </c:pt>
                <c:pt idx="131">
                  <c:v>42093</c:v>
                </c:pt>
                <c:pt idx="132">
                  <c:v>42399</c:v>
                </c:pt>
                <c:pt idx="133">
                  <c:v>42683</c:v>
                </c:pt>
                <c:pt idx="134">
                  <c:v>42952</c:v>
                </c:pt>
                <c:pt idx="135">
                  <c:v>43257</c:v>
                </c:pt>
                <c:pt idx="136">
                  <c:v>43541</c:v>
                </c:pt>
                <c:pt idx="137">
                  <c:v>43835</c:v>
                </c:pt>
                <c:pt idx="138">
                  <c:v>44120</c:v>
                </c:pt>
                <c:pt idx="139">
                  <c:v>44412</c:v>
                </c:pt>
                <c:pt idx="140">
                  <c:v>44700</c:v>
                </c:pt>
                <c:pt idx="141">
                  <c:v>44977</c:v>
                </c:pt>
                <c:pt idx="142">
                  <c:v>45246</c:v>
                </c:pt>
                <c:pt idx="143">
                  <c:v>45525</c:v>
                </c:pt>
                <c:pt idx="144">
                  <c:v>45809</c:v>
                </c:pt>
                <c:pt idx="145">
                  <c:v>46106</c:v>
                </c:pt>
                <c:pt idx="146">
                  <c:v>46393</c:v>
                </c:pt>
                <c:pt idx="147">
                  <c:v>46674</c:v>
                </c:pt>
                <c:pt idx="148">
                  <c:v>46997</c:v>
                </c:pt>
                <c:pt idx="149">
                  <c:v>47290</c:v>
                </c:pt>
                <c:pt idx="150">
                  <c:v>47581</c:v>
                </c:pt>
                <c:pt idx="151">
                  <c:v>47865</c:v>
                </c:pt>
                <c:pt idx="152">
                  <c:v>48149</c:v>
                </c:pt>
                <c:pt idx="153">
                  <c:v>48437</c:v>
                </c:pt>
                <c:pt idx="154">
                  <c:v>48730</c:v>
                </c:pt>
                <c:pt idx="155">
                  <c:v>49033</c:v>
                </c:pt>
                <c:pt idx="156">
                  <c:v>49333</c:v>
                </c:pt>
                <c:pt idx="157">
                  <c:v>49630</c:v>
                </c:pt>
                <c:pt idx="158">
                  <c:v>49916</c:v>
                </c:pt>
                <c:pt idx="159">
                  <c:v>50201</c:v>
                </c:pt>
                <c:pt idx="160">
                  <c:v>50474</c:v>
                </c:pt>
                <c:pt idx="161">
                  <c:v>50758</c:v>
                </c:pt>
                <c:pt idx="162">
                  <c:v>51042</c:v>
                </c:pt>
                <c:pt idx="163">
                  <c:v>51314</c:v>
                </c:pt>
                <c:pt idx="164">
                  <c:v>51582</c:v>
                </c:pt>
                <c:pt idx="165">
                  <c:v>51887</c:v>
                </c:pt>
              </c:numCache>
            </c:num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8</c:v>
                </c:pt>
                <c:pt idx="1">
                  <c:v>36</c:v>
                </c:pt>
                <c:pt idx="2">
                  <c:v>36</c:v>
                </c:pt>
                <c:pt idx="3">
                  <c:v>4</c:v>
                </c:pt>
                <c:pt idx="4">
                  <c:v>36</c:v>
                </c:pt>
                <c:pt idx="5">
                  <c:v>38</c:v>
                </c:pt>
                <c:pt idx="6">
                  <c:v>35</c:v>
                </c:pt>
                <c:pt idx="7">
                  <c:v>46</c:v>
                </c:pt>
                <c:pt idx="8">
                  <c:v>38</c:v>
                </c:pt>
                <c:pt idx="9">
                  <c:v>35</c:v>
                </c:pt>
                <c:pt idx="10">
                  <c:v>48</c:v>
                </c:pt>
                <c:pt idx="11">
                  <c:v>37</c:v>
                </c:pt>
                <c:pt idx="12">
                  <c:v>27</c:v>
                </c:pt>
                <c:pt idx="13">
                  <c:v>40</c:v>
                </c:pt>
                <c:pt idx="14">
                  <c:v>51</c:v>
                </c:pt>
                <c:pt idx="15">
                  <c:v>40</c:v>
                </c:pt>
                <c:pt idx="16">
                  <c:v>38</c:v>
                </c:pt>
                <c:pt idx="17">
                  <c:v>14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17</c:v>
                </c:pt>
                <c:pt idx="34">
                  <c:v>2</c:v>
                </c:pt>
                <c:pt idx="35">
                  <c:v>22</c:v>
                </c:pt>
                <c:pt idx="36">
                  <c:v>26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40</c:v>
                </c:pt>
                <c:pt idx="41">
                  <c:v>18</c:v>
                </c:pt>
                <c:pt idx="42">
                  <c:v>14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18</c:v>
                </c:pt>
                <c:pt idx="55">
                  <c:v>10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17</c:v>
                </c:pt>
                <c:pt idx="82">
                  <c:v>23</c:v>
                </c:pt>
                <c:pt idx="83">
                  <c:v>28</c:v>
                </c:pt>
                <c:pt idx="84">
                  <c:v>33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17</c:v>
                </c:pt>
                <c:pt idx="97">
                  <c:v>4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20</c:v>
                </c:pt>
                <c:pt idx="111">
                  <c:v>8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15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17</c:v>
                </c:pt>
                <c:pt idx="155">
                  <c:v>17</c:v>
                </c:pt>
                <c:pt idx="156">
                  <c:v>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386384"/>
        <c:axId val="-872393456"/>
      </c:lineChart>
      <c:catAx>
        <c:axId val="-8723863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7239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23934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723863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Sheet1!$C$2:$C$284</c:f>
              <c:numCache>
                <c:formatCode>General</c:formatCode>
                <c:ptCount val="283"/>
                <c:pt idx="0">
                  <c:v>1120</c:v>
                </c:pt>
                <c:pt idx="1">
                  <c:v>1291</c:v>
                </c:pt>
                <c:pt idx="2">
                  <c:v>1428</c:v>
                </c:pt>
                <c:pt idx="3">
                  <c:v>1562</c:v>
                </c:pt>
                <c:pt idx="4">
                  <c:v>1757</c:v>
                </c:pt>
                <c:pt idx="5">
                  <c:v>1886</c:v>
                </c:pt>
                <c:pt idx="6">
                  <c:v>2032</c:v>
                </c:pt>
                <c:pt idx="7">
                  <c:v>2198</c:v>
                </c:pt>
                <c:pt idx="8">
                  <c:v>2344</c:v>
                </c:pt>
                <c:pt idx="9">
                  <c:v>2536</c:v>
                </c:pt>
                <c:pt idx="10">
                  <c:v>2693</c:v>
                </c:pt>
                <c:pt idx="11">
                  <c:v>2872</c:v>
                </c:pt>
                <c:pt idx="12">
                  <c:v>3028</c:v>
                </c:pt>
                <c:pt idx="13">
                  <c:v>3224</c:v>
                </c:pt>
                <c:pt idx="14">
                  <c:v>3397</c:v>
                </c:pt>
                <c:pt idx="15">
                  <c:v>3611</c:v>
                </c:pt>
                <c:pt idx="16">
                  <c:v>3774</c:v>
                </c:pt>
                <c:pt idx="17">
                  <c:v>3926</c:v>
                </c:pt>
                <c:pt idx="18">
                  <c:v>4075</c:v>
                </c:pt>
                <c:pt idx="19">
                  <c:v>4260</c:v>
                </c:pt>
                <c:pt idx="20">
                  <c:v>4432</c:v>
                </c:pt>
                <c:pt idx="21">
                  <c:v>4591</c:v>
                </c:pt>
                <c:pt idx="22">
                  <c:v>4761</c:v>
                </c:pt>
                <c:pt idx="23">
                  <c:v>4935</c:v>
                </c:pt>
                <c:pt idx="24">
                  <c:v>5117</c:v>
                </c:pt>
                <c:pt idx="25">
                  <c:v>5336</c:v>
                </c:pt>
                <c:pt idx="26">
                  <c:v>5525</c:v>
                </c:pt>
                <c:pt idx="27">
                  <c:v>5681</c:v>
                </c:pt>
                <c:pt idx="28">
                  <c:v>5878</c:v>
                </c:pt>
                <c:pt idx="29">
                  <c:v>6062</c:v>
                </c:pt>
                <c:pt idx="30">
                  <c:v>6220</c:v>
                </c:pt>
                <c:pt idx="31">
                  <c:v>6371</c:v>
                </c:pt>
                <c:pt idx="32">
                  <c:v>6514</c:v>
                </c:pt>
                <c:pt idx="33">
                  <c:v>6664</c:v>
                </c:pt>
                <c:pt idx="34">
                  <c:v>6800</c:v>
                </c:pt>
                <c:pt idx="35">
                  <c:v>6940</c:v>
                </c:pt>
                <c:pt idx="36">
                  <c:v>7084</c:v>
                </c:pt>
                <c:pt idx="37">
                  <c:v>7251</c:v>
                </c:pt>
                <c:pt idx="38">
                  <c:v>7415</c:v>
                </c:pt>
                <c:pt idx="39">
                  <c:v>7583</c:v>
                </c:pt>
                <c:pt idx="40">
                  <c:v>7720</c:v>
                </c:pt>
                <c:pt idx="41">
                  <c:v>7866</c:v>
                </c:pt>
                <c:pt idx="42">
                  <c:v>8013</c:v>
                </c:pt>
                <c:pt idx="43">
                  <c:v>8165</c:v>
                </c:pt>
                <c:pt idx="44">
                  <c:v>8324</c:v>
                </c:pt>
                <c:pt idx="45">
                  <c:v>8493</c:v>
                </c:pt>
                <c:pt idx="46">
                  <c:v>8659</c:v>
                </c:pt>
                <c:pt idx="47">
                  <c:v>8830</c:v>
                </c:pt>
                <c:pt idx="48">
                  <c:v>8991</c:v>
                </c:pt>
                <c:pt idx="49">
                  <c:v>9148</c:v>
                </c:pt>
                <c:pt idx="50">
                  <c:v>9313</c:v>
                </c:pt>
                <c:pt idx="51">
                  <c:v>9469</c:v>
                </c:pt>
                <c:pt idx="52">
                  <c:v>9623</c:v>
                </c:pt>
                <c:pt idx="53">
                  <c:v>9844</c:v>
                </c:pt>
                <c:pt idx="54">
                  <c:v>10025</c:v>
                </c:pt>
                <c:pt idx="55">
                  <c:v>10225</c:v>
                </c:pt>
                <c:pt idx="56">
                  <c:v>10469</c:v>
                </c:pt>
                <c:pt idx="57">
                  <c:v>10623</c:v>
                </c:pt>
                <c:pt idx="58">
                  <c:v>10862</c:v>
                </c:pt>
                <c:pt idx="59">
                  <c:v>11025</c:v>
                </c:pt>
                <c:pt idx="60">
                  <c:v>11194</c:v>
                </c:pt>
                <c:pt idx="61">
                  <c:v>11374</c:v>
                </c:pt>
                <c:pt idx="62">
                  <c:v>11628</c:v>
                </c:pt>
                <c:pt idx="63">
                  <c:v>11788</c:v>
                </c:pt>
                <c:pt idx="64">
                  <c:v>11972</c:v>
                </c:pt>
                <c:pt idx="65">
                  <c:v>12202</c:v>
                </c:pt>
                <c:pt idx="66">
                  <c:v>12369</c:v>
                </c:pt>
                <c:pt idx="67">
                  <c:v>12545</c:v>
                </c:pt>
                <c:pt idx="68">
                  <c:v>12709</c:v>
                </c:pt>
                <c:pt idx="69">
                  <c:v>12882</c:v>
                </c:pt>
                <c:pt idx="70">
                  <c:v>13044</c:v>
                </c:pt>
                <c:pt idx="71">
                  <c:v>13232</c:v>
                </c:pt>
                <c:pt idx="72">
                  <c:v>13399</c:v>
                </c:pt>
                <c:pt idx="73">
                  <c:v>13595</c:v>
                </c:pt>
                <c:pt idx="74">
                  <c:v>13834</c:v>
                </c:pt>
                <c:pt idx="75">
                  <c:v>14030</c:v>
                </c:pt>
                <c:pt idx="76">
                  <c:v>14262</c:v>
                </c:pt>
                <c:pt idx="77">
                  <c:v>14468</c:v>
                </c:pt>
                <c:pt idx="78">
                  <c:v>14671</c:v>
                </c:pt>
                <c:pt idx="79">
                  <c:v>14829</c:v>
                </c:pt>
                <c:pt idx="80">
                  <c:v>14983</c:v>
                </c:pt>
                <c:pt idx="81">
                  <c:v>15123</c:v>
                </c:pt>
                <c:pt idx="82">
                  <c:v>15280</c:v>
                </c:pt>
                <c:pt idx="83">
                  <c:v>15438</c:v>
                </c:pt>
                <c:pt idx="84">
                  <c:v>15615</c:v>
                </c:pt>
                <c:pt idx="85">
                  <c:v>15758</c:v>
                </c:pt>
                <c:pt idx="86">
                  <c:v>15917</c:v>
                </c:pt>
                <c:pt idx="87">
                  <c:v>16069</c:v>
                </c:pt>
                <c:pt idx="88">
                  <c:v>16262</c:v>
                </c:pt>
                <c:pt idx="89">
                  <c:v>16426</c:v>
                </c:pt>
                <c:pt idx="90">
                  <c:v>16587</c:v>
                </c:pt>
                <c:pt idx="91">
                  <c:v>16734</c:v>
                </c:pt>
                <c:pt idx="92">
                  <c:v>16896</c:v>
                </c:pt>
                <c:pt idx="93">
                  <c:v>17057</c:v>
                </c:pt>
                <c:pt idx="94">
                  <c:v>17219</c:v>
                </c:pt>
                <c:pt idx="95">
                  <c:v>17379</c:v>
                </c:pt>
                <c:pt idx="96">
                  <c:v>17536</c:v>
                </c:pt>
                <c:pt idx="97">
                  <c:v>17683</c:v>
                </c:pt>
                <c:pt idx="98">
                  <c:v>17847</c:v>
                </c:pt>
                <c:pt idx="99">
                  <c:v>18001</c:v>
                </c:pt>
                <c:pt idx="100">
                  <c:v>18188</c:v>
                </c:pt>
                <c:pt idx="101">
                  <c:v>18365</c:v>
                </c:pt>
                <c:pt idx="102">
                  <c:v>18532</c:v>
                </c:pt>
                <c:pt idx="103">
                  <c:v>18704</c:v>
                </c:pt>
                <c:pt idx="104">
                  <c:v>18851</c:v>
                </c:pt>
                <c:pt idx="105">
                  <c:v>19028</c:v>
                </c:pt>
                <c:pt idx="106">
                  <c:v>19201</c:v>
                </c:pt>
                <c:pt idx="107">
                  <c:v>19372</c:v>
                </c:pt>
                <c:pt idx="108">
                  <c:v>19531</c:v>
                </c:pt>
                <c:pt idx="109">
                  <c:v>19689</c:v>
                </c:pt>
                <c:pt idx="110">
                  <c:v>19846</c:v>
                </c:pt>
                <c:pt idx="111">
                  <c:v>20019</c:v>
                </c:pt>
                <c:pt idx="112">
                  <c:v>20171</c:v>
                </c:pt>
                <c:pt idx="113">
                  <c:v>20322</c:v>
                </c:pt>
                <c:pt idx="114">
                  <c:v>20464</c:v>
                </c:pt>
                <c:pt idx="115">
                  <c:v>20621</c:v>
                </c:pt>
                <c:pt idx="116">
                  <c:v>20777</c:v>
                </c:pt>
                <c:pt idx="117">
                  <c:v>20932</c:v>
                </c:pt>
                <c:pt idx="118">
                  <c:v>21100</c:v>
                </c:pt>
                <c:pt idx="119">
                  <c:v>21281</c:v>
                </c:pt>
                <c:pt idx="120">
                  <c:v>21437</c:v>
                </c:pt>
                <c:pt idx="121">
                  <c:v>21622</c:v>
                </c:pt>
                <c:pt idx="122">
                  <c:v>21787</c:v>
                </c:pt>
                <c:pt idx="123">
                  <c:v>21942</c:v>
                </c:pt>
                <c:pt idx="124">
                  <c:v>22106</c:v>
                </c:pt>
                <c:pt idx="125">
                  <c:v>22293</c:v>
                </c:pt>
                <c:pt idx="126">
                  <c:v>22477</c:v>
                </c:pt>
                <c:pt idx="127">
                  <c:v>22645</c:v>
                </c:pt>
                <c:pt idx="128">
                  <c:v>22807</c:v>
                </c:pt>
                <c:pt idx="129">
                  <c:v>22971</c:v>
                </c:pt>
                <c:pt idx="130">
                  <c:v>23169</c:v>
                </c:pt>
                <c:pt idx="131">
                  <c:v>23638</c:v>
                </c:pt>
                <c:pt idx="132">
                  <c:v>23799</c:v>
                </c:pt>
                <c:pt idx="133">
                  <c:v>23963</c:v>
                </c:pt>
                <c:pt idx="134">
                  <c:v>24124</c:v>
                </c:pt>
                <c:pt idx="135">
                  <c:v>24287</c:v>
                </c:pt>
                <c:pt idx="136">
                  <c:v>24455</c:v>
                </c:pt>
                <c:pt idx="137">
                  <c:v>24615</c:v>
                </c:pt>
                <c:pt idx="138">
                  <c:v>24784</c:v>
                </c:pt>
                <c:pt idx="139">
                  <c:v>24947</c:v>
                </c:pt>
                <c:pt idx="140">
                  <c:v>25109</c:v>
                </c:pt>
                <c:pt idx="141">
                  <c:v>25301</c:v>
                </c:pt>
                <c:pt idx="142">
                  <c:v>25480</c:v>
                </c:pt>
                <c:pt idx="143">
                  <c:v>25635</c:v>
                </c:pt>
                <c:pt idx="144">
                  <c:v>25788</c:v>
                </c:pt>
                <c:pt idx="145">
                  <c:v>25944</c:v>
                </c:pt>
                <c:pt idx="146">
                  <c:v>26100</c:v>
                </c:pt>
                <c:pt idx="147">
                  <c:v>26267</c:v>
                </c:pt>
                <c:pt idx="148">
                  <c:v>26456</c:v>
                </c:pt>
                <c:pt idx="149">
                  <c:v>26617</c:v>
                </c:pt>
                <c:pt idx="150">
                  <c:v>26780</c:v>
                </c:pt>
                <c:pt idx="151">
                  <c:v>26955</c:v>
                </c:pt>
                <c:pt idx="152">
                  <c:v>27180</c:v>
                </c:pt>
                <c:pt idx="153">
                  <c:v>27362</c:v>
                </c:pt>
                <c:pt idx="154">
                  <c:v>27543</c:v>
                </c:pt>
                <c:pt idx="155">
                  <c:v>27793</c:v>
                </c:pt>
                <c:pt idx="156">
                  <c:v>27996</c:v>
                </c:pt>
                <c:pt idx="157">
                  <c:v>28204</c:v>
                </c:pt>
                <c:pt idx="158">
                  <c:v>28379</c:v>
                </c:pt>
                <c:pt idx="159">
                  <c:v>28546</c:v>
                </c:pt>
                <c:pt idx="160">
                  <c:v>28708</c:v>
                </c:pt>
                <c:pt idx="161">
                  <c:v>28869</c:v>
                </c:pt>
                <c:pt idx="162">
                  <c:v>29033</c:v>
                </c:pt>
                <c:pt idx="163">
                  <c:v>29194</c:v>
                </c:pt>
                <c:pt idx="164">
                  <c:v>29371</c:v>
                </c:pt>
                <c:pt idx="165">
                  <c:v>29527</c:v>
                </c:pt>
                <c:pt idx="166">
                  <c:v>29692</c:v>
                </c:pt>
                <c:pt idx="167">
                  <c:v>29860</c:v>
                </c:pt>
                <c:pt idx="168">
                  <c:v>30026</c:v>
                </c:pt>
                <c:pt idx="169">
                  <c:v>30196</c:v>
                </c:pt>
                <c:pt idx="170">
                  <c:v>30378</c:v>
                </c:pt>
                <c:pt idx="171">
                  <c:v>30839</c:v>
                </c:pt>
                <c:pt idx="172">
                  <c:v>31045</c:v>
                </c:pt>
                <c:pt idx="173">
                  <c:v>31219</c:v>
                </c:pt>
                <c:pt idx="174">
                  <c:v>31413</c:v>
                </c:pt>
                <c:pt idx="175">
                  <c:v>31584</c:v>
                </c:pt>
                <c:pt idx="176">
                  <c:v>31743</c:v>
                </c:pt>
                <c:pt idx="177">
                  <c:v>31912</c:v>
                </c:pt>
                <c:pt idx="178">
                  <c:v>32084</c:v>
                </c:pt>
                <c:pt idx="179">
                  <c:v>32289</c:v>
                </c:pt>
                <c:pt idx="180">
                  <c:v>32470</c:v>
                </c:pt>
                <c:pt idx="181">
                  <c:v>32629</c:v>
                </c:pt>
                <c:pt idx="182">
                  <c:v>32814</c:v>
                </c:pt>
                <c:pt idx="183">
                  <c:v>32996</c:v>
                </c:pt>
                <c:pt idx="184">
                  <c:v>33187</c:v>
                </c:pt>
                <c:pt idx="185">
                  <c:v>33374</c:v>
                </c:pt>
                <c:pt idx="186">
                  <c:v>33546</c:v>
                </c:pt>
                <c:pt idx="187">
                  <c:v>33761</c:v>
                </c:pt>
                <c:pt idx="188">
                  <c:v>33953</c:v>
                </c:pt>
                <c:pt idx="189">
                  <c:v>34142</c:v>
                </c:pt>
                <c:pt idx="190">
                  <c:v>34330</c:v>
                </c:pt>
                <c:pt idx="191">
                  <c:v>34501</c:v>
                </c:pt>
                <c:pt idx="192">
                  <c:v>34674</c:v>
                </c:pt>
                <c:pt idx="193">
                  <c:v>34839</c:v>
                </c:pt>
                <c:pt idx="194">
                  <c:v>35041</c:v>
                </c:pt>
                <c:pt idx="195">
                  <c:v>35281</c:v>
                </c:pt>
                <c:pt idx="196">
                  <c:v>35454</c:v>
                </c:pt>
                <c:pt idx="197">
                  <c:v>35636</c:v>
                </c:pt>
                <c:pt idx="198">
                  <c:v>35845</c:v>
                </c:pt>
                <c:pt idx="199">
                  <c:v>36006</c:v>
                </c:pt>
                <c:pt idx="200">
                  <c:v>36180</c:v>
                </c:pt>
                <c:pt idx="201">
                  <c:v>36352</c:v>
                </c:pt>
                <c:pt idx="202">
                  <c:v>36533</c:v>
                </c:pt>
                <c:pt idx="203">
                  <c:v>36721</c:v>
                </c:pt>
                <c:pt idx="204">
                  <c:v>36895</c:v>
                </c:pt>
                <c:pt idx="205">
                  <c:v>37063</c:v>
                </c:pt>
                <c:pt idx="206">
                  <c:v>37241</c:v>
                </c:pt>
                <c:pt idx="207">
                  <c:v>37456</c:v>
                </c:pt>
                <c:pt idx="208">
                  <c:v>37625</c:v>
                </c:pt>
                <c:pt idx="209">
                  <c:v>38612</c:v>
                </c:pt>
                <c:pt idx="210">
                  <c:v>38786</c:v>
                </c:pt>
                <c:pt idx="211">
                  <c:v>39005</c:v>
                </c:pt>
                <c:pt idx="212">
                  <c:v>39178</c:v>
                </c:pt>
                <c:pt idx="213">
                  <c:v>39350</c:v>
                </c:pt>
                <c:pt idx="214">
                  <c:v>39530</c:v>
                </c:pt>
                <c:pt idx="215">
                  <c:v>39696</c:v>
                </c:pt>
                <c:pt idx="216">
                  <c:v>39866</c:v>
                </c:pt>
                <c:pt idx="217">
                  <c:v>40061</c:v>
                </c:pt>
                <c:pt idx="218">
                  <c:v>40253</c:v>
                </c:pt>
                <c:pt idx="219">
                  <c:v>40429</c:v>
                </c:pt>
                <c:pt idx="220">
                  <c:v>40600</c:v>
                </c:pt>
                <c:pt idx="221">
                  <c:v>40788</c:v>
                </c:pt>
                <c:pt idx="222">
                  <c:v>40987</c:v>
                </c:pt>
                <c:pt idx="223">
                  <c:v>41184</c:v>
                </c:pt>
                <c:pt idx="224">
                  <c:v>41355</c:v>
                </c:pt>
                <c:pt idx="225">
                  <c:v>41532</c:v>
                </c:pt>
                <c:pt idx="226">
                  <c:v>41704</c:v>
                </c:pt>
                <c:pt idx="227">
                  <c:v>41883</c:v>
                </c:pt>
                <c:pt idx="228">
                  <c:v>42062</c:v>
                </c:pt>
                <c:pt idx="229">
                  <c:v>42247</c:v>
                </c:pt>
                <c:pt idx="230">
                  <c:v>42429</c:v>
                </c:pt>
                <c:pt idx="231">
                  <c:v>42594</c:v>
                </c:pt>
                <c:pt idx="232">
                  <c:v>42769</c:v>
                </c:pt>
                <c:pt idx="233">
                  <c:v>42940</c:v>
                </c:pt>
                <c:pt idx="234">
                  <c:v>43119</c:v>
                </c:pt>
                <c:pt idx="235">
                  <c:v>43298</c:v>
                </c:pt>
                <c:pt idx="236">
                  <c:v>43470</c:v>
                </c:pt>
                <c:pt idx="237">
                  <c:v>43655</c:v>
                </c:pt>
                <c:pt idx="238">
                  <c:v>43828</c:v>
                </c:pt>
                <c:pt idx="239">
                  <c:v>44007</c:v>
                </c:pt>
                <c:pt idx="240">
                  <c:v>44184</c:v>
                </c:pt>
                <c:pt idx="241">
                  <c:v>44378</c:v>
                </c:pt>
                <c:pt idx="242">
                  <c:v>44555</c:v>
                </c:pt>
                <c:pt idx="243">
                  <c:v>44733</c:v>
                </c:pt>
                <c:pt idx="244">
                  <c:v>44894</c:v>
                </c:pt>
                <c:pt idx="245">
                  <c:v>45065</c:v>
                </c:pt>
                <c:pt idx="246">
                  <c:v>45233</c:v>
                </c:pt>
                <c:pt idx="247">
                  <c:v>45398</c:v>
                </c:pt>
                <c:pt idx="248">
                  <c:v>45626</c:v>
                </c:pt>
                <c:pt idx="249">
                  <c:v>45833</c:v>
                </c:pt>
                <c:pt idx="250">
                  <c:v>46013</c:v>
                </c:pt>
                <c:pt idx="251">
                  <c:v>46191</c:v>
                </c:pt>
                <c:pt idx="252">
                  <c:v>46350</c:v>
                </c:pt>
                <c:pt idx="253">
                  <c:v>46524</c:v>
                </c:pt>
                <c:pt idx="254">
                  <c:v>46688</c:v>
                </c:pt>
                <c:pt idx="255">
                  <c:v>46889</c:v>
                </c:pt>
                <c:pt idx="256">
                  <c:v>47063</c:v>
                </c:pt>
                <c:pt idx="257">
                  <c:v>47249</c:v>
                </c:pt>
                <c:pt idx="258">
                  <c:v>47443</c:v>
                </c:pt>
                <c:pt idx="259">
                  <c:v>47635</c:v>
                </c:pt>
                <c:pt idx="260">
                  <c:v>47802</c:v>
                </c:pt>
                <c:pt idx="261">
                  <c:v>47984</c:v>
                </c:pt>
                <c:pt idx="262">
                  <c:v>48144</c:v>
                </c:pt>
                <c:pt idx="263">
                  <c:v>48320</c:v>
                </c:pt>
                <c:pt idx="264">
                  <c:v>48564</c:v>
                </c:pt>
                <c:pt idx="265">
                  <c:v>48774</c:v>
                </c:pt>
                <c:pt idx="266">
                  <c:v>48998</c:v>
                </c:pt>
                <c:pt idx="267">
                  <c:v>49185</c:v>
                </c:pt>
                <c:pt idx="268">
                  <c:v>49377</c:v>
                </c:pt>
                <c:pt idx="269">
                  <c:v>49561</c:v>
                </c:pt>
                <c:pt idx="270">
                  <c:v>49764</c:v>
                </c:pt>
                <c:pt idx="271">
                  <c:v>49996</c:v>
                </c:pt>
                <c:pt idx="272">
                  <c:v>50167</c:v>
                </c:pt>
                <c:pt idx="273">
                  <c:v>50348</c:v>
                </c:pt>
                <c:pt idx="274">
                  <c:v>50525</c:v>
                </c:pt>
                <c:pt idx="275">
                  <c:v>50697</c:v>
                </c:pt>
                <c:pt idx="276">
                  <c:v>50892</c:v>
                </c:pt>
                <c:pt idx="277">
                  <c:v>51069</c:v>
                </c:pt>
                <c:pt idx="278">
                  <c:v>51234</c:v>
                </c:pt>
                <c:pt idx="279">
                  <c:v>51427</c:v>
                </c:pt>
                <c:pt idx="280">
                  <c:v>51595</c:v>
                </c:pt>
                <c:pt idx="281">
                  <c:v>51776</c:v>
                </c:pt>
                <c:pt idx="282">
                  <c:v>51968</c:v>
                </c:pt>
              </c:numCache>
            </c:numRef>
          </c:cat>
          <c:val>
            <c:numRef>
              <c:f>Sheet1!$E$2:$E$284</c:f>
              <c:numCache>
                <c:formatCode>General</c:formatCode>
                <c:ptCount val="283"/>
                <c:pt idx="0">
                  <c:v>4.71484375</c:v>
                </c:pt>
                <c:pt idx="1">
                  <c:v>9.7236328125</c:v>
                </c:pt>
                <c:pt idx="2">
                  <c:v>15.8759765625</c:v>
                </c:pt>
                <c:pt idx="3">
                  <c:v>16.1513671875</c:v>
                </c:pt>
                <c:pt idx="4">
                  <c:v>16.1044921875</c:v>
                </c:pt>
                <c:pt idx="5">
                  <c:v>17.1357421875</c:v>
                </c:pt>
                <c:pt idx="6">
                  <c:v>19.9951171875</c:v>
                </c:pt>
                <c:pt idx="7">
                  <c:v>20.3544921875</c:v>
                </c:pt>
                <c:pt idx="8">
                  <c:v>24.265625</c:v>
                </c:pt>
                <c:pt idx="9">
                  <c:v>26.6162109375</c:v>
                </c:pt>
                <c:pt idx="10">
                  <c:v>31.236328125</c:v>
                </c:pt>
                <c:pt idx="11">
                  <c:v>35.21875</c:v>
                </c:pt>
                <c:pt idx="12">
                  <c:v>37.1982421875</c:v>
                </c:pt>
                <c:pt idx="13">
                  <c:v>38.5615234375</c:v>
                </c:pt>
                <c:pt idx="14">
                  <c:v>40.7373046875</c:v>
                </c:pt>
                <c:pt idx="15">
                  <c:v>41.8916015625</c:v>
                </c:pt>
                <c:pt idx="16">
                  <c:v>43.068359375</c:v>
                </c:pt>
                <c:pt idx="17">
                  <c:v>44.603515625</c:v>
                </c:pt>
                <c:pt idx="18">
                  <c:v>46.9775390625</c:v>
                </c:pt>
                <c:pt idx="19">
                  <c:v>47.7724609375</c:v>
                </c:pt>
                <c:pt idx="20">
                  <c:v>44.5478515625</c:v>
                </c:pt>
                <c:pt idx="21">
                  <c:v>45.3916015625</c:v>
                </c:pt>
                <c:pt idx="22">
                  <c:v>45.623046875</c:v>
                </c:pt>
                <c:pt idx="23">
                  <c:v>46.6220703125</c:v>
                </c:pt>
                <c:pt idx="24">
                  <c:v>47.0439453125</c:v>
                </c:pt>
                <c:pt idx="25">
                  <c:v>47.3916015625</c:v>
                </c:pt>
                <c:pt idx="26">
                  <c:v>48.3642578125</c:v>
                </c:pt>
                <c:pt idx="27">
                  <c:v>48.6728515625</c:v>
                </c:pt>
                <c:pt idx="28">
                  <c:v>49.8837890625</c:v>
                </c:pt>
                <c:pt idx="29">
                  <c:v>51.046875</c:v>
                </c:pt>
                <c:pt idx="30">
                  <c:v>51.130859375</c:v>
                </c:pt>
                <c:pt idx="31">
                  <c:v>51.576171875</c:v>
                </c:pt>
                <c:pt idx="32">
                  <c:v>51.65625</c:v>
                </c:pt>
                <c:pt idx="33">
                  <c:v>51.671875</c:v>
                </c:pt>
                <c:pt idx="34">
                  <c:v>51.66796875</c:v>
                </c:pt>
                <c:pt idx="35">
                  <c:v>51.6796875</c:v>
                </c:pt>
                <c:pt idx="36">
                  <c:v>51.6796875</c:v>
                </c:pt>
                <c:pt idx="37">
                  <c:v>51.6796875</c:v>
                </c:pt>
                <c:pt idx="38">
                  <c:v>51.681640625</c:v>
                </c:pt>
                <c:pt idx="39">
                  <c:v>51.681640625</c:v>
                </c:pt>
                <c:pt idx="40">
                  <c:v>51.681640625</c:v>
                </c:pt>
                <c:pt idx="41">
                  <c:v>51.681640625</c:v>
                </c:pt>
                <c:pt idx="42">
                  <c:v>51.6708984375</c:v>
                </c:pt>
                <c:pt idx="43">
                  <c:v>51.6708984375</c:v>
                </c:pt>
                <c:pt idx="44">
                  <c:v>51.6708984375</c:v>
                </c:pt>
                <c:pt idx="45">
                  <c:v>51.6728515625</c:v>
                </c:pt>
                <c:pt idx="46">
                  <c:v>51.6708984375</c:v>
                </c:pt>
                <c:pt idx="47">
                  <c:v>51.6728515625</c:v>
                </c:pt>
                <c:pt idx="48">
                  <c:v>51.6708984375</c:v>
                </c:pt>
                <c:pt idx="49">
                  <c:v>51.6708984375</c:v>
                </c:pt>
                <c:pt idx="50">
                  <c:v>51.6748046875</c:v>
                </c:pt>
                <c:pt idx="51">
                  <c:v>51.6748046875</c:v>
                </c:pt>
                <c:pt idx="52">
                  <c:v>52.046875</c:v>
                </c:pt>
                <c:pt idx="53">
                  <c:v>53.3046875</c:v>
                </c:pt>
                <c:pt idx="54">
                  <c:v>53.1220703125</c:v>
                </c:pt>
                <c:pt idx="55">
                  <c:v>53.1494140625</c:v>
                </c:pt>
                <c:pt idx="56">
                  <c:v>53.076171875</c:v>
                </c:pt>
                <c:pt idx="57">
                  <c:v>53.0478515625</c:v>
                </c:pt>
                <c:pt idx="58">
                  <c:v>52.9775390625</c:v>
                </c:pt>
                <c:pt idx="59">
                  <c:v>52.978515625</c:v>
                </c:pt>
                <c:pt idx="60">
                  <c:v>48.6689453125</c:v>
                </c:pt>
                <c:pt idx="61">
                  <c:v>49.50390625</c:v>
                </c:pt>
                <c:pt idx="62">
                  <c:v>49.6533203125</c:v>
                </c:pt>
                <c:pt idx="63">
                  <c:v>49.6474609375</c:v>
                </c:pt>
                <c:pt idx="64">
                  <c:v>50.3779296875</c:v>
                </c:pt>
                <c:pt idx="65">
                  <c:v>51.0263671875</c:v>
                </c:pt>
                <c:pt idx="66">
                  <c:v>51.3134765625</c:v>
                </c:pt>
                <c:pt idx="67">
                  <c:v>51.7470703125</c:v>
                </c:pt>
                <c:pt idx="68">
                  <c:v>52.072265625</c:v>
                </c:pt>
                <c:pt idx="69">
                  <c:v>52.1689453125</c:v>
                </c:pt>
                <c:pt idx="70">
                  <c:v>52.3125</c:v>
                </c:pt>
                <c:pt idx="71">
                  <c:v>52.7578125</c:v>
                </c:pt>
                <c:pt idx="72">
                  <c:v>53.2421875</c:v>
                </c:pt>
                <c:pt idx="73">
                  <c:v>55.83203125</c:v>
                </c:pt>
                <c:pt idx="74">
                  <c:v>57.7763671875</c:v>
                </c:pt>
                <c:pt idx="75">
                  <c:v>58.3564453125</c:v>
                </c:pt>
                <c:pt idx="76">
                  <c:v>60.5078125</c:v>
                </c:pt>
                <c:pt idx="77">
                  <c:v>60.8232421875</c:v>
                </c:pt>
                <c:pt idx="78">
                  <c:v>60.916015625</c:v>
                </c:pt>
                <c:pt idx="79">
                  <c:v>60.912109375</c:v>
                </c:pt>
                <c:pt idx="80">
                  <c:v>60.9091796875</c:v>
                </c:pt>
                <c:pt idx="81">
                  <c:v>60.9013671875</c:v>
                </c:pt>
                <c:pt idx="82">
                  <c:v>60.8896484375</c:v>
                </c:pt>
                <c:pt idx="83">
                  <c:v>60.880859375</c:v>
                </c:pt>
                <c:pt idx="84">
                  <c:v>60.8681640625</c:v>
                </c:pt>
                <c:pt idx="85">
                  <c:v>60.876953125</c:v>
                </c:pt>
                <c:pt idx="86">
                  <c:v>60.8759765625</c:v>
                </c:pt>
                <c:pt idx="87">
                  <c:v>60.869140625</c:v>
                </c:pt>
                <c:pt idx="88">
                  <c:v>60.86328125</c:v>
                </c:pt>
                <c:pt idx="89">
                  <c:v>60.845703125</c:v>
                </c:pt>
                <c:pt idx="90">
                  <c:v>60.8349609375</c:v>
                </c:pt>
                <c:pt idx="91">
                  <c:v>60.8388671875</c:v>
                </c:pt>
                <c:pt idx="92">
                  <c:v>60.830078125</c:v>
                </c:pt>
                <c:pt idx="93">
                  <c:v>60.84765625</c:v>
                </c:pt>
                <c:pt idx="94">
                  <c:v>60.849609375</c:v>
                </c:pt>
                <c:pt idx="95">
                  <c:v>60.845703125</c:v>
                </c:pt>
                <c:pt idx="96">
                  <c:v>60.845703125</c:v>
                </c:pt>
                <c:pt idx="97">
                  <c:v>60.8447265625</c:v>
                </c:pt>
                <c:pt idx="98">
                  <c:v>60.9931640625</c:v>
                </c:pt>
                <c:pt idx="99">
                  <c:v>61.14453125</c:v>
                </c:pt>
                <c:pt idx="100">
                  <c:v>61.80859375</c:v>
                </c:pt>
                <c:pt idx="101">
                  <c:v>62.4140625</c:v>
                </c:pt>
                <c:pt idx="102">
                  <c:v>62.4130859375</c:v>
                </c:pt>
                <c:pt idx="103">
                  <c:v>61.017578125</c:v>
                </c:pt>
                <c:pt idx="104">
                  <c:v>61.017578125</c:v>
                </c:pt>
                <c:pt idx="105">
                  <c:v>61.0390625</c:v>
                </c:pt>
                <c:pt idx="106">
                  <c:v>61.03125</c:v>
                </c:pt>
                <c:pt idx="107">
                  <c:v>61.0380859375</c:v>
                </c:pt>
                <c:pt idx="108">
                  <c:v>61.052734375</c:v>
                </c:pt>
                <c:pt idx="109">
                  <c:v>61.05078125</c:v>
                </c:pt>
                <c:pt idx="110">
                  <c:v>61.05078125</c:v>
                </c:pt>
                <c:pt idx="111">
                  <c:v>61.05078125</c:v>
                </c:pt>
                <c:pt idx="112">
                  <c:v>61.05078125</c:v>
                </c:pt>
                <c:pt idx="113">
                  <c:v>61.052734375</c:v>
                </c:pt>
                <c:pt idx="114">
                  <c:v>61.05078125</c:v>
                </c:pt>
                <c:pt idx="115">
                  <c:v>61.052734375</c:v>
                </c:pt>
                <c:pt idx="116">
                  <c:v>61.05078125</c:v>
                </c:pt>
                <c:pt idx="117">
                  <c:v>61.0498046875</c:v>
                </c:pt>
                <c:pt idx="118">
                  <c:v>61.0498046875</c:v>
                </c:pt>
                <c:pt idx="119">
                  <c:v>61.0498046875</c:v>
                </c:pt>
                <c:pt idx="120">
                  <c:v>61.0498046875</c:v>
                </c:pt>
                <c:pt idx="121">
                  <c:v>61.4052734375</c:v>
                </c:pt>
                <c:pt idx="122">
                  <c:v>61.4150390625</c:v>
                </c:pt>
                <c:pt idx="123">
                  <c:v>61.4130859375</c:v>
                </c:pt>
                <c:pt idx="124">
                  <c:v>61.4150390625</c:v>
                </c:pt>
                <c:pt idx="125">
                  <c:v>61.4189453125</c:v>
                </c:pt>
                <c:pt idx="126">
                  <c:v>61.4189453125</c:v>
                </c:pt>
                <c:pt idx="127">
                  <c:v>61.4140625</c:v>
                </c:pt>
                <c:pt idx="128">
                  <c:v>61.4130859375</c:v>
                </c:pt>
                <c:pt idx="129">
                  <c:v>61.412109375</c:v>
                </c:pt>
                <c:pt idx="130">
                  <c:v>61.4130859375</c:v>
                </c:pt>
                <c:pt idx="131">
                  <c:v>61.4169921875</c:v>
                </c:pt>
                <c:pt idx="132">
                  <c:v>61.416015625</c:v>
                </c:pt>
                <c:pt idx="133">
                  <c:v>61.416015625</c:v>
                </c:pt>
                <c:pt idx="134">
                  <c:v>61.4169921875</c:v>
                </c:pt>
                <c:pt idx="135">
                  <c:v>61.4150390625</c:v>
                </c:pt>
                <c:pt idx="136">
                  <c:v>61.4169921875</c:v>
                </c:pt>
                <c:pt idx="137">
                  <c:v>61.4111328125</c:v>
                </c:pt>
                <c:pt idx="138">
                  <c:v>61.4111328125</c:v>
                </c:pt>
                <c:pt idx="139">
                  <c:v>61.4111328125</c:v>
                </c:pt>
                <c:pt idx="140">
                  <c:v>61.4150390625</c:v>
                </c:pt>
                <c:pt idx="141">
                  <c:v>61.4150390625</c:v>
                </c:pt>
                <c:pt idx="142">
                  <c:v>61.4140625</c:v>
                </c:pt>
                <c:pt idx="143">
                  <c:v>61.416015625</c:v>
                </c:pt>
                <c:pt idx="144">
                  <c:v>61.4140625</c:v>
                </c:pt>
                <c:pt idx="145">
                  <c:v>61.416015625</c:v>
                </c:pt>
                <c:pt idx="146">
                  <c:v>61.4140625</c:v>
                </c:pt>
                <c:pt idx="147">
                  <c:v>61.41796875</c:v>
                </c:pt>
                <c:pt idx="148">
                  <c:v>62.71875</c:v>
                </c:pt>
                <c:pt idx="149">
                  <c:v>60.0654296875</c:v>
                </c:pt>
                <c:pt idx="150">
                  <c:v>60.0771484375</c:v>
                </c:pt>
                <c:pt idx="151">
                  <c:v>60.4951171875</c:v>
                </c:pt>
                <c:pt idx="152">
                  <c:v>61.9775390625</c:v>
                </c:pt>
                <c:pt idx="153">
                  <c:v>61.7685546875</c:v>
                </c:pt>
                <c:pt idx="154">
                  <c:v>61.7685546875</c:v>
                </c:pt>
                <c:pt idx="155">
                  <c:v>62.5087890625</c:v>
                </c:pt>
                <c:pt idx="156">
                  <c:v>62.6533203125</c:v>
                </c:pt>
                <c:pt idx="157">
                  <c:v>62.875</c:v>
                </c:pt>
                <c:pt idx="158">
                  <c:v>62.779296875</c:v>
                </c:pt>
                <c:pt idx="159">
                  <c:v>62.779296875</c:v>
                </c:pt>
                <c:pt idx="160">
                  <c:v>62.78125</c:v>
                </c:pt>
                <c:pt idx="161">
                  <c:v>62.779296875</c:v>
                </c:pt>
                <c:pt idx="162">
                  <c:v>62.779296875</c:v>
                </c:pt>
                <c:pt idx="163">
                  <c:v>62.779296875</c:v>
                </c:pt>
                <c:pt idx="164">
                  <c:v>62.779296875</c:v>
                </c:pt>
                <c:pt idx="165">
                  <c:v>62.779296875</c:v>
                </c:pt>
                <c:pt idx="166">
                  <c:v>62.7783203125</c:v>
                </c:pt>
                <c:pt idx="167">
                  <c:v>62.7802734375</c:v>
                </c:pt>
                <c:pt idx="168">
                  <c:v>62.7783203125</c:v>
                </c:pt>
                <c:pt idx="169">
                  <c:v>62.7783203125</c:v>
                </c:pt>
                <c:pt idx="170">
                  <c:v>62.7861328125</c:v>
                </c:pt>
                <c:pt idx="171">
                  <c:v>63.0673828125</c:v>
                </c:pt>
                <c:pt idx="172">
                  <c:v>64.2314453125</c:v>
                </c:pt>
                <c:pt idx="173">
                  <c:v>64.5244140625</c:v>
                </c:pt>
                <c:pt idx="174">
                  <c:v>64.5263671875</c:v>
                </c:pt>
                <c:pt idx="175">
                  <c:v>64.5556640625</c:v>
                </c:pt>
                <c:pt idx="176">
                  <c:v>64.5556640625</c:v>
                </c:pt>
                <c:pt idx="177">
                  <c:v>64.5556640625</c:v>
                </c:pt>
                <c:pt idx="178">
                  <c:v>64.5556640625</c:v>
                </c:pt>
                <c:pt idx="179">
                  <c:v>64.5576171875</c:v>
                </c:pt>
                <c:pt idx="180">
                  <c:v>64.5556640625</c:v>
                </c:pt>
                <c:pt idx="181">
                  <c:v>64.5556640625</c:v>
                </c:pt>
                <c:pt idx="182">
                  <c:v>64.5556640625</c:v>
                </c:pt>
                <c:pt idx="183">
                  <c:v>64.5556640625</c:v>
                </c:pt>
                <c:pt idx="184">
                  <c:v>64.5576171875</c:v>
                </c:pt>
                <c:pt idx="185">
                  <c:v>64.5556640625</c:v>
                </c:pt>
                <c:pt idx="186">
                  <c:v>64.5556640625</c:v>
                </c:pt>
                <c:pt idx="187">
                  <c:v>64.5556640625</c:v>
                </c:pt>
                <c:pt idx="188">
                  <c:v>64.5556640625</c:v>
                </c:pt>
                <c:pt idx="189">
                  <c:v>64.5576171875</c:v>
                </c:pt>
                <c:pt idx="190">
                  <c:v>64.5556640625</c:v>
                </c:pt>
                <c:pt idx="191">
                  <c:v>64.5556640625</c:v>
                </c:pt>
                <c:pt idx="192">
                  <c:v>64.5556640625</c:v>
                </c:pt>
                <c:pt idx="193">
                  <c:v>64.5556640625</c:v>
                </c:pt>
                <c:pt idx="194">
                  <c:v>64.6669921875</c:v>
                </c:pt>
                <c:pt idx="195">
                  <c:v>65.3759765625</c:v>
                </c:pt>
                <c:pt idx="196">
                  <c:v>65.4384765625</c:v>
                </c:pt>
                <c:pt idx="197">
                  <c:v>65.4365234375</c:v>
                </c:pt>
                <c:pt idx="198">
                  <c:v>65.2197265625</c:v>
                </c:pt>
                <c:pt idx="199">
                  <c:v>65.2197265625</c:v>
                </c:pt>
                <c:pt idx="200">
                  <c:v>64.7626953125</c:v>
                </c:pt>
                <c:pt idx="201">
                  <c:v>64.7626953125</c:v>
                </c:pt>
                <c:pt idx="202">
                  <c:v>64.7646484375</c:v>
                </c:pt>
                <c:pt idx="203">
                  <c:v>64.7626953125</c:v>
                </c:pt>
                <c:pt idx="204">
                  <c:v>64.7265625</c:v>
                </c:pt>
                <c:pt idx="205">
                  <c:v>64.6884765625</c:v>
                </c:pt>
                <c:pt idx="206">
                  <c:v>64.6884765625</c:v>
                </c:pt>
                <c:pt idx="207">
                  <c:v>64.6904296875</c:v>
                </c:pt>
                <c:pt idx="208">
                  <c:v>64.6884765625</c:v>
                </c:pt>
                <c:pt idx="209">
                  <c:v>64.6591796875</c:v>
                </c:pt>
                <c:pt idx="210">
                  <c:v>64.6904296875</c:v>
                </c:pt>
                <c:pt idx="211">
                  <c:v>65.3759765625</c:v>
                </c:pt>
                <c:pt idx="212">
                  <c:v>65.6357421875</c:v>
                </c:pt>
                <c:pt idx="213">
                  <c:v>65.6201171875</c:v>
                </c:pt>
                <c:pt idx="214">
                  <c:v>66.4150390625</c:v>
                </c:pt>
                <c:pt idx="215">
                  <c:v>66.4130859375</c:v>
                </c:pt>
                <c:pt idx="216">
                  <c:v>66.4130859375</c:v>
                </c:pt>
                <c:pt idx="217">
                  <c:v>66.4130859375</c:v>
                </c:pt>
                <c:pt idx="218">
                  <c:v>66.4130859375</c:v>
                </c:pt>
                <c:pt idx="219">
                  <c:v>66.4150390625</c:v>
                </c:pt>
                <c:pt idx="220">
                  <c:v>66.4130859375</c:v>
                </c:pt>
                <c:pt idx="221">
                  <c:v>66.4130859375</c:v>
                </c:pt>
                <c:pt idx="222">
                  <c:v>66.4130859375</c:v>
                </c:pt>
                <c:pt idx="223">
                  <c:v>66.4091796875</c:v>
                </c:pt>
                <c:pt idx="224">
                  <c:v>66.4150390625</c:v>
                </c:pt>
                <c:pt idx="225">
                  <c:v>66.4130859375</c:v>
                </c:pt>
                <c:pt idx="226">
                  <c:v>66.4111328125</c:v>
                </c:pt>
                <c:pt idx="227">
                  <c:v>66.408203125</c:v>
                </c:pt>
                <c:pt idx="228">
                  <c:v>66.408203125</c:v>
                </c:pt>
                <c:pt idx="229">
                  <c:v>66.4619140625</c:v>
                </c:pt>
                <c:pt idx="230">
                  <c:v>66.8271484375</c:v>
                </c:pt>
                <c:pt idx="231">
                  <c:v>66.8271484375</c:v>
                </c:pt>
                <c:pt idx="232">
                  <c:v>66.8271484375</c:v>
                </c:pt>
                <c:pt idx="233">
                  <c:v>66.8212890625</c:v>
                </c:pt>
                <c:pt idx="234">
                  <c:v>66.7978515625</c:v>
                </c:pt>
                <c:pt idx="235">
                  <c:v>66.78515625</c:v>
                </c:pt>
                <c:pt idx="236">
                  <c:v>66.7783203125</c:v>
                </c:pt>
                <c:pt idx="237">
                  <c:v>66.7744140625</c:v>
                </c:pt>
                <c:pt idx="238">
                  <c:v>66.7724609375</c:v>
                </c:pt>
                <c:pt idx="239">
                  <c:v>66.7724609375</c:v>
                </c:pt>
                <c:pt idx="240">
                  <c:v>66.7724609375</c:v>
                </c:pt>
                <c:pt idx="241">
                  <c:v>66.7724609375</c:v>
                </c:pt>
                <c:pt idx="242">
                  <c:v>66.771484375</c:v>
                </c:pt>
                <c:pt idx="243">
                  <c:v>66.767578125</c:v>
                </c:pt>
                <c:pt idx="244">
                  <c:v>66.767578125</c:v>
                </c:pt>
                <c:pt idx="245">
                  <c:v>66.767578125</c:v>
                </c:pt>
                <c:pt idx="246">
                  <c:v>66.767578125</c:v>
                </c:pt>
                <c:pt idx="247">
                  <c:v>66.76171875</c:v>
                </c:pt>
                <c:pt idx="248">
                  <c:v>66.767578125</c:v>
                </c:pt>
                <c:pt idx="249">
                  <c:v>67.068359375</c:v>
                </c:pt>
                <c:pt idx="250">
                  <c:v>67.060546875</c:v>
                </c:pt>
                <c:pt idx="251">
                  <c:v>67.056640625</c:v>
                </c:pt>
                <c:pt idx="252">
                  <c:v>67.056640625</c:v>
                </c:pt>
                <c:pt idx="253">
                  <c:v>67.05859375</c:v>
                </c:pt>
                <c:pt idx="254">
                  <c:v>67.052734375</c:v>
                </c:pt>
                <c:pt idx="255">
                  <c:v>67.1708984375</c:v>
                </c:pt>
                <c:pt idx="256">
                  <c:v>67.1708984375</c:v>
                </c:pt>
                <c:pt idx="257">
                  <c:v>67.1044921875</c:v>
                </c:pt>
                <c:pt idx="258">
                  <c:v>67.1064453125</c:v>
                </c:pt>
                <c:pt idx="259">
                  <c:v>67.1044921875</c:v>
                </c:pt>
                <c:pt idx="260">
                  <c:v>67.1044921875</c:v>
                </c:pt>
                <c:pt idx="261">
                  <c:v>67.083984375</c:v>
                </c:pt>
                <c:pt idx="262">
                  <c:v>67.0732421875</c:v>
                </c:pt>
                <c:pt idx="263">
                  <c:v>67.068359375</c:v>
                </c:pt>
                <c:pt idx="264">
                  <c:v>67.0947265625</c:v>
                </c:pt>
                <c:pt idx="265">
                  <c:v>67.4072265625</c:v>
                </c:pt>
                <c:pt idx="266">
                  <c:v>68.5869140625</c:v>
                </c:pt>
                <c:pt idx="267">
                  <c:v>68.693359375</c:v>
                </c:pt>
                <c:pt idx="268">
                  <c:v>68.60546875</c:v>
                </c:pt>
                <c:pt idx="269">
                  <c:v>68.7734375</c:v>
                </c:pt>
                <c:pt idx="270">
                  <c:v>68.7744140625</c:v>
                </c:pt>
                <c:pt idx="271">
                  <c:v>68.8994140625</c:v>
                </c:pt>
                <c:pt idx="272">
                  <c:v>68.8994140625</c:v>
                </c:pt>
                <c:pt idx="273">
                  <c:v>68.90234375</c:v>
                </c:pt>
                <c:pt idx="274">
                  <c:v>68.8994140625</c:v>
                </c:pt>
                <c:pt idx="275">
                  <c:v>68.8994140625</c:v>
                </c:pt>
                <c:pt idx="276">
                  <c:v>68.90234375</c:v>
                </c:pt>
                <c:pt idx="277">
                  <c:v>68.8359375</c:v>
                </c:pt>
                <c:pt idx="278">
                  <c:v>68.8359375</c:v>
                </c:pt>
                <c:pt idx="279">
                  <c:v>68.8388671875</c:v>
                </c:pt>
                <c:pt idx="280">
                  <c:v>68.8359375</c:v>
                </c:pt>
                <c:pt idx="281">
                  <c:v>68.8330078125</c:v>
                </c:pt>
                <c:pt idx="282">
                  <c:v>68.7998046875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391824"/>
        <c:axId val="-872391280"/>
      </c:lineChart>
      <c:catAx>
        <c:axId val="-8723918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7239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7239128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723918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84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1231</f>
        <v>1231</v>
      </c>
      <c r="B2" s="2">
        <f>8</f>
        <v>8</v>
      </c>
      <c r="C2" s="2">
        <f>1120</f>
        <v>1120</v>
      </c>
      <c r="D2" s="2">
        <f>4828</f>
        <v>4828</v>
      </c>
      <c r="E2" s="2">
        <f>4.71484375</f>
        <v>4.71484375</v>
      </c>
      <c r="G2" s="2">
        <f>305</f>
        <v>305</v>
      </c>
    </row>
    <row r="3" spans="1:11" x14ac:dyDescent="0.25">
      <c r="A3" s="2">
        <f>1533</f>
        <v>1533</v>
      </c>
      <c r="B3" s="2">
        <f>36</f>
        <v>36</v>
      </c>
      <c r="C3" s="2">
        <f>1291</f>
        <v>1291</v>
      </c>
      <c r="D3" s="2">
        <f>9957</f>
        <v>9957</v>
      </c>
      <c r="E3" s="2">
        <f>9.7236328125</f>
        <v>9.7236328125</v>
      </c>
    </row>
    <row r="4" spans="1:11" x14ac:dyDescent="0.25">
      <c r="A4" s="2">
        <f>1831</f>
        <v>1831</v>
      </c>
      <c r="B4" s="2">
        <f>36</f>
        <v>36</v>
      </c>
      <c r="C4" s="2">
        <f>1428</f>
        <v>1428</v>
      </c>
      <c r="D4" s="2">
        <f>16257</f>
        <v>16257</v>
      </c>
      <c r="E4" s="2">
        <f>15.8759765625</f>
        <v>15.8759765625</v>
      </c>
      <c r="G4" s="2" t="s">
        <v>5</v>
      </c>
    </row>
    <row r="5" spans="1:11" x14ac:dyDescent="0.25">
      <c r="A5" s="2">
        <f>2122</f>
        <v>2122</v>
      </c>
      <c r="B5" s="2">
        <f>4</f>
        <v>4</v>
      </c>
      <c r="C5" s="2">
        <f>1562</f>
        <v>1562</v>
      </c>
      <c r="D5" s="2">
        <f>16539</f>
        <v>16539</v>
      </c>
      <c r="E5" s="2">
        <f>16.1513671875</f>
        <v>16.1513671875</v>
      </c>
      <c r="G5" s="2">
        <f>179</f>
        <v>179</v>
      </c>
    </row>
    <row r="6" spans="1:11" x14ac:dyDescent="0.25">
      <c r="A6" s="2">
        <f>2405</f>
        <v>2405</v>
      </c>
      <c r="B6" s="2">
        <f>36</f>
        <v>36</v>
      </c>
      <c r="C6" s="2">
        <f>1757</f>
        <v>1757</v>
      </c>
      <c r="D6" s="2">
        <f>16491</f>
        <v>16491</v>
      </c>
      <c r="E6" s="2">
        <f>16.1044921875</f>
        <v>16.1044921875</v>
      </c>
    </row>
    <row r="7" spans="1:11" x14ac:dyDescent="0.25">
      <c r="A7" s="2">
        <f>2695</f>
        <v>2695</v>
      </c>
      <c r="B7" s="2">
        <f>38</f>
        <v>38</v>
      </c>
      <c r="C7" s="2">
        <f>1886</f>
        <v>1886</v>
      </c>
      <c r="D7" s="2">
        <f>17547</f>
        <v>17547</v>
      </c>
      <c r="E7" s="2">
        <f>17.1357421875</f>
        <v>17.1357421875</v>
      </c>
    </row>
    <row r="8" spans="1:11" x14ac:dyDescent="0.25">
      <c r="A8" s="2">
        <f>2993</f>
        <v>2993</v>
      </c>
      <c r="B8" s="2">
        <f>35</f>
        <v>35</v>
      </c>
      <c r="C8" s="2">
        <f>2032</f>
        <v>2032</v>
      </c>
      <c r="D8" s="2">
        <f>20475</f>
        <v>20475</v>
      </c>
      <c r="E8" s="2">
        <f>19.9951171875</f>
        <v>19.9951171875</v>
      </c>
    </row>
    <row r="9" spans="1:11" x14ac:dyDescent="0.25">
      <c r="A9" s="2">
        <f>3337</f>
        <v>3337</v>
      </c>
      <c r="B9" s="2">
        <f>46</f>
        <v>46</v>
      </c>
      <c r="C9" s="2">
        <f>2198</f>
        <v>2198</v>
      </c>
      <c r="D9" s="2">
        <f>20843</f>
        <v>20843</v>
      </c>
      <c r="E9" s="2">
        <f>20.3544921875</f>
        <v>20.3544921875</v>
      </c>
    </row>
    <row r="10" spans="1:11" x14ac:dyDescent="0.25">
      <c r="A10" s="2">
        <f>3636</f>
        <v>3636</v>
      </c>
      <c r="B10" s="2">
        <f>38</f>
        <v>38</v>
      </c>
      <c r="C10" s="2">
        <f>2344</f>
        <v>2344</v>
      </c>
      <c r="D10" s="2">
        <f>24848</f>
        <v>24848</v>
      </c>
      <c r="E10" s="2">
        <f>24.265625</f>
        <v>24.265625</v>
      </c>
    </row>
    <row r="11" spans="1:11" x14ac:dyDescent="0.25">
      <c r="A11" s="2">
        <f>3937</f>
        <v>3937</v>
      </c>
      <c r="B11" s="2">
        <f>35</f>
        <v>35</v>
      </c>
      <c r="C11" s="2">
        <f>2536</f>
        <v>2536</v>
      </c>
      <c r="D11" s="2">
        <f>27255</f>
        <v>27255</v>
      </c>
      <c r="E11" s="2">
        <f>26.6162109375</f>
        <v>26.6162109375</v>
      </c>
    </row>
    <row r="12" spans="1:11" x14ac:dyDescent="0.25">
      <c r="A12" s="2">
        <f>4244</f>
        <v>4244</v>
      </c>
      <c r="B12" s="2">
        <f>48</f>
        <v>48</v>
      </c>
      <c r="C12" s="2">
        <f>2693</f>
        <v>2693</v>
      </c>
      <c r="D12" s="2">
        <f>31986</f>
        <v>31986</v>
      </c>
      <c r="E12" s="2">
        <f>31.236328125</f>
        <v>31.236328125</v>
      </c>
    </row>
    <row r="13" spans="1:11" x14ac:dyDescent="0.25">
      <c r="A13" s="2">
        <f>4543</f>
        <v>4543</v>
      </c>
      <c r="B13" s="2">
        <f>37</f>
        <v>37</v>
      </c>
      <c r="C13" s="2">
        <f>2872</f>
        <v>2872</v>
      </c>
      <c r="D13" s="2">
        <f>36064</f>
        <v>36064</v>
      </c>
      <c r="E13" s="2">
        <f>35.21875</f>
        <v>35.21875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4830</f>
        <v>4830</v>
      </c>
      <c r="B14" s="2">
        <f>27</f>
        <v>27</v>
      </c>
      <c r="C14" s="2">
        <f>3028</f>
        <v>3028</v>
      </c>
      <c r="D14" s="2">
        <f>38091</f>
        <v>38091</v>
      </c>
      <c r="E14" s="2">
        <f>37.1982421875</f>
        <v>37.1982421875</v>
      </c>
      <c r="I14" s="1">
        <f>AVERAGE(E33:E53)</f>
        <v>51.669456845238095</v>
      </c>
      <c r="J14" s="1">
        <f>MAX(E2:E288)</f>
        <v>68.90234375</v>
      </c>
      <c r="K14" s="1">
        <f>AVERAGE(E268:E288)</f>
        <v>68.812672334558826</v>
      </c>
    </row>
    <row r="15" spans="1:11" x14ac:dyDescent="0.25">
      <c r="A15" s="2">
        <f>5121</f>
        <v>5121</v>
      </c>
      <c r="B15" s="2">
        <f>40</f>
        <v>40</v>
      </c>
      <c r="C15" s="2">
        <f>3224</f>
        <v>3224</v>
      </c>
      <c r="D15" s="2">
        <f>39487</f>
        <v>39487</v>
      </c>
      <c r="E15" s="2">
        <f>38.5615234375</f>
        <v>38.5615234375</v>
      </c>
    </row>
    <row r="16" spans="1:11" x14ac:dyDescent="0.25">
      <c r="A16" s="2">
        <f>5454</f>
        <v>5454</v>
      </c>
      <c r="B16" s="2">
        <f>51</f>
        <v>51</v>
      </c>
      <c r="C16" s="2">
        <f>3397</f>
        <v>3397</v>
      </c>
      <c r="D16" s="2">
        <f>41715</f>
        <v>41715</v>
      </c>
      <c r="E16" s="2">
        <f>40.7373046875</f>
        <v>40.7373046875</v>
      </c>
    </row>
    <row r="17" spans="1:5" x14ac:dyDescent="0.25">
      <c r="A17" s="2">
        <f>5766</f>
        <v>5766</v>
      </c>
      <c r="B17" s="2">
        <f>40</f>
        <v>40</v>
      </c>
      <c r="C17" s="2">
        <f>3611</f>
        <v>3611</v>
      </c>
      <c r="D17" s="2">
        <f>42897</f>
        <v>42897</v>
      </c>
      <c r="E17" s="2">
        <f>41.8916015625</f>
        <v>41.8916015625</v>
      </c>
    </row>
    <row r="18" spans="1:5" x14ac:dyDescent="0.25">
      <c r="A18" s="2">
        <f>6062</f>
        <v>6062</v>
      </c>
      <c r="B18" s="2">
        <f>38</f>
        <v>38</v>
      </c>
      <c r="C18" s="2">
        <f>3774</f>
        <v>3774</v>
      </c>
      <c r="D18" s="2">
        <f>44102</f>
        <v>44102</v>
      </c>
      <c r="E18" s="2">
        <f>43.068359375</f>
        <v>43.068359375</v>
      </c>
    </row>
    <row r="19" spans="1:5" x14ac:dyDescent="0.25">
      <c r="A19" s="2">
        <f>6354</f>
        <v>6354</v>
      </c>
      <c r="B19" s="2">
        <f>14</f>
        <v>14</v>
      </c>
      <c r="C19" s="2">
        <f>3926</f>
        <v>3926</v>
      </c>
      <c r="D19" s="2">
        <f>45674</f>
        <v>45674</v>
      </c>
      <c r="E19" s="2">
        <f>44.603515625</f>
        <v>44.603515625</v>
      </c>
    </row>
    <row r="20" spans="1:5" x14ac:dyDescent="0.25">
      <c r="A20" s="2">
        <f>6634</f>
        <v>6634</v>
      </c>
      <c r="B20" s="2">
        <f>2</f>
        <v>2</v>
      </c>
      <c r="C20" s="2">
        <f>4075</f>
        <v>4075</v>
      </c>
      <c r="D20" s="2">
        <f>48105</f>
        <v>48105</v>
      </c>
      <c r="E20" s="2">
        <f>46.9775390625</f>
        <v>46.9775390625</v>
      </c>
    </row>
    <row r="21" spans="1:5" x14ac:dyDescent="0.25">
      <c r="A21" s="2">
        <f>6908</f>
        <v>6908</v>
      </c>
      <c r="B21" s="2">
        <f>0</f>
        <v>0</v>
      </c>
      <c r="C21" s="2">
        <f>4260</f>
        <v>4260</v>
      </c>
      <c r="D21" s="2">
        <f>48919</f>
        <v>48919</v>
      </c>
      <c r="E21" s="2">
        <f>47.7724609375</f>
        <v>47.7724609375</v>
      </c>
    </row>
    <row r="22" spans="1:5" x14ac:dyDescent="0.25">
      <c r="A22" s="2">
        <f>7214</f>
        <v>7214</v>
      </c>
      <c r="B22" s="2">
        <f>0</f>
        <v>0</v>
      </c>
      <c r="C22" s="2">
        <f>4432</f>
        <v>4432</v>
      </c>
      <c r="D22" s="2">
        <f>45617</f>
        <v>45617</v>
      </c>
      <c r="E22" s="2">
        <f>44.5478515625</f>
        <v>44.5478515625</v>
      </c>
    </row>
    <row r="23" spans="1:5" x14ac:dyDescent="0.25">
      <c r="A23" s="2">
        <f>7512</f>
        <v>7512</v>
      </c>
      <c r="B23" s="2">
        <f>4</f>
        <v>4</v>
      </c>
      <c r="C23" s="2">
        <f>4591</f>
        <v>4591</v>
      </c>
      <c r="D23" s="2">
        <f>46481</f>
        <v>46481</v>
      </c>
      <c r="E23" s="2">
        <f>45.3916015625</f>
        <v>45.3916015625</v>
      </c>
    </row>
    <row r="24" spans="1:5" x14ac:dyDescent="0.25">
      <c r="A24" s="2">
        <f>7795</f>
        <v>7795</v>
      </c>
      <c r="B24" s="2">
        <f>0</f>
        <v>0</v>
      </c>
      <c r="C24" s="2">
        <f>4761</f>
        <v>4761</v>
      </c>
      <c r="D24" s="2">
        <f>46718</f>
        <v>46718</v>
      </c>
      <c r="E24" s="2">
        <f>45.623046875</f>
        <v>45.623046875</v>
      </c>
    </row>
    <row r="25" spans="1:5" x14ac:dyDescent="0.25">
      <c r="A25" s="2">
        <f>8096</f>
        <v>8096</v>
      </c>
      <c r="B25" s="2">
        <f>0</f>
        <v>0</v>
      </c>
      <c r="C25" s="2">
        <f>4935</f>
        <v>4935</v>
      </c>
      <c r="D25" s="2">
        <f>47741</f>
        <v>47741</v>
      </c>
      <c r="E25" s="2">
        <f>46.6220703125</f>
        <v>46.6220703125</v>
      </c>
    </row>
    <row r="26" spans="1:5" x14ac:dyDescent="0.25">
      <c r="A26" s="2">
        <f>8391</f>
        <v>8391</v>
      </c>
      <c r="B26" s="2">
        <f>0</f>
        <v>0</v>
      </c>
      <c r="C26" s="2">
        <f>5117</f>
        <v>5117</v>
      </c>
      <c r="D26" s="2">
        <f>48173</f>
        <v>48173</v>
      </c>
      <c r="E26" s="2">
        <f>47.0439453125</f>
        <v>47.0439453125</v>
      </c>
    </row>
    <row r="27" spans="1:5" x14ac:dyDescent="0.25">
      <c r="A27" s="2">
        <f>8689</f>
        <v>8689</v>
      </c>
      <c r="B27" s="2">
        <f>0</f>
        <v>0</v>
      </c>
      <c r="C27" s="2">
        <f>5336</f>
        <v>5336</v>
      </c>
      <c r="D27" s="2">
        <f>48529</f>
        <v>48529</v>
      </c>
      <c r="E27" s="2">
        <f>47.3916015625</f>
        <v>47.3916015625</v>
      </c>
    </row>
    <row r="28" spans="1:5" x14ac:dyDescent="0.25">
      <c r="A28" s="2">
        <f>9002</f>
        <v>9002</v>
      </c>
      <c r="B28" s="2">
        <f>0</f>
        <v>0</v>
      </c>
      <c r="C28" s="2">
        <f>5525</f>
        <v>5525</v>
      </c>
      <c r="D28" s="2">
        <f>49525</f>
        <v>49525</v>
      </c>
      <c r="E28" s="2">
        <f>48.3642578125</f>
        <v>48.3642578125</v>
      </c>
    </row>
    <row r="29" spans="1:5" x14ac:dyDescent="0.25">
      <c r="A29" s="2">
        <f>9314</f>
        <v>9314</v>
      </c>
      <c r="B29" s="2">
        <f>0</f>
        <v>0</v>
      </c>
      <c r="C29" s="2">
        <f>5681</f>
        <v>5681</v>
      </c>
      <c r="D29" s="2">
        <f>49841</f>
        <v>49841</v>
      </c>
      <c r="E29" s="2">
        <f>48.6728515625</f>
        <v>48.6728515625</v>
      </c>
    </row>
    <row r="30" spans="1:5" x14ac:dyDescent="0.25">
      <c r="A30" s="2">
        <f>9640</f>
        <v>9640</v>
      </c>
      <c r="B30" s="2">
        <f>8</f>
        <v>8</v>
      </c>
      <c r="C30" s="2">
        <f>5878</f>
        <v>5878</v>
      </c>
      <c r="D30" s="2">
        <f>51081</f>
        <v>51081</v>
      </c>
      <c r="E30" s="2">
        <f>49.8837890625</f>
        <v>49.8837890625</v>
      </c>
    </row>
    <row r="31" spans="1:5" x14ac:dyDescent="0.25">
      <c r="A31" s="2">
        <f>9982</f>
        <v>9982</v>
      </c>
      <c r="B31" s="2">
        <f>6</f>
        <v>6</v>
      </c>
      <c r="C31" s="2">
        <f>6062</f>
        <v>6062</v>
      </c>
      <c r="D31" s="2">
        <f>52272</f>
        <v>52272</v>
      </c>
      <c r="E31" s="2">
        <f>51.046875</f>
        <v>51.046875</v>
      </c>
    </row>
    <row r="32" spans="1:5" x14ac:dyDescent="0.25">
      <c r="A32" s="2">
        <f>10325</f>
        <v>10325</v>
      </c>
      <c r="B32" s="2">
        <f>2</f>
        <v>2</v>
      </c>
      <c r="C32" s="2">
        <f>6220</f>
        <v>6220</v>
      </c>
      <c r="D32" s="2">
        <f>52358</f>
        <v>52358</v>
      </c>
      <c r="E32" s="2">
        <f>51.130859375</f>
        <v>51.130859375</v>
      </c>
    </row>
    <row r="33" spans="1:5" x14ac:dyDescent="0.25">
      <c r="A33" s="2">
        <f>10642</f>
        <v>10642</v>
      </c>
      <c r="B33" s="2">
        <f>1</f>
        <v>1</v>
      </c>
      <c r="C33" s="2">
        <f>6371</f>
        <v>6371</v>
      </c>
      <c r="D33" s="2">
        <f>52814</f>
        <v>52814</v>
      </c>
      <c r="E33" s="2">
        <f>51.576171875</f>
        <v>51.576171875</v>
      </c>
    </row>
    <row r="34" spans="1:5" x14ac:dyDescent="0.25">
      <c r="A34" s="2">
        <f>11015</f>
        <v>11015</v>
      </c>
      <c r="B34" s="2">
        <f>3</f>
        <v>3</v>
      </c>
      <c r="C34" s="2">
        <f>6514</f>
        <v>6514</v>
      </c>
      <c r="D34" s="2">
        <f>52896</f>
        <v>52896</v>
      </c>
      <c r="E34" s="2">
        <f>51.65625</f>
        <v>51.65625</v>
      </c>
    </row>
    <row r="35" spans="1:5" x14ac:dyDescent="0.25">
      <c r="A35" s="2">
        <f>11353</f>
        <v>11353</v>
      </c>
      <c r="B35" s="2">
        <f>17</f>
        <v>17</v>
      </c>
      <c r="C35" s="2">
        <f>6664</f>
        <v>6664</v>
      </c>
      <c r="D35" s="2">
        <f>52912</f>
        <v>52912</v>
      </c>
      <c r="E35" s="2">
        <f>51.671875</f>
        <v>51.671875</v>
      </c>
    </row>
    <row r="36" spans="1:5" x14ac:dyDescent="0.25">
      <c r="A36" s="2">
        <f>11756</f>
        <v>11756</v>
      </c>
      <c r="B36" s="2">
        <f>2</f>
        <v>2</v>
      </c>
      <c r="C36" s="2">
        <f>6800</f>
        <v>6800</v>
      </c>
      <c r="D36" s="2">
        <f>52908</f>
        <v>52908</v>
      </c>
      <c r="E36" s="2">
        <f>51.66796875</f>
        <v>51.66796875</v>
      </c>
    </row>
    <row r="37" spans="1:5" x14ac:dyDescent="0.25">
      <c r="A37" s="2">
        <f>12112</f>
        <v>12112</v>
      </c>
      <c r="B37" s="2">
        <f>22</f>
        <v>22</v>
      </c>
      <c r="C37" s="2">
        <f>6940</f>
        <v>6940</v>
      </c>
      <c r="D37" s="2">
        <f>52920</f>
        <v>52920</v>
      </c>
      <c r="E37" s="2">
        <f>51.6796875</f>
        <v>51.6796875</v>
      </c>
    </row>
    <row r="38" spans="1:5" x14ac:dyDescent="0.25">
      <c r="A38" s="2">
        <f>12430</f>
        <v>12430</v>
      </c>
      <c r="B38" s="2">
        <f>26</f>
        <v>26</v>
      </c>
      <c r="C38" s="2">
        <f>7084</f>
        <v>7084</v>
      </c>
      <c r="D38" s="2">
        <f>52920</f>
        <v>52920</v>
      </c>
      <c r="E38" s="2">
        <f>51.6796875</f>
        <v>51.6796875</v>
      </c>
    </row>
    <row r="39" spans="1:5" x14ac:dyDescent="0.25">
      <c r="A39" s="2">
        <f>12746</f>
        <v>12746</v>
      </c>
      <c r="B39" s="2">
        <f>18</f>
        <v>18</v>
      </c>
      <c r="C39" s="2">
        <f>7251</f>
        <v>7251</v>
      </c>
      <c r="D39" s="2">
        <f>52920</f>
        <v>52920</v>
      </c>
      <c r="E39" s="2">
        <f>51.6796875</f>
        <v>51.6796875</v>
      </c>
    </row>
    <row r="40" spans="1:5" x14ac:dyDescent="0.25">
      <c r="A40" s="2">
        <f>13054</f>
        <v>13054</v>
      </c>
      <c r="B40" s="2">
        <f>17</f>
        <v>17</v>
      </c>
      <c r="C40" s="2">
        <f>7415</f>
        <v>7415</v>
      </c>
      <c r="D40" s="2">
        <f>52922</f>
        <v>52922</v>
      </c>
      <c r="E40" s="2">
        <f>51.681640625</f>
        <v>51.681640625</v>
      </c>
    </row>
    <row r="41" spans="1:5" x14ac:dyDescent="0.25">
      <c r="A41" s="2">
        <f>13375</f>
        <v>13375</v>
      </c>
      <c r="B41" s="2">
        <f>23</f>
        <v>23</v>
      </c>
      <c r="C41" s="2">
        <f>7583</f>
        <v>7583</v>
      </c>
      <c r="D41" s="2">
        <f>52922</f>
        <v>52922</v>
      </c>
      <c r="E41" s="2">
        <f>51.681640625</f>
        <v>51.681640625</v>
      </c>
    </row>
    <row r="42" spans="1:5" x14ac:dyDescent="0.25">
      <c r="A42" s="2">
        <f>13693</f>
        <v>13693</v>
      </c>
      <c r="B42" s="2">
        <f>40</f>
        <v>40</v>
      </c>
      <c r="C42" s="2">
        <f>7720</f>
        <v>7720</v>
      </c>
      <c r="D42" s="2">
        <f>52922</f>
        <v>52922</v>
      </c>
      <c r="E42" s="2">
        <f>51.681640625</f>
        <v>51.681640625</v>
      </c>
    </row>
    <row r="43" spans="1:5" x14ac:dyDescent="0.25">
      <c r="A43" s="2">
        <f>14001</f>
        <v>14001</v>
      </c>
      <c r="B43" s="2">
        <f>18</f>
        <v>18</v>
      </c>
      <c r="C43" s="2">
        <f>7866</f>
        <v>7866</v>
      </c>
      <c r="D43" s="2">
        <f>52922</f>
        <v>52922</v>
      </c>
      <c r="E43" s="2">
        <f>51.681640625</f>
        <v>51.681640625</v>
      </c>
    </row>
    <row r="44" spans="1:5" x14ac:dyDescent="0.25">
      <c r="A44" s="2">
        <f>14309</f>
        <v>14309</v>
      </c>
      <c r="B44" s="2">
        <f>14</f>
        <v>14</v>
      </c>
      <c r="C44" s="2">
        <f>8013</f>
        <v>8013</v>
      </c>
      <c r="D44" s="2">
        <f>52911</f>
        <v>52911</v>
      </c>
      <c r="E44" s="2">
        <f>51.6708984375</f>
        <v>51.6708984375</v>
      </c>
    </row>
    <row r="45" spans="1:5" x14ac:dyDescent="0.25">
      <c r="A45" s="2">
        <f>14627</f>
        <v>14627</v>
      </c>
      <c r="B45" s="2">
        <f>18</f>
        <v>18</v>
      </c>
      <c r="C45" s="2">
        <f>8165</f>
        <v>8165</v>
      </c>
      <c r="D45" s="2">
        <f>52911</f>
        <v>52911</v>
      </c>
      <c r="E45" s="2">
        <f>51.6708984375</f>
        <v>51.6708984375</v>
      </c>
    </row>
    <row r="46" spans="1:5" x14ac:dyDescent="0.25">
      <c r="A46" s="2">
        <f>14937</f>
        <v>14937</v>
      </c>
      <c r="B46" s="2">
        <f>0</f>
        <v>0</v>
      </c>
      <c r="C46" s="2">
        <f>8324</f>
        <v>8324</v>
      </c>
      <c r="D46" s="2">
        <f>52911</f>
        <v>52911</v>
      </c>
      <c r="E46" s="2">
        <f>51.6708984375</f>
        <v>51.6708984375</v>
      </c>
    </row>
    <row r="47" spans="1:5" x14ac:dyDescent="0.25">
      <c r="A47" s="2">
        <f>15221</f>
        <v>15221</v>
      </c>
      <c r="B47" s="2">
        <f>0</f>
        <v>0</v>
      </c>
      <c r="C47" s="2">
        <f>8493</f>
        <v>8493</v>
      </c>
      <c r="D47" s="2">
        <f>52913</f>
        <v>52913</v>
      </c>
      <c r="E47" s="2">
        <f>51.6728515625</f>
        <v>51.6728515625</v>
      </c>
    </row>
    <row r="48" spans="1:5" x14ac:dyDescent="0.25">
      <c r="A48" s="2">
        <f>15528</f>
        <v>15528</v>
      </c>
      <c r="B48" s="2">
        <f>0</f>
        <v>0</v>
      </c>
      <c r="C48" s="2">
        <f>8659</f>
        <v>8659</v>
      </c>
      <c r="D48" s="2">
        <f>52911</f>
        <v>52911</v>
      </c>
      <c r="E48" s="2">
        <f>51.6708984375</f>
        <v>51.6708984375</v>
      </c>
    </row>
    <row r="49" spans="1:5" x14ac:dyDescent="0.25">
      <c r="A49" s="2">
        <f>15823</f>
        <v>15823</v>
      </c>
      <c r="B49" s="2">
        <f>0</f>
        <v>0</v>
      </c>
      <c r="C49" s="2">
        <f>8830</f>
        <v>8830</v>
      </c>
      <c r="D49" s="2">
        <f>52913</f>
        <v>52913</v>
      </c>
      <c r="E49" s="2">
        <f>51.6728515625</f>
        <v>51.6728515625</v>
      </c>
    </row>
    <row r="50" spans="1:5" x14ac:dyDescent="0.25">
      <c r="A50" s="2">
        <f>16123</f>
        <v>16123</v>
      </c>
      <c r="B50" s="2">
        <f>0</f>
        <v>0</v>
      </c>
      <c r="C50" s="2">
        <f>8991</f>
        <v>8991</v>
      </c>
      <c r="D50" s="2">
        <f>52911</f>
        <v>52911</v>
      </c>
      <c r="E50" s="2">
        <f>51.6708984375</f>
        <v>51.6708984375</v>
      </c>
    </row>
    <row r="51" spans="1:5" x14ac:dyDescent="0.25">
      <c r="A51" s="2">
        <f>16482</f>
        <v>16482</v>
      </c>
      <c r="B51" s="2">
        <f>0</f>
        <v>0</v>
      </c>
      <c r="C51" s="2">
        <f>9148</f>
        <v>9148</v>
      </c>
      <c r="D51" s="2">
        <f>52911</f>
        <v>52911</v>
      </c>
      <c r="E51" s="2">
        <f>51.6708984375</f>
        <v>51.6708984375</v>
      </c>
    </row>
    <row r="52" spans="1:5" x14ac:dyDescent="0.25">
      <c r="A52" s="2">
        <f>16805</f>
        <v>16805</v>
      </c>
      <c r="B52" s="2">
        <f>0</f>
        <v>0</v>
      </c>
      <c r="C52" s="2">
        <f>9313</f>
        <v>9313</v>
      </c>
      <c r="D52" s="2">
        <f>52915</f>
        <v>52915</v>
      </c>
      <c r="E52" s="2">
        <f>51.6748046875</f>
        <v>51.6748046875</v>
      </c>
    </row>
    <row r="53" spans="1:5" x14ac:dyDescent="0.25">
      <c r="A53" s="2">
        <f>17132</f>
        <v>17132</v>
      </c>
      <c r="B53" s="2">
        <f>1</f>
        <v>1</v>
      </c>
      <c r="C53" s="2">
        <f>9469</f>
        <v>9469</v>
      </c>
      <c r="D53" s="2">
        <f>52915</f>
        <v>52915</v>
      </c>
      <c r="E53" s="2">
        <f>51.6748046875</f>
        <v>51.6748046875</v>
      </c>
    </row>
    <row r="54" spans="1:5" x14ac:dyDescent="0.25">
      <c r="A54" s="2">
        <f>17458</f>
        <v>17458</v>
      </c>
      <c r="B54" s="2">
        <f>2</f>
        <v>2</v>
      </c>
      <c r="C54" s="2">
        <f>9623</f>
        <v>9623</v>
      </c>
      <c r="D54" s="2">
        <f>53296</f>
        <v>53296</v>
      </c>
      <c r="E54" s="2">
        <f>52.046875</f>
        <v>52.046875</v>
      </c>
    </row>
    <row r="55" spans="1:5" x14ac:dyDescent="0.25">
      <c r="A55" s="2">
        <f>17759</f>
        <v>17759</v>
      </c>
      <c r="B55" s="2">
        <f>0</f>
        <v>0</v>
      </c>
      <c r="C55" s="2">
        <f>9844</f>
        <v>9844</v>
      </c>
      <c r="D55" s="2">
        <f>54584</f>
        <v>54584</v>
      </c>
      <c r="E55" s="2">
        <f>53.3046875</f>
        <v>53.3046875</v>
      </c>
    </row>
    <row r="56" spans="1:5" x14ac:dyDescent="0.25">
      <c r="A56" s="2">
        <f>18072</f>
        <v>18072</v>
      </c>
      <c r="B56" s="2">
        <f>18</f>
        <v>18</v>
      </c>
      <c r="C56" s="2">
        <f>10025</f>
        <v>10025</v>
      </c>
      <c r="D56" s="2">
        <f>54397</f>
        <v>54397</v>
      </c>
      <c r="E56" s="2">
        <f>53.1220703125</f>
        <v>53.1220703125</v>
      </c>
    </row>
    <row r="57" spans="1:5" x14ac:dyDescent="0.25">
      <c r="A57" s="2">
        <f>18407</f>
        <v>18407</v>
      </c>
      <c r="B57" s="2">
        <f>10</f>
        <v>10</v>
      </c>
      <c r="C57" s="2">
        <f>10225</f>
        <v>10225</v>
      </c>
      <c r="D57" s="2">
        <f>54425</f>
        <v>54425</v>
      </c>
      <c r="E57" s="2">
        <f>53.1494140625</f>
        <v>53.1494140625</v>
      </c>
    </row>
    <row r="58" spans="1:5" x14ac:dyDescent="0.25">
      <c r="A58" s="2">
        <f>18717</f>
        <v>18717</v>
      </c>
      <c r="B58" s="2">
        <f>17</f>
        <v>17</v>
      </c>
      <c r="C58" s="2">
        <f>10469</f>
        <v>10469</v>
      </c>
      <c r="D58" s="2">
        <f>54350</f>
        <v>54350</v>
      </c>
      <c r="E58" s="2">
        <f>53.076171875</f>
        <v>53.076171875</v>
      </c>
    </row>
    <row r="59" spans="1:5" x14ac:dyDescent="0.25">
      <c r="A59" s="2">
        <f>19033</f>
        <v>19033</v>
      </c>
      <c r="B59" s="2">
        <f t="shared" ref="B59:B67" si="0">0</f>
        <v>0</v>
      </c>
      <c r="C59" s="2">
        <f>10623</f>
        <v>10623</v>
      </c>
      <c r="D59" s="2">
        <f>54321</f>
        <v>54321</v>
      </c>
      <c r="E59" s="2">
        <f>53.0478515625</f>
        <v>53.0478515625</v>
      </c>
    </row>
    <row r="60" spans="1:5" x14ac:dyDescent="0.25">
      <c r="A60" s="2">
        <f>19342</f>
        <v>19342</v>
      </c>
      <c r="B60" s="2">
        <f t="shared" si="0"/>
        <v>0</v>
      </c>
      <c r="C60" s="2">
        <f>10862</f>
        <v>10862</v>
      </c>
      <c r="D60" s="2">
        <f>54249</f>
        <v>54249</v>
      </c>
      <c r="E60" s="2">
        <f>52.9775390625</f>
        <v>52.9775390625</v>
      </c>
    </row>
    <row r="61" spans="1:5" x14ac:dyDescent="0.25">
      <c r="A61" s="2">
        <f>19638</f>
        <v>19638</v>
      </c>
      <c r="B61" s="2">
        <f t="shared" si="0"/>
        <v>0</v>
      </c>
      <c r="C61" s="2">
        <f>11025</f>
        <v>11025</v>
      </c>
      <c r="D61" s="2">
        <f>54250</f>
        <v>54250</v>
      </c>
      <c r="E61" s="2">
        <f>52.978515625</f>
        <v>52.978515625</v>
      </c>
    </row>
    <row r="62" spans="1:5" x14ac:dyDescent="0.25">
      <c r="A62" s="2">
        <f>19929</f>
        <v>19929</v>
      </c>
      <c r="B62" s="2">
        <f t="shared" si="0"/>
        <v>0</v>
      </c>
      <c r="C62" s="2">
        <f>11194</f>
        <v>11194</v>
      </c>
      <c r="D62" s="2">
        <f>49837</f>
        <v>49837</v>
      </c>
      <c r="E62" s="2">
        <f>48.6689453125</f>
        <v>48.6689453125</v>
      </c>
    </row>
    <row r="63" spans="1:5" x14ac:dyDescent="0.25">
      <c r="A63" s="2">
        <f>20212</f>
        <v>20212</v>
      </c>
      <c r="B63" s="2">
        <f t="shared" si="0"/>
        <v>0</v>
      </c>
      <c r="C63" s="2">
        <f>11374</f>
        <v>11374</v>
      </c>
      <c r="D63" s="2">
        <f>50692</f>
        <v>50692</v>
      </c>
      <c r="E63" s="2">
        <f>49.50390625</f>
        <v>49.50390625</v>
      </c>
    </row>
    <row r="64" spans="1:5" x14ac:dyDescent="0.25">
      <c r="A64" s="2">
        <f>20494</f>
        <v>20494</v>
      </c>
      <c r="B64" s="2">
        <f t="shared" si="0"/>
        <v>0</v>
      </c>
      <c r="C64" s="2">
        <f>11628</f>
        <v>11628</v>
      </c>
      <c r="D64" s="2">
        <f>50845</f>
        <v>50845</v>
      </c>
      <c r="E64" s="2">
        <f>49.6533203125</f>
        <v>49.6533203125</v>
      </c>
    </row>
    <row r="65" spans="1:5" x14ac:dyDescent="0.25">
      <c r="A65" s="2">
        <f>20785</f>
        <v>20785</v>
      </c>
      <c r="B65" s="2">
        <f t="shared" si="0"/>
        <v>0</v>
      </c>
      <c r="C65" s="2">
        <f>11788</f>
        <v>11788</v>
      </c>
      <c r="D65" s="2">
        <f>50839</f>
        <v>50839</v>
      </c>
      <c r="E65" s="2">
        <f>49.6474609375</f>
        <v>49.6474609375</v>
      </c>
    </row>
    <row r="66" spans="1:5" x14ac:dyDescent="0.25">
      <c r="A66" s="2">
        <f>21082</f>
        <v>21082</v>
      </c>
      <c r="B66" s="2">
        <f t="shared" si="0"/>
        <v>0</v>
      </c>
      <c r="C66" s="2">
        <f>11972</f>
        <v>11972</v>
      </c>
      <c r="D66" s="2">
        <f>51587</f>
        <v>51587</v>
      </c>
      <c r="E66" s="2">
        <f>50.3779296875</f>
        <v>50.3779296875</v>
      </c>
    </row>
    <row r="67" spans="1:5" x14ac:dyDescent="0.25">
      <c r="A67" s="2">
        <f>21388</f>
        <v>21388</v>
      </c>
      <c r="B67" s="2">
        <f t="shared" si="0"/>
        <v>0</v>
      </c>
      <c r="C67" s="2">
        <f>12202</f>
        <v>12202</v>
      </c>
      <c r="D67" s="2">
        <f>52251</f>
        <v>52251</v>
      </c>
      <c r="E67" s="2">
        <f>51.0263671875</f>
        <v>51.0263671875</v>
      </c>
    </row>
    <row r="68" spans="1:5" x14ac:dyDescent="0.25">
      <c r="A68" s="2">
        <f>21687</f>
        <v>21687</v>
      </c>
      <c r="B68" s="2">
        <f>13</f>
        <v>13</v>
      </c>
      <c r="C68" s="2">
        <f>12369</f>
        <v>12369</v>
      </c>
      <c r="D68" s="2">
        <f>52545</f>
        <v>52545</v>
      </c>
      <c r="E68" s="2">
        <f>51.3134765625</f>
        <v>51.3134765625</v>
      </c>
    </row>
    <row r="69" spans="1:5" x14ac:dyDescent="0.25">
      <c r="A69" s="2">
        <f>21973</f>
        <v>21973</v>
      </c>
      <c r="B69" s="2">
        <f>0</f>
        <v>0</v>
      </c>
      <c r="C69" s="2">
        <f>12545</f>
        <v>12545</v>
      </c>
      <c r="D69" s="2">
        <f>52989</f>
        <v>52989</v>
      </c>
      <c r="E69" s="2">
        <f>51.7470703125</f>
        <v>51.7470703125</v>
      </c>
    </row>
    <row r="70" spans="1:5" x14ac:dyDescent="0.25">
      <c r="A70" s="2">
        <f>22308</f>
        <v>22308</v>
      </c>
      <c r="B70" s="2">
        <f>3</f>
        <v>3</v>
      </c>
      <c r="C70" s="2">
        <f>12709</f>
        <v>12709</v>
      </c>
      <c r="D70" s="2">
        <f>53322</f>
        <v>53322</v>
      </c>
      <c r="E70" s="2">
        <f>52.072265625</f>
        <v>52.072265625</v>
      </c>
    </row>
    <row r="71" spans="1:5" x14ac:dyDescent="0.25">
      <c r="A71" s="2">
        <f>22632</f>
        <v>22632</v>
      </c>
      <c r="B71" s="2">
        <f>0</f>
        <v>0</v>
      </c>
      <c r="C71" s="2">
        <f>12882</f>
        <v>12882</v>
      </c>
      <c r="D71" s="2">
        <f>53421</f>
        <v>53421</v>
      </c>
      <c r="E71" s="2">
        <f>52.1689453125</f>
        <v>52.1689453125</v>
      </c>
    </row>
    <row r="72" spans="1:5" x14ac:dyDescent="0.25">
      <c r="A72" s="2">
        <f>22984</f>
        <v>22984</v>
      </c>
      <c r="B72" s="2">
        <f>0</f>
        <v>0</v>
      </c>
      <c r="C72" s="2">
        <f>13044</f>
        <v>13044</v>
      </c>
      <c r="D72" s="2">
        <f>53568</f>
        <v>53568</v>
      </c>
      <c r="E72" s="2">
        <f>52.3125</f>
        <v>52.3125</v>
      </c>
    </row>
    <row r="73" spans="1:5" x14ac:dyDescent="0.25">
      <c r="A73" s="2">
        <f>23333</f>
        <v>23333</v>
      </c>
      <c r="B73" s="2">
        <f>0</f>
        <v>0</v>
      </c>
      <c r="C73" s="2">
        <f>13232</f>
        <v>13232</v>
      </c>
      <c r="D73" s="2">
        <f>54024</f>
        <v>54024</v>
      </c>
      <c r="E73" s="2">
        <f>52.7578125</f>
        <v>52.7578125</v>
      </c>
    </row>
    <row r="74" spans="1:5" x14ac:dyDescent="0.25">
      <c r="A74" s="2">
        <f>23723</f>
        <v>23723</v>
      </c>
      <c r="B74" s="2">
        <f>0</f>
        <v>0</v>
      </c>
      <c r="C74" s="2">
        <f>13399</f>
        <v>13399</v>
      </c>
      <c r="D74" s="2">
        <f>54520</f>
        <v>54520</v>
      </c>
      <c r="E74" s="2">
        <f>53.2421875</f>
        <v>53.2421875</v>
      </c>
    </row>
    <row r="75" spans="1:5" x14ac:dyDescent="0.25">
      <c r="A75" s="2">
        <f>24029</f>
        <v>24029</v>
      </c>
      <c r="B75" s="2">
        <f>0</f>
        <v>0</v>
      </c>
      <c r="C75" s="2">
        <f>13595</f>
        <v>13595</v>
      </c>
      <c r="D75" s="2">
        <f>57172</f>
        <v>57172</v>
      </c>
      <c r="E75" s="2">
        <f>55.83203125</f>
        <v>55.83203125</v>
      </c>
    </row>
    <row r="76" spans="1:5" x14ac:dyDescent="0.25">
      <c r="A76" s="2">
        <f>24333</f>
        <v>24333</v>
      </c>
      <c r="B76" s="2">
        <f>2</f>
        <v>2</v>
      </c>
      <c r="C76" s="2">
        <f>13834</f>
        <v>13834</v>
      </c>
      <c r="D76" s="2">
        <f>59163</f>
        <v>59163</v>
      </c>
      <c r="E76" s="2">
        <f>57.7763671875</f>
        <v>57.7763671875</v>
      </c>
    </row>
    <row r="77" spans="1:5" x14ac:dyDescent="0.25">
      <c r="A77" s="2">
        <f>24626</f>
        <v>24626</v>
      </c>
      <c r="B77" s="2">
        <f>0</f>
        <v>0</v>
      </c>
      <c r="C77" s="2">
        <f>14030</f>
        <v>14030</v>
      </c>
      <c r="D77" s="2">
        <f>59757</f>
        <v>59757</v>
      </c>
      <c r="E77" s="2">
        <f>58.3564453125</f>
        <v>58.3564453125</v>
      </c>
    </row>
    <row r="78" spans="1:5" x14ac:dyDescent="0.25">
      <c r="A78" s="2">
        <f>24925</f>
        <v>24925</v>
      </c>
      <c r="B78" s="2">
        <f>2</f>
        <v>2</v>
      </c>
      <c r="C78" s="2">
        <f>14262</f>
        <v>14262</v>
      </c>
      <c r="D78" s="2">
        <f>61960</f>
        <v>61960</v>
      </c>
      <c r="E78" s="2">
        <f>60.5078125</f>
        <v>60.5078125</v>
      </c>
    </row>
    <row r="79" spans="1:5" x14ac:dyDescent="0.25">
      <c r="A79" s="2">
        <f>25227</f>
        <v>25227</v>
      </c>
      <c r="B79" s="2">
        <f>0</f>
        <v>0</v>
      </c>
      <c r="C79" s="2">
        <f>14468</f>
        <v>14468</v>
      </c>
      <c r="D79" s="2">
        <f>62283</f>
        <v>62283</v>
      </c>
      <c r="E79" s="2">
        <f>60.8232421875</f>
        <v>60.8232421875</v>
      </c>
    </row>
    <row r="80" spans="1:5" x14ac:dyDescent="0.25">
      <c r="A80" s="2">
        <f>25529</f>
        <v>25529</v>
      </c>
      <c r="B80" s="2">
        <f>2</f>
        <v>2</v>
      </c>
      <c r="C80" s="2">
        <f>14671</f>
        <v>14671</v>
      </c>
      <c r="D80" s="2">
        <f>62378</f>
        <v>62378</v>
      </c>
      <c r="E80" s="2">
        <f>60.916015625</f>
        <v>60.916015625</v>
      </c>
    </row>
    <row r="81" spans="1:5" x14ac:dyDescent="0.25">
      <c r="A81" s="2">
        <f>25821</f>
        <v>25821</v>
      </c>
      <c r="B81" s="2">
        <f>2</f>
        <v>2</v>
      </c>
      <c r="C81" s="2">
        <f>14829</f>
        <v>14829</v>
      </c>
      <c r="D81" s="2">
        <f>62374</f>
        <v>62374</v>
      </c>
      <c r="E81" s="2">
        <f>60.912109375</f>
        <v>60.912109375</v>
      </c>
    </row>
    <row r="82" spans="1:5" x14ac:dyDescent="0.25">
      <c r="A82" s="2">
        <f>26117</f>
        <v>26117</v>
      </c>
      <c r="B82" s="2">
        <f>0</f>
        <v>0</v>
      </c>
      <c r="C82" s="2">
        <f>14983</f>
        <v>14983</v>
      </c>
      <c r="D82" s="2">
        <f>62371</f>
        <v>62371</v>
      </c>
      <c r="E82" s="2">
        <f>60.9091796875</f>
        <v>60.9091796875</v>
      </c>
    </row>
    <row r="83" spans="1:5" x14ac:dyDescent="0.25">
      <c r="A83" s="2">
        <f>26446</f>
        <v>26446</v>
      </c>
      <c r="B83" s="2">
        <f>17</f>
        <v>17</v>
      </c>
      <c r="C83" s="2">
        <f>15123</f>
        <v>15123</v>
      </c>
      <c r="D83" s="2">
        <f>62363</f>
        <v>62363</v>
      </c>
      <c r="E83" s="2">
        <f>60.9013671875</f>
        <v>60.9013671875</v>
      </c>
    </row>
    <row r="84" spans="1:5" x14ac:dyDescent="0.25">
      <c r="A84" s="2">
        <f>26744</f>
        <v>26744</v>
      </c>
      <c r="B84" s="2">
        <f>23</f>
        <v>23</v>
      </c>
      <c r="C84" s="2">
        <f>15280</f>
        <v>15280</v>
      </c>
      <c r="D84" s="2">
        <f>62351</f>
        <v>62351</v>
      </c>
      <c r="E84" s="2">
        <f>60.8896484375</f>
        <v>60.8896484375</v>
      </c>
    </row>
    <row r="85" spans="1:5" x14ac:dyDescent="0.25">
      <c r="A85" s="2">
        <f>27033</f>
        <v>27033</v>
      </c>
      <c r="B85" s="2">
        <f>28</f>
        <v>28</v>
      </c>
      <c r="C85" s="2">
        <f>15438</f>
        <v>15438</v>
      </c>
      <c r="D85" s="2">
        <f>62342</f>
        <v>62342</v>
      </c>
      <c r="E85" s="2">
        <f>60.880859375</f>
        <v>60.880859375</v>
      </c>
    </row>
    <row r="86" spans="1:5" x14ac:dyDescent="0.25">
      <c r="A86" s="2">
        <f>27358</f>
        <v>27358</v>
      </c>
      <c r="B86" s="2">
        <f>33</f>
        <v>33</v>
      </c>
      <c r="C86" s="2">
        <f>15615</f>
        <v>15615</v>
      </c>
      <c r="D86" s="2">
        <f>62329</f>
        <v>62329</v>
      </c>
      <c r="E86" s="2">
        <f>60.8681640625</f>
        <v>60.8681640625</v>
      </c>
    </row>
    <row r="87" spans="1:5" x14ac:dyDescent="0.25">
      <c r="A87" s="2">
        <f>27667</f>
        <v>27667</v>
      </c>
      <c r="B87" s="2">
        <f>6</f>
        <v>6</v>
      </c>
      <c r="C87" s="2">
        <f>15758</f>
        <v>15758</v>
      </c>
      <c r="D87" s="2">
        <f>62338</f>
        <v>62338</v>
      </c>
      <c r="E87" s="2">
        <f>60.876953125</f>
        <v>60.876953125</v>
      </c>
    </row>
    <row r="88" spans="1:5" x14ac:dyDescent="0.25">
      <c r="A88" s="2">
        <f>27981</f>
        <v>27981</v>
      </c>
      <c r="B88" s="2">
        <f>7</f>
        <v>7</v>
      </c>
      <c r="C88" s="2">
        <f>15917</f>
        <v>15917</v>
      </c>
      <c r="D88" s="2">
        <f>62337</f>
        <v>62337</v>
      </c>
      <c r="E88" s="2">
        <f>60.8759765625</f>
        <v>60.8759765625</v>
      </c>
    </row>
    <row r="89" spans="1:5" x14ac:dyDescent="0.25">
      <c r="A89" s="2">
        <f>28286</f>
        <v>28286</v>
      </c>
      <c r="B89" s="2">
        <f>6</f>
        <v>6</v>
      </c>
      <c r="C89" s="2">
        <f>16069</f>
        <v>16069</v>
      </c>
      <c r="D89" s="2">
        <f>62330</f>
        <v>62330</v>
      </c>
      <c r="E89" s="2">
        <f>60.869140625</f>
        <v>60.869140625</v>
      </c>
    </row>
    <row r="90" spans="1:5" x14ac:dyDescent="0.25">
      <c r="A90" s="2">
        <f>28584</f>
        <v>28584</v>
      </c>
      <c r="B90" s="2">
        <f>0</f>
        <v>0</v>
      </c>
      <c r="C90" s="2">
        <f>16262</f>
        <v>16262</v>
      </c>
      <c r="D90" s="2">
        <f>62324</f>
        <v>62324</v>
      </c>
      <c r="E90" s="2">
        <f>60.86328125</f>
        <v>60.86328125</v>
      </c>
    </row>
    <row r="91" spans="1:5" x14ac:dyDescent="0.25">
      <c r="A91" s="2">
        <f>28877</f>
        <v>28877</v>
      </c>
      <c r="B91" s="2">
        <f>0</f>
        <v>0</v>
      </c>
      <c r="C91" s="2">
        <f>16426</f>
        <v>16426</v>
      </c>
      <c r="D91" s="2">
        <f>62306</f>
        <v>62306</v>
      </c>
      <c r="E91" s="2">
        <f>60.845703125</f>
        <v>60.845703125</v>
      </c>
    </row>
    <row r="92" spans="1:5" x14ac:dyDescent="0.25">
      <c r="A92" s="2">
        <f>29169</f>
        <v>29169</v>
      </c>
      <c r="B92" s="2">
        <f>0</f>
        <v>0</v>
      </c>
      <c r="C92" s="2">
        <f>16587</f>
        <v>16587</v>
      </c>
      <c r="D92" s="2">
        <f>62295</f>
        <v>62295</v>
      </c>
      <c r="E92" s="2">
        <f>60.8349609375</f>
        <v>60.8349609375</v>
      </c>
    </row>
    <row r="93" spans="1:5" x14ac:dyDescent="0.25">
      <c r="A93" s="2">
        <f>29456</f>
        <v>29456</v>
      </c>
      <c r="B93" s="2">
        <f>0</f>
        <v>0</v>
      </c>
      <c r="C93" s="2">
        <f>16734</f>
        <v>16734</v>
      </c>
      <c r="D93" s="2">
        <f>62299</f>
        <v>62299</v>
      </c>
      <c r="E93" s="2">
        <f>60.8388671875</f>
        <v>60.8388671875</v>
      </c>
    </row>
    <row r="94" spans="1:5" x14ac:dyDescent="0.25">
      <c r="A94" s="2">
        <f>29741</f>
        <v>29741</v>
      </c>
      <c r="B94" s="2">
        <f>0</f>
        <v>0</v>
      </c>
      <c r="C94" s="2">
        <f>16896</f>
        <v>16896</v>
      </c>
      <c r="D94" s="2">
        <f>62290</f>
        <v>62290</v>
      </c>
      <c r="E94" s="2">
        <f>60.830078125</f>
        <v>60.830078125</v>
      </c>
    </row>
    <row r="95" spans="1:5" x14ac:dyDescent="0.25">
      <c r="A95" s="2">
        <f>30016</f>
        <v>30016</v>
      </c>
      <c r="B95" s="2">
        <f>0</f>
        <v>0</v>
      </c>
      <c r="C95" s="2">
        <f>17057</f>
        <v>17057</v>
      </c>
      <c r="D95" s="2">
        <f>62308</f>
        <v>62308</v>
      </c>
      <c r="E95" s="2">
        <f>60.84765625</f>
        <v>60.84765625</v>
      </c>
    </row>
    <row r="96" spans="1:5" x14ac:dyDescent="0.25">
      <c r="A96" s="2">
        <f>30318</f>
        <v>30318</v>
      </c>
      <c r="B96" s="2">
        <f>2</f>
        <v>2</v>
      </c>
      <c r="C96" s="2">
        <f>17219</f>
        <v>17219</v>
      </c>
      <c r="D96" s="2">
        <f>62310</f>
        <v>62310</v>
      </c>
      <c r="E96" s="2">
        <f>60.849609375</f>
        <v>60.849609375</v>
      </c>
    </row>
    <row r="97" spans="1:5" x14ac:dyDescent="0.25">
      <c r="A97" s="2">
        <f>30610</f>
        <v>30610</v>
      </c>
      <c r="B97" s="2">
        <f>0</f>
        <v>0</v>
      </c>
      <c r="C97" s="2">
        <f>17379</f>
        <v>17379</v>
      </c>
      <c r="D97" s="2">
        <f>62306</f>
        <v>62306</v>
      </c>
      <c r="E97" s="2">
        <f>60.845703125</f>
        <v>60.845703125</v>
      </c>
    </row>
    <row r="98" spans="1:5" x14ac:dyDescent="0.25">
      <c r="A98" s="2">
        <f>30941</f>
        <v>30941</v>
      </c>
      <c r="B98" s="2">
        <f>17</f>
        <v>17</v>
      </c>
      <c r="C98" s="2">
        <f>17536</f>
        <v>17536</v>
      </c>
      <c r="D98" s="2">
        <f>62306</f>
        <v>62306</v>
      </c>
      <c r="E98" s="2">
        <f>60.845703125</f>
        <v>60.845703125</v>
      </c>
    </row>
    <row r="99" spans="1:5" x14ac:dyDescent="0.25">
      <c r="A99" s="2">
        <f>31246</f>
        <v>31246</v>
      </c>
      <c r="B99" s="2">
        <f>4</f>
        <v>4</v>
      </c>
      <c r="C99" s="2">
        <f>17683</f>
        <v>17683</v>
      </c>
      <c r="D99" s="2">
        <f>62305</f>
        <v>62305</v>
      </c>
      <c r="E99" s="2">
        <f>60.8447265625</f>
        <v>60.8447265625</v>
      </c>
    </row>
    <row r="100" spans="1:5" x14ac:dyDescent="0.25">
      <c r="A100" s="2">
        <f>31556</f>
        <v>31556</v>
      </c>
      <c r="B100" s="2">
        <f>13</f>
        <v>13</v>
      </c>
      <c r="C100" s="2">
        <f>17847</f>
        <v>17847</v>
      </c>
      <c r="D100" s="2">
        <f>62457</f>
        <v>62457</v>
      </c>
      <c r="E100" s="2">
        <f>60.9931640625</f>
        <v>60.9931640625</v>
      </c>
    </row>
    <row r="101" spans="1:5" x14ac:dyDescent="0.25">
      <c r="A101" s="2">
        <f>31825</f>
        <v>31825</v>
      </c>
      <c r="B101" s="2">
        <f>0</f>
        <v>0</v>
      </c>
      <c r="C101" s="2">
        <f>18001</f>
        <v>18001</v>
      </c>
      <c r="D101" s="2">
        <f>62612</f>
        <v>62612</v>
      </c>
      <c r="E101" s="2">
        <f>61.14453125</f>
        <v>61.14453125</v>
      </c>
    </row>
    <row r="102" spans="1:5" x14ac:dyDescent="0.25">
      <c r="A102" s="2">
        <f>32149</f>
        <v>32149</v>
      </c>
      <c r="B102" s="2">
        <f>0</f>
        <v>0</v>
      </c>
      <c r="C102" s="2">
        <f>18188</f>
        <v>18188</v>
      </c>
      <c r="D102" s="2">
        <f>63292</f>
        <v>63292</v>
      </c>
      <c r="E102" s="2">
        <f>61.80859375</f>
        <v>61.80859375</v>
      </c>
    </row>
    <row r="103" spans="1:5" x14ac:dyDescent="0.25">
      <c r="A103" s="2">
        <f>32437</f>
        <v>32437</v>
      </c>
      <c r="B103" s="2">
        <f>0</f>
        <v>0</v>
      </c>
      <c r="C103" s="2">
        <f>18365</f>
        <v>18365</v>
      </c>
      <c r="D103" s="2">
        <f>63912</f>
        <v>63912</v>
      </c>
      <c r="E103" s="2">
        <f>62.4140625</f>
        <v>62.4140625</v>
      </c>
    </row>
    <row r="104" spans="1:5" x14ac:dyDescent="0.25">
      <c r="A104" s="2">
        <f>32762</f>
        <v>32762</v>
      </c>
      <c r="B104" s="2">
        <f>5</f>
        <v>5</v>
      </c>
      <c r="C104" s="2">
        <f>18532</f>
        <v>18532</v>
      </c>
      <c r="D104" s="2">
        <f>63911</f>
        <v>63911</v>
      </c>
      <c r="E104" s="2">
        <f>62.4130859375</f>
        <v>62.4130859375</v>
      </c>
    </row>
    <row r="105" spans="1:5" x14ac:dyDescent="0.25">
      <c r="A105" s="2">
        <f>33065</f>
        <v>33065</v>
      </c>
      <c r="B105" s="2">
        <f>0</f>
        <v>0</v>
      </c>
      <c r="C105" s="2">
        <f>18704</f>
        <v>18704</v>
      </c>
      <c r="D105" s="2">
        <f>62482</f>
        <v>62482</v>
      </c>
      <c r="E105" s="2">
        <f>61.017578125</f>
        <v>61.017578125</v>
      </c>
    </row>
    <row r="106" spans="1:5" x14ac:dyDescent="0.25">
      <c r="A106" s="2">
        <f>33357</f>
        <v>33357</v>
      </c>
      <c r="B106" s="2">
        <f>0</f>
        <v>0</v>
      </c>
      <c r="C106" s="2">
        <f>18851</f>
        <v>18851</v>
      </c>
      <c r="D106" s="2">
        <f>62482</f>
        <v>62482</v>
      </c>
      <c r="E106" s="2">
        <f>61.017578125</f>
        <v>61.017578125</v>
      </c>
    </row>
    <row r="107" spans="1:5" x14ac:dyDescent="0.25">
      <c r="A107" s="2">
        <f>33669</f>
        <v>33669</v>
      </c>
      <c r="B107" s="2">
        <f>0</f>
        <v>0</v>
      </c>
      <c r="C107" s="2">
        <f>19028</f>
        <v>19028</v>
      </c>
      <c r="D107" s="2">
        <f>62504</f>
        <v>62504</v>
      </c>
      <c r="E107" s="2">
        <f>61.0390625</f>
        <v>61.0390625</v>
      </c>
    </row>
    <row r="108" spans="1:5" x14ac:dyDescent="0.25">
      <c r="A108" s="2">
        <f>33995</f>
        <v>33995</v>
      </c>
      <c r="B108" s="2">
        <f>0</f>
        <v>0</v>
      </c>
      <c r="C108" s="2">
        <f>19201</f>
        <v>19201</v>
      </c>
      <c r="D108" s="2">
        <f>62496</f>
        <v>62496</v>
      </c>
      <c r="E108" s="2">
        <f>61.03125</f>
        <v>61.03125</v>
      </c>
    </row>
    <row r="109" spans="1:5" x14ac:dyDescent="0.25">
      <c r="A109" s="2">
        <f>34303</f>
        <v>34303</v>
      </c>
      <c r="B109" s="2">
        <f>0</f>
        <v>0</v>
      </c>
      <c r="C109" s="2">
        <f>19372</f>
        <v>19372</v>
      </c>
      <c r="D109" s="2">
        <f>62503</f>
        <v>62503</v>
      </c>
      <c r="E109" s="2">
        <f>61.0380859375</f>
        <v>61.0380859375</v>
      </c>
    </row>
    <row r="110" spans="1:5" x14ac:dyDescent="0.25">
      <c r="A110" s="2">
        <f>34604</f>
        <v>34604</v>
      </c>
      <c r="B110" s="2">
        <f>0</f>
        <v>0</v>
      </c>
      <c r="C110" s="2">
        <f>19531</f>
        <v>19531</v>
      </c>
      <c r="D110" s="2">
        <f>62518</f>
        <v>62518</v>
      </c>
      <c r="E110" s="2">
        <f>61.052734375</f>
        <v>61.052734375</v>
      </c>
    </row>
    <row r="111" spans="1:5" x14ac:dyDescent="0.25">
      <c r="A111" s="2">
        <f>34903</f>
        <v>34903</v>
      </c>
      <c r="B111" s="2">
        <f>2</f>
        <v>2</v>
      </c>
      <c r="C111" s="2">
        <f>19689</f>
        <v>19689</v>
      </c>
      <c r="D111" s="2">
        <f>62516</f>
        <v>62516</v>
      </c>
      <c r="E111" s="2">
        <f>61.05078125</f>
        <v>61.05078125</v>
      </c>
    </row>
    <row r="112" spans="1:5" x14ac:dyDescent="0.25">
      <c r="A112" s="2">
        <f>35200</f>
        <v>35200</v>
      </c>
      <c r="B112" s="2">
        <f>20</f>
        <v>20</v>
      </c>
      <c r="C112" s="2">
        <f>19846</f>
        <v>19846</v>
      </c>
      <c r="D112" s="2">
        <f>62516</f>
        <v>62516</v>
      </c>
      <c r="E112" s="2">
        <f>61.05078125</f>
        <v>61.05078125</v>
      </c>
    </row>
    <row r="113" spans="1:5" x14ac:dyDescent="0.25">
      <c r="A113" s="2">
        <f>35500</f>
        <v>35500</v>
      </c>
      <c r="B113" s="2">
        <f>8</f>
        <v>8</v>
      </c>
      <c r="C113" s="2">
        <f>20019</f>
        <v>20019</v>
      </c>
      <c r="D113" s="2">
        <f>62516</f>
        <v>62516</v>
      </c>
      <c r="E113" s="2">
        <f>61.05078125</f>
        <v>61.05078125</v>
      </c>
    </row>
    <row r="114" spans="1:5" x14ac:dyDescent="0.25">
      <c r="A114" s="2">
        <f>35815</f>
        <v>35815</v>
      </c>
      <c r="B114" s="2">
        <f>0</f>
        <v>0</v>
      </c>
      <c r="C114" s="2">
        <f>20171</f>
        <v>20171</v>
      </c>
      <c r="D114" s="2">
        <f>62516</f>
        <v>62516</v>
      </c>
      <c r="E114" s="2">
        <f>61.05078125</f>
        <v>61.05078125</v>
      </c>
    </row>
    <row r="115" spans="1:5" x14ac:dyDescent="0.25">
      <c r="A115" s="2">
        <f>36116</f>
        <v>36116</v>
      </c>
      <c r="B115" s="2">
        <f>4</f>
        <v>4</v>
      </c>
      <c r="C115" s="2">
        <f>20322</f>
        <v>20322</v>
      </c>
      <c r="D115" s="2">
        <f>62518</f>
        <v>62518</v>
      </c>
      <c r="E115" s="2">
        <f>61.052734375</f>
        <v>61.052734375</v>
      </c>
    </row>
    <row r="116" spans="1:5" x14ac:dyDescent="0.25">
      <c r="A116" s="2">
        <f>36401</f>
        <v>36401</v>
      </c>
      <c r="B116" s="2">
        <f>0</f>
        <v>0</v>
      </c>
      <c r="C116" s="2">
        <f>20464</f>
        <v>20464</v>
      </c>
      <c r="D116" s="2">
        <f>62516</f>
        <v>62516</v>
      </c>
      <c r="E116" s="2">
        <f>61.05078125</f>
        <v>61.05078125</v>
      </c>
    </row>
    <row r="117" spans="1:5" x14ac:dyDescent="0.25">
      <c r="A117" s="2">
        <f>36688</f>
        <v>36688</v>
      </c>
      <c r="B117" s="2">
        <f>0</f>
        <v>0</v>
      </c>
      <c r="C117" s="2">
        <f>20621</f>
        <v>20621</v>
      </c>
      <c r="D117" s="2">
        <f>62518</f>
        <v>62518</v>
      </c>
      <c r="E117" s="2">
        <f>61.052734375</f>
        <v>61.052734375</v>
      </c>
    </row>
    <row r="118" spans="1:5" x14ac:dyDescent="0.25">
      <c r="A118" s="2">
        <f>36991</f>
        <v>36991</v>
      </c>
      <c r="B118" s="2">
        <f>0</f>
        <v>0</v>
      </c>
      <c r="C118" s="2">
        <f>20777</f>
        <v>20777</v>
      </c>
      <c r="D118" s="2">
        <f>62516</f>
        <v>62516</v>
      </c>
      <c r="E118" s="2">
        <f>61.05078125</f>
        <v>61.05078125</v>
      </c>
    </row>
    <row r="119" spans="1:5" x14ac:dyDescent="0.25">
      <c r="A119" s="2">
        <f>37291</f>
        <v>37291</v>
      </c>
      <c r="B119" s="2">
        <f>0</f>
        <v>0</v>
      </c>
      <c r="C119" s="2">
        <f>20932</f>
        <v>20932</v>
      </c>
      <c r="D119" s="2">
        <f>62515</f>
        <v>62515</v>
      </c>
      <c r="E119" s="2">
        <f>61.0498046875</f>
        <v>61.0498046875</v>
      </c>
    </row>
    <row r="120" spans="1:5" x14ac:dyDescent="0.25">
      <c r="A120" s="2">
        <f>37584</f>
        <v>37584</v>
      </c>
      <c r="B120" s="2">
        <f>0</f>
        <v>0</v>
      </c>
      <c r="C120" s="2">
        <f>21100</f>
        <v>21100</v>
      </c>
      <c r="D120" s="2">
        <f>62515</f>
        <v>62515</v>
      </c>
      <c r="E120" s="2">
        <f>61.0498046875</f>
        <v>61.0498046875</v>
      </c>
    </row>
    <row r="121" spans="1:5" x14ac:dyDescent="0.25">
      <c r="A121" s="2">
        <f>37870</f>
        <v>37870</v>
      </c>
      <c r="B121" s="2">
        <f>0</f>
        <v>0</v>
      </c>
      <c r="C121" s="2">
        <f>21281</f>
        <v>21281</v>
      </c>
      <c r="D121" s="2">
        <f>62515</f>
        <v>62515</v>
      </c>
      <c r="E121" s="2">
        <f>61.0498046875</f>
        <v>61.0498046875</v>
      </c>
    </row>
    <row r="122" spans="1:5" x14ac:dyDescent="0.25">
      <c r="A122" s="2">
        <f>38846</f>
        <v>38846</v>
      </c>
      <c r="B122" s="2">
        <f>15</f>
        <v>15</v>
      </c>
      <c r="C122" s="2">
        <f>21437</f>
        <v>21437</v>
      </c>
      <c r="D122" s="2">
        <f>62515</f>
        <v>62515</v>
      </c>
      <c r="E122" s="2">
        <f>61.0498046875</f>
        <v>61.0498046875</v>
      </c>
    </row>
    <row r="123" spans="1:5" x14ac:dyDescent="0.25">
      <c r="A123" s="2">
        <f>39132</f>
        <v>39132</v>
      </c>
      <c r="B123" s="2">
        <f>15</f>
        <v>15</v>
      </c>
      <c r="C123" s="2">
        <f>21622</f>
        <v>21622</v>
      </c>
      <c r="D123" s="2">
        <f>62879</f>
        <v>62879</v>
      </c>
      <c r="E123" s="2">
        <f>61.4052734375</f>
        <v>61.4052734375</v>
      </c>
    </row>
    <row r="124" spans="1:5" x14ac:dyDescent="0.25">
      <c r="A124" s="2">
        <f>39412</f>
        <v>39412</v>
      </c>
      <c r="B124" s="2">
        <f>6</f>
        <v>6</v>
      </c>
      <c r="C124" s="2">
        <f>21787</f>
        <v>21787</v>
      </c>
      <c r="D124" s="2">
        <f>62889</f>
        <v>62889</v>
      </c>
      <c r="E124" s="2">
        <f>61.4150390625</f>
        <v>61.4150390625</v>
      </c>
    </row>
    <row r="125" spans="1:5" x14ac:dyDescent="0.25">
      <c r="A125" s="2">
        <f>39691</f>
        <v>39691</v>
      </c>
      <c r="B125" s="2">
        <f>0</f>
        <v>0</v>
      </c>
      <c r="C125" s="2">
        <f>21942</f>
        <v>21942</v>
      </c>
      <c r="D125" s="2">
        <f>62887</f>
        <v>62887</v>
      </c>
      <c r="E125" s="2">
        <f>61.4130859375</f>
        <v>61.4130859375</v>
      </c>
    </row>
    <row r="126" spans="1:5" x14ac:dyDescent="0.25">
      <c r="A126" s="2">
        <f>39976</f>
        <v>39976</v>
      </c>
      <c r="B126" s="2">
        <f>0</f>
        <v>0</v>
      </c>
      <c r="C126" s="2">
        <f>22106</f>
        <v>22106</v>
      </c>
      <c r="D126" s="2">
        <f>62889</f>
        <v>62889</v>
      </c>
      <c r="E126" s="2">
        <f>61.4150390625</f>
        <v>61.4150390625</v>
      </c>
    </row>
    <row r="127" spans="1:5" x14ac:dyDescent="0.25">
      <c r="A127" s="2">
        <f>40274</f>
        <v>40274</v>
      </c>
      <c r="B127" s="2">
        <f>0</f>
        <v>0</v>
      </c>
      <c r="C127" s="2">
        <f>22293</f>
        <v>22293</v>
      </c>
      <c r="D127" s="2">
        <f>62893</f>
        <v>62893</v>
      </c>
      <c r="E127" s="2">
        <f>61.4189453125</f>
        <v>61.4189453125</v>
      </c>
    </row>
    <row r="128" spans="1:5" x14ac:dyDescent="0.25">
      <c r="A128" s="2">
        <f>40551</f>
        <v>40551</v>
      </c>
      <c r="B128" s="2">
        <f>5</f>
        <v>5</v>
      </c>
      <c r="C128" s="2">
        <f>22477</f>
        <v>22477</v>
      </c>
      <c r="D128" s="2">
        <f>62893</f>
        <v>62893</v>
      </c>
      <c r="E128" s="2">
        <f>61.4189453125</f>
        <v>61.4189453125</v>
      </c>
    </row>
    <row r="129" spans="1:5" x14ac:dyDescent="0.25">
      <c r="A129" s="2">
        <f>40885</f>
        <v>40885</v>
      </c>
      <c r="B129" s="2">
        <f>0</f>
        <v>0</v>
      </c>
      <c r="C129" s="2">
        <f>22645</f>
        <v>22645</v>
      </c>
      <c r="D129" s="2">
        <f>62888</f>
        <v>62888</v>
      </c>
      <c r="E129" s="2">
        <f>61.4140625</f>
        <v>61.4140625</v>
      </c>
    </row>
    <row r="130" spans="1:5" x14ac:dyDescent="0.25">
      <c r="A130" s="2">
        <f>41188</f>
        <v>41188</v>
      </c>
      <c r="B130" s="2">
        <f>3</f>
        <v>3</v>
      </c>
      <c r="C130" s="2">
        <f>22807</f>
        <v>22807</v>
      </c>
      <c r="D130" s="2">
        <f>62887</f>
        <v>62887</v>
      </c>
      <c r="E130" s="2">
        <f>61.4130859375</f>
        <v>61.4130859375</v>
      </c>
    </row>
    <row r="131" spans="1:5" x14ac:dyDescent="0.25">
      <c r="A131" s="2">
        <f>41478</f>
        <v>41478</v>
      </c>
      <c r="B131" s="2">
        <f>0</f>
        <v>0</v>
      </c>
      <c r="C131" s="2">
        <f>22971</f>
        <v>22971</v>
      </c>
      <c r="D131" s="2">
        <f>62886</f>
        <v>62886</v>
      </c>
      <c r="E131" s="2">
        <f>61.412109375</f>
        <v>61.412109375</v>
      </c>
    </row>
    <row r="132" spans="1:5" x14ac:dyDescent="0.25">
      <c r="A132" s="2">
        <f>41806</f>
        <v>41806</v>
      </c>
      <c r="B132" s="2">
        <f>0</f>
        <v>0</v>
      </c>
      <c r="C132" s="2">
        <f>23169</f>
        <v>23169</v>
      </c>
      <c r="D132" s="2">
        <f>62887</f>
        <v>62887</v>
      </c>
      <c r="E132" s="2">
        <f>61.4130859375</f>
        <v>61.4130859375</v>
      </c>
    </row>
    <row r="133" spans="1:5" x14ac:dyDescent="0.25">
      <c r="A133" s="2">
        <f>42093</f>
        <v>42093</v>
      </c>
      <c r="B133" s="2">
        <f>0</f>
        <v>0</v>
      </c>
      <c r="C133" s="2">
        <f>23638</f>
        <v>23638</v>
      </c>
      <c r="D133" s="2">
        <f>62891</f>
        <v>62891</v>
      </c>
      <c r="E133" s="2">
        <f>61.4169921875</f>
        <v>61.4169921875</v>
      </c>
    </row>
    <row r="134" spans="1:5" x14ac:dyDescent="0.25">
      <c r="A134" s="2">
        <f>42399</f>
        <v>42399</v>
      </c>
      <c r="B134" s="2">
        <f>12</f>
        <v>12</v>
      </c>
      <c r="C134" s="2">
        <f>23799</f>
        <v>23799</v>
      </c>
      <c r="D134" s="2">
        <f>62890</f>
        <v>62890</v>
      </c>
      <c r="E134" s="2">
        <f>61.416015625</f>
        <v>61.416015625</v>
      </c>
    </row>
    <row r="135" spans="1:5" x14ac:dyDescent="0.25">
      <c r="A135" s="2">
        <f>42683</f>
        <v>42683</v>
      </c>
      <c r="B135" s="2">
        <f>0</f>
        <v>0</v>
      </c>
      <c r="C135" s="2">
        <f>23963</f>
        <v>23963</v>
      </c>
      <c r="D135" s="2">
        <f>62890</f>
        <v>62890</v>
      </c>
      <c r="E135" s="2">
        <f>61.416015625</f>
        <v>61.416015625</v>
      </c>
    </row>
    <row r="136" spans="1:5" x14ac:dyDescent="0.25">
      <c r="A136" s="2">
        <f>42952</f>
        <v>42952</v>
      </c>
      <c r="B136" s="2">
        <f>0</f>
        <v>0</v>
      </c>
      <c r="C136" s="2">
        <f>24124</f>
        <v>24124</v>
      </c>
      <c r="D136" s="2">
        <f>62891</f>
        <v>62891</v>
      </c>
      <c r="E136" s="2">
        <f>61.4169921875</f>
        <v>61.4169921875</v>
      </c>
    </row>
    <row r="137" spans="1:5" x14ac:dyDescent="0.25">
      <c r="A137" s="2">
        <f>43257</f>
        <v>43257</v>
      </c>
      <c r="B137" s="2">
        <f>3</f>
        <v>3</v>
      </c>
      <c r="C137" s="2">
        <f>24287</f>
        <v>24287</v>
      </c>
      <c r="D137" s="2">
        <f>62889</f>
        <v>62889</v>
      </c>
      <c r="E137" s="2">
        <f>61.4150390625</f>
        <v>61.4150390625</v>
      </c>
    </row>
    <row r="138" spans="1:5" x14ac:dyDescent="0.25">
      <c r="A138" s="2">
        <f>43541</f>
        <v>43541</v>
      </c>
      <c r="B138" s="2">
        <f>0</f>
        <v>0</v>
      </c>
      <c r="C138" s="2">
        <f>24455</f>
        <v>24455</v>
      </c>
      <c r="D138" s="2">
        <f>62891</f>
        <v>62891</v>
      </c>
      <c r="E138" s="2">
        <f>61.4169921875</f>
        <v>61.4169921875</v>
      </c>
    </row>
    <row r="139" spans="1:5" x14ac:dyDescent="0.25">
      <c r="A139" s="2">
        <f>43835</f>
        <v>43835</v>
      </c>
      <c r="B139" s="2">
        <f>0</f>
        <v>0</v>
      </c>
      <c r="C139" s="2">
        <f>24615</f>
        <v>24615</v>
      </c>
      <c r="D139" s="2">
        <f>62885</f>
        <v>62885</v>
      </c>
      <c r="E139" s="2">
        <f>61.4111328125</f>
        <v>61.4111328125</v>
      </c>
    </row>
    <row r="140" spans="1:5" x14ac:dyDescent="0.25">
      <c r="A140" s="2">
        <f>44120</f>
        <v>44120</v>
      </c>
      <c r="B140" s="2">
        <f>0</f>
        <v>0</v>
      </c>
      <c r="C140" s="2">
        <f>24784</f>
        <v>24784</v>
      </c>
      <c r="D140" s="2">
        <f>62885</f>
        <v>62885</v>
      </c>
      <c r="E140" s="2">
        <f>61.4111328125</f>
        <v>61.4111328125</v>
      </c>
    </row>
    <row r="141" spans="1:5" x14ac:dyDescent="0.25">
      <c r="A141" s="2">
        <f>44412</f>
        <v>44412</v>
      </c>
      <c r="B141" s="2">
        <f>0</f>
        <v>0</v>
      </c>
      <c r="C141" s="2">
        <f>24947</f>
        <v>24947</v>
      </c>
      <c r="D141" s="2">
        <f>62885</f>
        <v>62885</v>
      </c>
      <c r="E141" s="2">
        <f>61.4111328125</f>
        <v>61.4111328125</v>
      </c>
    </row>
    <row r="142" spans="1:5" x14ac:dyDescent="0.25">
      <c r="A142" s="2">
        <f>44700</f>
        <v>44700</v>
      </c>
      <c r="B142" s="2">
        <f>3</f>
        <v>3</v>
      </c>
      <c r="C142" s="2">
        <f>25109</f>
        <v>25109</v>
      </c>
      <c r="D142" s="2">
        <f>62889</f>
        <v>62889</v>
      </c>
      <c r="E142" s="2">
        <f>61.4150390625</f>
        <v>61.4150390625</v>
      </c>
    </row>
    <row r="143" spans="1:5" x14ac:dyDescent="0.25">
      <c r="A143" s="2">
        <f>44977</f>
        <v>44977</v>
      </c>
      <c r="B143" s="2">
        <f>0</f>
        <v>0</v>
      </c>
      <c r="C143" s="2">
        <f>25301</f>
        <v>25301</v>
      </c>
      <c r="D143" s="2">
        <f>62889</f>
        <v>62889</v>
      </c>
      <c r="E143" s="2">
        <f>61.4150390625</f>
        <v>61.4150390625</v>
      </c>
    </row>
    <row r="144" spans="1:5" x14ac:dyDescent="0.25">
      <c r="A144" s="2">
        <f>45246</f>
        <v>45246</v>
      </c>
      <c r="B144" s="2">
        <f>0</f>
        <v>0</v>
      </c>
      <c r="C144" s="2">
        <f>25480</f>
        <v>25480</v>
      </c>
      <c r="D144" s="2">
        <f>62888</f>
        <v>62888</v>
      </c>
      <c r="E144" s="2">
        <f>61.4140625</f>
        <v>61.4140625</v>
      </c>
    </row>
    <row r="145" spans="1:5" x14ac:dyDescent="0.25">
      <c r="A145" s="2">
        <f>45525</f>
        <v>45525</v>
      </c>
      <c r="B145" s="2">
        <f>0</f>
        <v>0</v>
      </c>
      <c r="C145" s="2">
        <f>25635</f>
        <v>25635</v>
      </c>
      <c r="D145" s="2">
        <f>62890</f>
        <v>62890</v>
      </c>
      <c r="E145" s="2">
        <f>61.416015625</f>
        <v>61.416015625</v>
      </c>
    </row>
    <row r="146" spans="1:5" x14ac:dyDescent="0.25">
      <c r="A146" s="2">
        <f>45809</f>
        <v>45809</v>
      </c>
      <c r="B146" s="2">
        <f>20</f>
        <v>20</v>
      </c>
      <c r="C146" s="2">
        <f>25788</f>
        <v>25788</v>
      </c>
      <c r="D146" s="2">
        <f>62888</f>
        <v>62888</v>
      </c>
      <c r="E146" s="2">
        <f>61.4140625</f>
        <v>61.4140625</v>
      </c>
    </row>
    <row r="147" spans="1:5" x14ac:dyDescent="0.25">
      <c r="A147" s="2">
        <f>46106</f>
        <v>46106</v>
      </c>
      <c r="B147" s="2">
        <f>4</f>
        <v>4</v>
      </c>
      <c r="C147" s="2">
        <f>25944</f>
        <v>25944</v>
      </c>
      <c r="D147" s="2">
        <f>62890</f>
        <v>62890</v>
      </c>
      <c r="E147" s="2">
        <f>61.416015625</f>
        <v>61.416015625</v>
      </c>
    </row>
    <row r="148" spans="1:5" x14ac:dyDescent="0.25">
      <c r="A148" s="2">
        <f>46393</f>
        <v>46393</v>
      </c>
      <c r="B148" s="2">
        <f>2</f>
        <v>2</v>
      </c>
      <c r="C148" s="2">
        <f>26100</f>
        <v>26100</v>
      </c>
      <c r="D148" s="2">
        <f>62888</f>
        <v>62888</v>
      </c>
      <c r="E148" s="2">
        <f>61.4140625</f>
        <v>61.4140625</v>
      </c>
    </row>
    <row r="149" spans="1:5" x14ac:dyDescent="0.25">
      <c r="A149" s="2">
        <f>46674</f>
        <v>46674</v>
      </c>
      <c r="B149" s="2">
        <f>0</f>
        <v>0</v>
      </c>
      <c r="C149" s="2">
        <f>26267</f>
        <v>26267</v>
      </c>
      <c r="D149" s="2">
        <f>62892</f>
        <v>62892</v>
      </c>
      <c r="E149" s="2">
        <f>61.41796875</f>
        <v>61.41796875</v>
      </c>
    </row>
    <row r="150" spans="1:5" x14ac:dyDescent="0.25">
      <c r="A150" s="2">
        <f>46997</f>
        <v>46997</v>
      </c>
      <c r="B150" s="2">
        <f>0</f>
        <v>0</v>
      </c>
      <c r="C150" s="2">
        <f>26456</f>
        <v>26456</v>
      </c>
      <c r="D150" s="2">
        <f>64224</f>
        <v>64224</v>
      </c>
      <c r="E150" s="2">
        <f>62.71875</f>
        <v>62.71875</v>
      </c>
    </row>
    <row r="151" spans="1:5" x14ac:dyDescent="0.25">
      <c r="A151" s="2">
        <f>47290</f>
        <v>47290</v>
      </c>
      <c r="B151" s="2">
        <f>0</f>
        <v>0</v>
      </c>
      <c r="C151" s="2">
        <f>26617</f>
        <v>26617</v>
      </c>
      <c r="D151" s="2">
        <f>61507</f>
        <v>61507</v>
      </c>
      <c r="E151" s="2">
        <f>60.0654296875</f>
        <v>60.0654296875</v>
      </c>
    </row>
    <row r="152" spans="1:5" x14ac:dyDescent="0.25">
      <c r="A152" s="2">
        <f>47581</f>
        <v>47581</v>
      </c>
      <c r="B152" s="2">
        <f>0</f>
        <v>0</v>
      </c>
      <c r="C152" s="2">
        <f>26780</f>
        <v>26780</v>
      </c>
      <c r="D152" s="2">
        <f>61519</f>
        <v>61519</v>
      </c>
      <c r="E152" s="2">
        <f>60.0771484375</f>
        <v>60.0771484375</v>
      </c>
    </row>
    <row r="153" spans="1:5" x14ac:dyDescent="0.25">
      <c r="A153" s="2">
        <f>47865</f>
        <v>47865</v>
      </c>
      <c r="B153" s="2">
        <f>0</f>
        <v>0</v>
      </c>
      <c r="C153" s="2">
        <f>26955</f>
        <v>26955</v>
      </c>
      <c r="D153" s="2">
        <f>61947</f>
        <v>61947</v>
      </c>
      <c r="E153" s="2">
        <f>60.4951171875</f>
        <v>60.4951171875</v>
      </c>
    </row>
    <row r="154" spans="1:5" x14ac:dyDescent="0.25">
      <c r="A154" s="2">
        <f>48149</f>
        <v>48149</v>
      </c>
      <c r="B154" s="2">
        <f>3</f>
        <v>3</v>
      </c>
      <c r="C154" s="2">
        <f>27180</f>
        <v>27180</v>
      </c>
      <c r="D154" s="2">
        <f>63465</f>
        <v>63465</v>
      </c>
      <c r="E154" s="2">
        <f>61.9775390625</f>
        <v>61.9775390625</v>
      </c>
    </row>
    <row r="155" spans="1:5" x14ac:dyDescent="0.25">
      <c r="A155" s="2">
        <f>48437</f>
        <v>48437</v>
      </c>
      <c r="B155" s="2">
        <f>0</f>
        <v>0</v>
      </c>
      <c r="C155" s="2">
        <f>27362</f>
        <v>27362</v>
      </c>
      <c r="D155" s="2">
        <f>63251</f>
        <v>63251</v>
      </c>
      <c r="E155" s="2">
        <f>61.7685546875</f>
        <v>61.7685546875</v>
      </c>
    </row>
    <row r="156" spans="1:5" x14ac:dyDescent="0.25">
      <c r="A156" s="2">
        <f>48730</f>
        <v>48730</v>
      </c>
      <c r="B156" s="2">
        <f>17</f>
        <v>17</v>
      </c>
      <c r="C156" s="2">
        <f>27543</f>
        <v>27543</v>
      </c>
      <c r="D156" s="2">
        <f>63251</f>
        <v>63251</v>
      </c>
      <c r="E156" s="2">
        <f>61.7685546875</f>
        <v>61.7685546875</v>
      </c>
    </row>
    <row r="157" spans="1:5" x14ac:dyDescent="0.25">
      <c r="A157" s="2">
        <f>49033</f>
        <v>49033</v>
      </c>
      <c r="B157" s="2">
        <f>17</f>
        <v>17</v>
      </c>
      <c r="C157" s="2">
        <f>27793</f>
        <v>27793</v>
      </c>
      <c r="D157" s="2">
        <f>64009</f>
        <v>64009</v>
      </c>
      <c r="E157" s="2">
        <f>62.5087890625</f>
        <v>62.5087890625</v>
      </c>
    </row>
    <row r="158" spans="1:5" x14ac:dyDescent="0.25">
      <c r="A158" s="2">
        <f>49333</f>
        <v>49333</v>
      </c>
      <c r="B158" s="2">
        <f>12</f>
        <v>12</v>
      </c>
      <c r="C158" s="2">
        <f>27996</f>
        <v>27996</v>
      </c>
      <c r="D158" s="2">
        <f>64157</f>
        <v>64157</v>
      </c>
      <c r="E158" s="2">
        <f>62.6533203125</f>
        <v>62.6533203125</v>
      </c>
    </row>
    <row r="159" spans="1:5" x14ac:dyDescent="0.25">
      <c r="A159" s="2">
        <f>49630</f>
        <v>49630</v>
      </c>
      <c r="B159" s="2">
        <f>0</f>
        <v>0</v>
      </c>
      <c r="C159" s="2">
        <f>28204</f>
        <v>28204</v>
      </c>
      <c r="D159" s="2">
        <f>64384</f>
        <v>64384</v>
      </c>
      <c r="E159" s="2">
        <f>62.875</f>
        <v>62.875</v>
      </c>
    </row>
    <row r="160" spans="1:5" x14ac:dyDescent="0.25">
      <c r="A160" s="2">
        <f>49916</f>
        <v>49916</v>
      </c>
      <c r="B160" s="2">
        <f>0</f>
        <v>0</v>
      </c>
      <c r="C160" s="2">
        <f>28379</f>
        <v>28379</v>
      </c>
      <c r="D160" s="2">
        <f>64286</f>
        <v>64286</v>
      </c>
      <c r="E160" s="2">
        <f>62.779296875</f>
        <v>62.779296875</v>
      </c>
    </row>
    <row r="161" spans="1:5" x14ac:dyDescent="0.25">
      <c r="A161" s="2">
        <f>50201</f>
        <v>50201</v>
      </c>
      <c r="B161" s="2">
        <f>0</f>
        <v>0</v>
      </c>
      <c r="C161" s="2">
        <f>28546</f>
        <v>28546</v>
      </c>
      <c r="D161" s="2">
        <f>64286</f>
        <v>64286</v>
      </c>
      <c r="E161" s="2">
        <f>62.779296875</f>
        <v>62.779296875</v>
      </c>
    </row>
    <row r="162" spans="1:5" x14ac:dyDescent="0.25">
      <c r="A162" s="2">
        <f>50474</f>
        <v>50474</v>
      </c>
      <c r="B162" s="2">
        <f>0</f>
        <v>0</v>
      </c>
      <c r="C162" s="2">
        <f>28708</f>
        <v>28708</v>
      </c>
      <c r="D162" s="2">
        <f>64288</f>
        <v>64288</v>
      </c>
      <c r="E162" s="2">
        <f>62.78125</f>
        <v>62.78125</v>
      </c>
    </row>
    <row r="163" spans="1:5" x14ac:dyDescent="0.25">
      <c r="A163" s="2">
        <f>50758</f>
        <v>50758</v>
      </c>
      <c r="B163" s="2">
        <f>2</f>
        <v>2</v>
      </c>
      <c r="C163" s="2">
        <f>28869</f>
        <v>28869</v>
      </c>
      <c r="D163" s="2">
        <f>64286</f>
        <v>64286</v>
      </c>
      <c r="E163" s="2">
        <f>62.779296875</f>
        <v>62.779296875</v>
      </c>
    </row>
    <row r="164" spans="1:5" x14ac:dyDescent="0.25">
      <c r="A164" s="2">
        <f>51042</f>
        <v>51042</v>
      </c>
      <c r="B164" s="2">
        <f>0</f>
        <v>0</v>
      </c>
      <c r="C164" s="2">
        <f>29033</f>
        <v>29033</v>
      </c>
      <c r="D164" s="2">
        <f>64286</f>
        <v>64286</v>
      </c>
      <c r="E164" s="2">
        <f>62.779296875</f>
        <v>62.779296875</v>
      </c>
    </row>
    <row r="165" spans="1:5" x14ac:dyDescent="0.25">
      <c r="A165" s="2">
        <f>51314</f>
        <v>51314</v>
      </c>
      <c r="B165" s="2">
        <f>0</f>
        <v>0</v>
      </c>
      <c r="C165" s="2">
        <f>29194</f>
        <v>29194</v>
      </c>
      <c r="D165" s="2">
        <f>64286</f>
        <v>64286</v>
      </c>
      <c r="E165" s="2">
        <f>62.779296875</f>
        <v>62.779296875</v>
      </c>
    </row>
    <row r="166" spans="1:5" x14ac:dyDescent="0.25">
      <c r="A166" s="2">
        <f>51582</f>
        <v>51582</v>
      </c>
      <c r="B166" s="2">
        <f>0</f>
        <v>0</v>
      </c>
      <c r="C166" s="2">
        <f>29371</f>
        <v>29371</v>
      </c>
      <c r="D166" s="2">
        <f>64286</f>
        <v>64286</v>
      </c>
      <c r="E166" s="2">
        <f>62.779296875</f>
        <v>62.779296875</v>
      </c>
    </row>
    <row r="167" spans="1:5" x14ac:dyDescent="0.25">
      <c r="A167" s="2">
        <f>51887</f>
        <v>51887</v>
      </c>
      <c r="B167" s="2">
        <f>3</f>
        <v>3</v>
      </c>
      <c r="C167" s="2">
        <f>29527</f>
        <v>29527</v>
      </c>
      <c r="D167" s="2">
        <f>64286</f>
        <v>64286</v>
      </c>
      <c r="E167" s="2">
        <f>62.779296875</f>
        <v>62.779296875</v>
      </c>
    </row>
    <row r="168" spans="1:5" x14ac:dyDescent="0.25">
      <c r="C168" s="2">
        <f>29692</f>
        <v>29692</v>
      </c>
      <c r="D168" s="2">
        <f>64285</f>
        <v>64285</v>
      </c>
      <c r="E168" s="2">
        <f>62.7783203125</f>
        <v>62.7783203125</v>
      </c>
    </row>
    <row r="169" spans="1:5" x14ac:dyDescent="0.25">
      <c r="C169" s="2">
        <f>29860</f>
        <v>29860</v>
      </c>
      <c r="D169" s="2">
        <f>64287</f>
        <v>64287</v>
      </c>
      <c r="E169" s="2">
        <f>62.7802734375</f>
        <v>62.7802734375</v>
      </c>
    </row>
    <row r="170" spans="1:5" x14ac:dyDescent="0.25">
      <c r="C170" s="2">
        <f>30026</f>
        <v>30026</v>
      </c>
      <c r="D170" s="2">
        <f>64285</f>
        <v>64285</v>
      </c>
      <c r="E170" s="2">
        <f>62.7783203125</f>
        <v>62.7783203125</v>
      </c>
    </row>
    <row r="171" spans="1:5" x14ac:dyDescent="0.25">
      <c r="C171" s="2">
        <f>30196</f>
        <v>30196</v>
      </c>
      <c r="D171" s="2">
        <f>64285</f>
        <v>64285</v>
      </c>
      <c r="E171" s="2">
        <f>62.7783203125</f>
        <v>62.7783203125</v>
      </c>
    </row>
    <row r="172" spans="1:5" x14ac:dyDescent="0.25">
      <c r="C172" s="2">
        <f>30378</f>
        <v>30378</v>
      </c>
      <c r="D172" s="2">
        <f>64293</f>
        <v>64293</v>
      </c>
      <c r="E172" s="2">
        <f>62.7861328125</f>
        <v>62.7861328125</v>
      </c>
    </row>
    <row r="173" spans="1:5" x14ac:dyDescent="0.25">
      <c r="C173" s="2">
        <f>30839</f>
        <v>30839</v>
      </c>
      <c r="D173" s="2">
        <f>64581</f>
        <v>64581</v>
      </c>
      <c r="E173" s="2">
        <f>63.0673828125</f>
        <v>63.0673828125</v>
      </c>
    </row>
    <row r="174" spans="1:5" x14ac:dyDescent="0.25">
      <c r="C174" s="2">
        <f>31045</f>
        <v>31045</v>
      </c>
      <c r="D174" s="2">
        <f>65773</f>
        <v>65773</v>
      </c>
      <c r="E174" s="2">
        <f>64.2314453125</f>
        <v>64.2314453125</v>
      </c>
    </row>
    <row r="175" spans="1:5" x14ac:dyDescent="0.25">
      <c r="C175" s="2">
        <f>31219</f>
        <v>31219</v>
      </c>
      <c r="D175" s="2">
        <f>66073</f>
        <v>66073</v>
      </c>
      <c r="E175" s="2">
        <f>64.5244140625</f>
        <v>64.5244140625</v>
      </c>
    </row>
    <row r="176" spans="1:5" x14ac:dyDescent="0.25">
      <c r="C176" s="2">
        <f>31413</f>
        <v>31413</v>
      </c>
      <c r="D176" s="2">
        <f>66075</f>
        <v>66075</v>
      </c>
      <c r="E176" s="2">
        <f>64.5263671875</f>
        <v>64.5263671875</v>
      </c>
    </row>
    <row r="177" spans="3:5" x14ac:dyDescent="0.25">
      <c r="C177" s="2">
        <f>31584</f>
        <v>31584</v>
      </c>
      <c r="D177" s="2">
        <f>66105</f>
        <v>66105</v>
      </c>
      <c r="E177" s="2">
        <f>64.5556640625</f>
        <v>64.5556640625</v>
      </c>
    </row>
    <row r="178" spans="3:5" x14ac:dyDescent="0.25">
      <c r="C178" s="2">
        <f>31743</f>
        <v>31743</v>
      </c>
      <c r="D178" s="2">
        <f>66105</f>
        <v>66105</v>
      </c>
      <c r="E178" s="2">
        <f>64.5556640625</f>
        <v>64.5556640625</v>
      </c>
    </row>
    <row r="179" spans="3:5" x14ac:dyDescent="0.25">
      <c r="C179" s="2">
        <f>31912</f>
        <v>31912</v>
      </c>
      <c r="D179" s="2">
        <f>66105</f>
        <v>66105</v>
      </c>
      <c r="E179" s="2">
        <f>64.5556640625</f>
        <v>64.5556640625</v>
      </c>
    </row>
    <row r="180" spans="3:5" x14ac:dyDescent="0.25">
      <c r="C180" s="2">
        <f>32084</f>
        <v>32084</v>
      </c>
      <c r="D180" s="2">
        <f>66105</f>
        <v>66105</v>
      </c>
      <c r="E180" s="2">
        <f>64.5556640625</f>
        <v>64.5556640625</v>
      </c>
    </row>
    <row r="181" spans="3:5" x14ac:dyDescent="0.25">
      <c r="C181" s="2">
        <f>32289</f>
        <v>32289</v>
      </c>
      <c r="D181" s="2">
        <f>66107</f>
        <v>66107</v>
      </c>
      <c r="E181" s="2">
        <f>64.5576171875</f>
        <v>64.5576171875</v>
      </c>
    </row>
    <row r="182" spans="3:5" x14ac:dyDescent="0.25">
      <c r="C182" s="2">
        <f>32470</f>
        <v>32470</v>
      </c>
      <c r="D182" s="2">
        <f>66105</f>
        <v>66105</v>
      </c>
      <c r="E182" s="2">
        <f>64.5556640625</f>
        <v>64.5556640625</v>
      </c>
    </row>
    <row r="183" spans="3:5" x14ac:dyDescent="0.25">
      <c r="C183" s="2">
        <f>32629</f>
        <v>32629</v>
      </c>
      <c r="D183" s="2">
        <f>66105</f>
        <v>66105</v>
      </c>
      <c r="E183" s="2">
        <f>64.5556640625</f>
        <v>64.5556640625</v>
      </c>
    </row>
    <row r="184" spans="3:5" x14ac:dyDescent="0.25">
      <c r="C184" s="2">
        <f>32814</f>
        <v>32814</v>
      </c>
      <c r="D184" s="2">
        <f>66105</f>
        <v>66105</v>
      </c>
      <c r="E184" s="2">
        <f>64.5556640625</f>
        <v>64.5556640625</v>
      </c>
    </row>
    <row r="185" spans="3:5" x14ac:dyDescent="0.25">
      <c r="C185" s="2">
        <f>32996</f>
        <v>32996</v>
      </c>
      <c r="D185" s="2">
        <f>66105</f>
        <v>66105</v>
      </c>
      <c r="E185" s="2">
        <f>64.5556640625</f>
        <v>64.5556640625</v>
      </c>
    </row>
    <row r="186" spans="3:5" x14ac:dyDescent="0.25">
      <c r="C186" s="2">
        <f>33187</f>
        <v>33187</v>
      </c>
      <c r="D186" s="2">
        <f>66107</f>
        <v>66107</v>
      </c>
      <c r="E186" s="2">
        <f>64.5576171875</f>
        <v>64.5576171875</v>
      </c>
    </row>
    <row r="187" spans="3:5" x14ac:dyDescent="0.25">
      <c r="C187" s="2">
        <f>33374</f>
        <v>33374</v>
      </c>
      <c r="D187" s="2">
        <f>66105</f>
        <v>66105</v>
      </c>
      <c r="E187" s="2">
        <f>64.5556640625</f>
        <v>64.5556640625</v>
      </c>
    </row>
    <row r="188" spans="3:5" x14ac:dyDescent="0.25">
      <c r="C188" s="2">
        <f>33546</f>
        <v>33546</v>
      </c>
      <c r="D188" s="2">
        <f>66105</f>
        <v>66105</v>
      </c>
      <c r="E188" s="2">
        <f>64.5556640625</f>
        <v>64.5556640625</v>
      </c>
    </row>
    <row r="189" spans="3:5" x14ac:dyDescent="0.25">
      <c r="C189" s="2">
        <f>33761</f>
        <v>33761</v>
      </c>
      <c r="D189" s="2">
        <f>66105</f>
        <v>66105</v>
      </c>
      <c r="E189" s="2">
        <f>64.5556640625</f>
        <v>64.5556640625</v>
      </c>
    </row>
    <row r="190" spans="3:5" x14ac:dyDescent="0.25">
      <c r="C190" s="2">
        <f>33953</f>
        <v>33953</v>
      </c>
      <c r="D190" s="2">
        <f>66105</f>
        <v>66105</v>
      </c>
      <c r="E190" s="2">
        <f>64.5556640625</f>
        <v>64.5556640625</v>
      </c>
    </row>
    <row r="191" spans="3:5" x14ac:dyDescent="0.25">
      <c r="C191" s="2">
        <f>34142</f>
        <v>34142</v>
      </c>
      <c r="D191" s="2">
        <f>66107</f>
        <v>66107</v>
      </c>
      <c r="E191" s="2">
        <f>64.5576171875</f>
        <v>64.5576171875</v>
      </c>
    </row>
    <row r="192" spans="3:5" x14ac:dyDescent="0.25">
      <c r="C192" s="2">
        <f>34330</f>
        <v>34330</v>
      </c>
      <c r="D192" s="2">
        <f>66105</f>
        <v>66105</v>
      </c>
      <c r="E192" s="2">
        <f>64.5556640625</f>
        <v>64.5556640625</v>
      </c>
    </row>
    <row r="193" spans="3:5" x14ac:dyDescent="0.25">
      <c r="C193" s="2">
        <f>34501</f>
        <v>34501</v>
      </c>
      <c r="D193" s="2">
        <f>66105</f>
        <v>66105</v>
      </c>
      <c r="E193" s="2">
        <f>64.5556640625</f>
        <v>64.5556640625</v>
      </c>
    </row>
    <row r="194" spans="3:5" x14ac:dyDescent="0.25">
      <c r="C194" s="2">
        <f>34674</f>
        <v>34674</v>
      </c>
      <c r="D194" s="2">
        <f>66105</f>
        <v>66105</v>
      </c>
      <c r="E194" s="2">
        <f>64.5556640625</f>
        <v>64.5556640625</v>
      </c>
    </row>
    <row r="195" spans="3:5" x14ac:dyDescent="0.25">
      <c r="C195" s="2">
        <f>34839</f>
        <v>34839</v>
      </c>
      <c r="D195" s="2">
        <f>66105</f>
        <v>66105</v>
      </c>
      <c r="E195" s="2">
        <f>64.5556640625</f>
        <v>64.5556640625</v>
      </c>
    </row>
    <row r="196" spans="3:5" x14ac:dyDescent="0.25">
      <c r="C196" s="2">
        <f>35041</f>
        <v>35041</v>
      </c>
      <c r="D196" s="2">
        <f>66219</f>
        <v>66219</v>
      </c>
      <c r="E196" s="2">
        <f>64.6669921875</f>
        <v>64.6669921875</v>
      </c>
    </row>
    <row r="197" spans="3:5" x14ac:dyDescent="0.25">
      <c r="C197" s="2">
        <f>35281</f>
        <v>35281</v>
      </c>
      <c r="D197" s="2">
        <f>66945</f>
        <v>66945</v>
      </c>
      <c r="E197" s="2">
        <f>65.3759765625</f>
        <v>65.3759765625</v>
      </c>
    </row>
    <row r="198" spans="3:5" x14ac:dyDescent="0.25">
      <c r="C198" s="2">
        <f>35454</f>
        <v>35454</v>
      </c>
      <c r="D198" s="2">
        <f>67009</f>
        <v>67009</v>
      </c>
      <c r="E198" s="2">
        <f>65.4384765625</f>
        <v>65.4384765625</v>
      </c>
    </row>
    <row r="199" spans="3:5" x14ac:dyDescent="0.25">
      <c r="C199" s="2">
        <f>35636</f>
        <v>35636</v>
      </c>
      <c r="D199" s="2">
        <f>67007</f>
        <v>67007</v>
      </c>
      <c r="E199" s="2">
        <f>65.4365234375</f>
        <v>65.4365234375</v>
      </c>
    </row>
    <row r="200" spans="3:5" x14ac:dyDescent="0.25">
      <c r="C200" s="2">
        <f>35845</f>
        <v>35845</v>
      </c>
      <c r="D200" s="2">
        <f>66785</f>
        <v>66785</v>
      </c>
      <c r="E200" s="2">
        <f>65.2197265625</f>
        <v>65.2197265625</v>
      </c>
    </row>
    <row r="201" spans="3:5" x14ac:dyDescent="0.25">
      <c r="C201" s="2">
        <f>36006</f>
        <v>36006</v>
      </c>
      <c r="D201" s="2">
        <f>66785</f>
        <v>66785</v>
      </c>
      <c r="E201" s="2">
        <f>65.2197265625</f>
        <v>65.2197265625</v>
      </c>
    </row>
    <row r="202" spans="3:5" x14ac:dyDescent="0.25">
      <c r="C202" s="2">
        <f>36180</f>
        <v>36180</v>
      </c>
      <c r="D202" s="2">
        <f>66317</f>
        <v>66317</v>
      </c>
      <c r="E202" s="2">
        <f>64.7626953125</f>
        <v>64.7626953125</v>
      </c>
    </row>
    <row r="203" spans="3:5" x14ac:dyDescent="0.25">
      <c r="C203" s="2">
        <f>36352</f>
        <v>36352</v>
      </c>
      <c r="D203" s="2">
        <f>66317</f>
        <v>66317</v>
      </c>
      <c r="E203" s="2">
        <f>64.7626953125</f>
        <v>64.7626953125</v>
      </c>
    </row>
    <row r="204" spans="3:5" x14ac:dyDescent="0.25">
      <c r="C204" s="2">
        <f>36533</f>
        <v>36533</v>
      </c>
      <c r="D204" s="2">
        <f>66319</f>
        <v>66319</v>
      </c>
      <c r="E204" s="2">
        <f>64.7646484375</f>
        <v>64.7646484375</v>
      </c>
    </row>
    <row r="205" spans="3:5" x14ac:dyDescent="0.25">
      <c r="C205" s="2">
        <f>36721</f>
        <v>36721</v>
      </c>
      <c r="D205" s="2">
        <f>66317</f>
        <v>66317</v>
      </c>
      <c r="E205" s="2">
        <f>64.7626953125</f>
        <v>64.7626953125</v>
      </c>
    </row>
    <row r="206" spans="3:5" x14ac:dyDescent="0.25">
      <c r="C206" s="2">
        <f>36895</f>
        <v>36895</v>
      </c>
      <c r="D206" s="2">
        <f>66280</f>
        <v>66280</v>
      </c>
      <c r="E206" s="2">
        <f>64.7265625</f>
        <v>64.7265625</v>
      </c>
    </row>
    <row r="207" spans="3:5" x14ac:dyDescent="0.25">
      <c r="C207" s="2">
        <f>37063</f>
        <v>37063</v>
      </c>
      <c r="D207" s="2">
        <f>66241</f>
        <v>66241</v>
      </c>
      <c r="E207" s="2">
        <f>64.6884765625</f>
        <v>64.6884765625</v>
      </c>
    </row>
    <row r="208" spans="3:5" x14ac:dyDescent="0.25">
      <c r="C208" s="2">
        <f>37241</f>
        <v>37241</v>
      </c>
      <c r="D208" s="2">
        <f>66241</f>
        <v>66241</v>
      </c>
      <c r="E208" s="2">
        <f>64.6884765625</f>
        <v>64.6884765625</v>
      </c>
    </row>
    <row r="209" spans="3:5" x14ac:dyDescent="0.25">
      <c r="C209" s="2">
        <f>37456</f>
        <v>37456</v>
      </c>
      <c r="D209" s="2">
        <f>66243</f>
        <v>66243</v>
      </c>
      <c r="E209" s="2">
        <f>64.6904296875</f>
        <v>64.6904296875</v>
      </c>
    </row>
    <row r="210" spans="3:5" x14ac:dyDescent="0.25">
      <c r="C210" s="2">
        <f>37625</f>
        <v>37625</v>
      </c>
      <c r="D210" s="2">
        <f>66241</f>
        <v>66241</v>
      </c>
      <c r="E210" s="2">
        <f>64.6884765625</f>
        <v>64.6884765625</v>
      </c>
    </row>
    <row r="211" spans="3:5" x14ac:dyDescent="0.25">
      <c r="C211" s="2">
        <f>38612</f>
        <v>38612</v>
      </c>
      <c r="D211" s="2">
        <f>66211</f>
        <v>66211</v>
      </c>
      <c r="E211" s="2">
        <f>64.6591796875</f>
        <v>64.6591796875</v>
      </c>
    </row>
    <row r="212" spans="3:5" x14ac:dyDescent="0.25">
      <c r="C212" s="2">
        <f>38786</f>
        <v>38786</v>
      </c>
      <c r="D212" s="2">
        <f>66243</f>
        <v>66243</v>
      </c>
      <c r="E212" s="2">
        <f>64.6904296875</f>
        <v>64.6904296875</v>
      </c>
    </row>
    <row r="213" spans="3:5" x14ac:dyDescent="0.25">
      <c r="C213" s="2">
        <f>39005</f>
        <v>39005</v>
      </c>
      <c r="D213" s="2">
        <f>66945</f>
        <v>66945</v>
      </c>
      <c r="E213" s="2">
        <f>65.3759765625</f>
        <v>65.3759765625</v>
      </c>
    </row>
    <row r="214" spans="3:5" x14ac:dyDescent="0.25">
      <c r="C214" s="2">
        <f>39178</f>
        <v>39178</v>
      </c>
      <c r="D214" s="2">
        <f>67211</f>
        <v>67211</v>
      </c>
      <c r="E214" s="2">
        <f>65.6357421875</f>
        <v>65.6357421875</v>
      </c>
    </row>
    <row r="215" spans="3:5" x14ac:dyDescent="0.25">
      <c r="C215" s="2">
        <f>39350</f>
        <v>39350</v>
      </c>
      <c r="D215" s="2">
        <f>67195</f>
        <v>67195</v>
      </c>
      <c r="E215" s="2">
        <f>65.6201171875</f>
        <v>65.6201171875</v>
      </c>
    </row>
    <row r="216" spans="3:5" x14ac:dyDescent="0.25">
      <c r="C216" s="2">
        <f>39530</f>
        <v>39530</v>
      </c>
      <c r="D216" s="2">
        <f>68009</f>
        <v>68009</v>
      </c>
      <c r="E216" s="2">
        <f>66.4150390625</f>
        <v>66.4150390625</v>
      </c>
    </row>
    <row r="217" spans="3:5" x14ac:dyDescent="0.25">
      <c r="C217" s="2">
        <f>39696</f>
        <v>39696</v>
      </c>
      <c r="D217" s="2">
        <f>68007</f>
        <v>68007</v>
      </c>
      <c r="E217" s="2">
        <f>66.4130859375</f>
        <v>66.4130859375</v>
      </c>
    </row>
    <row r="218" spans="3:5" x14ac:dyDescent="0.25">
      <c r="C218" s="2">
        <f>39866</f>
        <v>39866</v>
      </c>
      <c r="D218" s="2">
        <f>68007</f>
        <v>68007</v>
      </c>
      <c r="E218" s="2">
        <f>66.4130859375</f>
        <v>66.4130859375</v>
      </c>
    </row>
    <row r="219" spans="3:5" x14ac:dyDescent="0.25">
      <c r="C219" s="2">
        <f>40061</f>
        <v>40061</v>
      </c>
      <c r="D219" s="2">
        <f>68007</f>
        <v>68007</v>
      </c>
      <c r="E219" s="2">
        <f>66.4130859375</f>
        <v>66.4130859375</v>
      </c>
    </row>
    <row r="220" spans="3:5" x14ac:dyDescent="0.25">
      <c r="C220" s="2">
        <f>40253</f>
        <v>40253</v>
      </c>
      <c r="D220" s="2">
        <f>68007</f>
        <v>68007</v>
      </c>
      <c r="E220" s="2">
        <f>66.4130859375</f>
        <v>66.4130859375</v>
      </c>
    </row>
    <row r="221" spans="3:5" x14ac:dyDescent="0.25">
      <c r="C221" s="2">
        <f>40429</f>
        <v>40429</v>
      </c>
      <c r="D221" s="2">
        <f>68009</f>
        <v>68009</v>
      </c>
      <c r="E221" s="2">
        <f>66.4150390625</f>
        <v>66.4150390625</v>
      </c>
    </row>
    <row r="222" spans="3:5" x14ac:dyDescent="0.25">
      <c r="C222" s="2">
        <f>40600</f>
        <v>40600</v>
      </c>
      <c r="D222" s="2">
        <f>68007</f>
        <v>68007</v>
      </c>
      <c r="E222" s="2">
        <f>66.4130859375</f>
        <v>66.4130859375</v>
      </c>
    </row>
    <row r="223" spans="3:5" x14ac:dyDescent="0.25">
      <c r="C223" s="2">
        <f>40788</f>
        <v>40788</v>
      </c>
      <c r="D223" s="2">
        <f>68007</f>
        <v>68007</v>
      </c>
      <c r="E223" s="2">
        <f>66.4130859375</f>
        <v>66.4130859375</v>
      </c>
    </row>
    <row r="224" spans="3:5" x14ac:dyDescent="0.25">
      <c r="C224" s="2">
        <f>40987</f>
        <v>40987</v>
      </c>
      <c r="D224" s="2">
        <f>68007</f>
        <v>68007</v>
      </c>
      <c r="E224" s="2">
        <f>66.4130859375</f>
        <v>66.4130859375</v>
      </c>
    </row>
    <row r="225" spans="3:5" x14ac:dyDescent="0.25">
      <c r="C225" s="2">
        <f>41184</f>
        <v>41184</v>
      </c>
      <c r="D225" s="2">
        <f>68003</f>
        <v>68003</v>
      </c>
      <c r="E225" s="2">
        <f>66.4091796875</f>
        <v>66.4091796875</v>
      </c>
    </row>
    <row r="226" spans="3:5" x14ac:dyDescent="0.25">
      <c r="C226" s="2">
        <f>41355</f>
        <v>41355</v>
      </c>
      <c r="D226" s="2">
        <f>68009</f>
        <v>68009</v>
      </c>
      <c r="E226" s="2">
        <f>66.4150390625</f>
        <v>66.4150390625</v>
      </c>
    </row>
    <row r="227" spans="3:5" x14ac:dyDescent="0.25">
      <c r="C227" s="2">
        <f>41532</f>
        <v>41532</v>
      </c>
      <c r="D227" s="2">
        <f>68007</f>
        <v>68007</v>
      </c>
      <c r="E227" s="2">
        <f>66.4130859375</f>
        <v>66.4130859375</v>
      </c>
    </row>
    <row r="228" spans="3:5" x14ac:dyDescent="0.25">
      <c r="C228" s="2">
        <f>41704</f>
        <v>41704</v>
      </c>
      <c r="D228" s="2">
        <f>68005</f>
        <v>68005</v>
      </c>
      <c r="E228" s="2">
        <f>66.4111328125</f>
        <v>66.4111328125</v>
      </c>
    </row>
    <row r="229" spans="3:5" x14ac:dyDescent="0.25">
      <c r="C229" s="2">
        <f>41883</f>
        <v>41883</v>
      </c>
      <c r="D229" s="2">
        <f>68002</f>
        <v>68002</v>
      </c>
      <c r="E229" s="2">
        <f>66.408203125</f>
        <v>66.408203125</v>
      </c>
    </row>
    <row r="230" spans="3:5" x14ac:dyDescent="0.25">
      <c r="C230" s="2">
        <f>42062</f>
        <v>42062</v>
      </c>
      <c r="D230" s="2">
        <f>68002</f>
        <v>68002</v>
      </c>
      <c r="E230" s="2">
        <f>66.408203125</f>
        <v>66.408203125</v>
      </c>
    </row>
    <row r="231" spans="3:5" x14ac:dyDescent="0.25">
      <c r="C231" s="2">
        <f>42247</f>
        <v>42247</v>
      </c>
      <c r="D231" s="2">
        <f>68057</f>
        <v>68057</v>
      </c>
      <c r="E231" s="2">
        <f>66.4619140625</f>
        <v>66.4619140625</v>
      </c>
    </row>
    <row r="232" spans="3:5" x14ac:dyDescent="0.25">
      <c r="C232" s="2">
        <f>42429</f>
        <v>42429</v>
      </c>
      <c r="D232" s="2">
        <f>68431</f>
        <v>68431</v>
      </c>
      <c r="E232" s="2">
        <f>66.8271484375</f>
        <v>66.8271484375</v>
      </c>
    </row>
    <row r="233" spans="3:5" x14ac:dyDescent="0.25">
      <c r="C233" s="2">
        <f>42594</f>
        <v>42594</v>
      </c>
      <c r="D233" s="2">
        <f>68431</f>
        <v>68431</v>
      </c>
      <c r="E233" s="2">
        <f>66.8271484375</f>
        <v>66.8271484375</v>
      </c>
    </row>
    <row r="234" spans="3:5" x14ac:dyDescent="0.25">
      <c r="C234" s="2">
        <f>42769</f>
        <v>42769</v>
      </c>
      <c r="D234" s="2">
        <f>68431</f>
        <v>68431</v>
      </c>
      <c r="E234" s="2">
        <f>66.8271484375</f>
        <v>66.8271484375</v>
      </c>
    </row>
    <row r="235" spans="3:5" x14ac:dyDescent="0.25">
      <c r="C235" s="2">
        <f>42940</f>
        <v>42940</v>
      </c>
      <c r="D235" s="2">
        <f>68425</f>
        <v>68425</v>
      </c>
      <c r="E235" s="2">
        <f>66.8212890625</f>
        <v>66.8212890625</v>
      </c>
    </row>
    <row r="236" spans="3:5" x14ac:dyDescent="0.25">
      <c r="C236" s="2">
        <f>43119</f>
        <v>43119</v>
      </c>
      <c r="D236" s="2">
        <f>68401</f>
        <v>68401</v>
      </c>
      <c r="E236" s="2">
        <f>66.7978515625</f>
        <v>66.7978515625</v>
      </c>
    </row>
    <row r="237" spans="3:5" x14ac:dyDescent="0.25">
      <c r="C237" s="2">
        <f>43298</f>
        <v>43298</v>
      </c>
      <c r="D237" s="2">
        <f>68388</f>
        <v>68388</v>
      </c>
      <c r="E237" s="2">
        <f>66.78515625</f>
        <v>66.78515625</v>
      </c>
    </row>
    <row r="238" spans="3:5" x14ac:dyDescent="0.25">
      <c r="C238" s="2">
        <f>43470</f>
        <v>43470</v>
      </c>
      <c r="D238" s="2">
        <f>68381</f>
        <v>68381</v>
      </c>
      <c r="E238" s="2">
        <f>66.7783203125</f>
        <v>66.7783203125</v>
      </c>
    </row>
    <row r="239" spans="3:5" x14ac:dyDescent="0.25">
      <c r="C239" s="2">
        <f>43655</f>
        <v>43655</v>
      </c>
      <c r="D239" s="2">
        <f>68377</f>
        <v>68377</v>
      </c>
      <c r="E239" s="2">
        <f>66.7744140625</f>
        <v>66.7744140625</v>
      </c>
    </row>
    <row r="240" spans="3:5" x14ac:dyDescent="0.25">
      <c r="C240" s="2">
        <f>43828</f>
        <v>43828</v>
      </c>
      <c r="D240" s="2">
        <f>68375</f>
        <v>68375</v>
      </c>
      <c r="E240" s="2">
        <f>66.7724609375</f>
        <v>66.7724609375</v>
      </c>
    </row>
    <row r="241" spans="3:5" x14ac:dyDescent="0.25">
      <c r="C241" s="2">
        <f>44007</f>
        <v>44007</v>
      </c>
      <c r="D241" s="2">
        <f>68375</f>
        <v>68375</v>
      </c>
      <c r="E241" s="2">
        <f>66.7724609375</f>
        <v>66.7724609375</v>
      </c>
    </row>
    <row r="242" spans="3:5" x14ac:dyDescent="0.25">
      <c r="C242" s="2">
        <f>44184</f>
        <v>44184</v>
      </c>
      <c r="D242" s="2">
        <f>68375</f>
        <v>68375</v>
      </c>
      <c r="E242" s="2">
        <f>66.7724609375</f>
        <v>66.7724609375</v>
      </c>
    </row>
    <row r="243" spans="3:5" x14ac:dyDescent="0.25">
      <c r="C243" s="2">
        <f>44378</f>
        <v>44378</v>
      </c>
      <c r="D243" s="2">
        <f>68375</f>
        <v>68375</v>
      </c>
      <c r="E243" s="2">
        <f>66.7724609375</f>
        <v>66.7724609375</v>
      </c>
    </row>
    <row r="244" spans="3:5" x14ac:dyDescent="0.25">
      <c r="C244" s="2">
        <f>44555</f>
        <v>44555</v>
      </c>
      <c r="D244" s="2">
        <f>68374</f>
        <v>68374</v>
      </c>
      <c r="E244" s="2">
        <f>66.771484375</f>
        <v>66.771484375</v>
      </c>
    </row>
    <row r="245" spans="3:5" x14ac:dyDescent="0.25">
      <c r="C245" s="2">
        <f>44733</f>
        <v>44733</v>
      </c>
      <c r="D245" s="2">
        <f>68370</f>
        <v>68370</v>
      </c>
      <c r="E245" s="2">
        <f>66.767578125</f>
        <v>66.767578125</v>
      </c>
    </row>
    <row r="246" spans="3:5" x14ac:dyDescent="0.25">
      <c r="C246" s="2">
        <f>44894</f>
        <v>44894</v>
      </c>
      <c r="D246" s="2">
        <f>68370</f>
        <v>68370</v>
      </c>
      <c r="E246" s="2">
        <f>66.767578125</f>
        <v>66.767578125</v>
      </c>
    </row>
    <row r="247" spans="3:5" x14ac:dyDescent="0.25">
      <c r="C247" s="2">
        <f>45065</f>
        <v>45065</v>
      </c>
      <c r="D247" s="2">
        <f>68370</f>
        <v>68370</v>
      </c>
      <c r="E247" s="2">
        <f>66.767578125</f>
        <v>66.767578125</v>
      </c>
    </row>
    <row r="248" spans="3:5" x14ac:dyDescent="0.25">
      <c r="C248" s="2">
        <f>45233</f>
        <v>45233</v>
      </c>
      <c r="D248" s="2">
        <f>68370</f>
        <v>68370</v>
      </c>
      <c r="E248" s="2">
        <f>66.767578125</f>
        <v>66.767578125</v>
      </c>
    </row>
    <row r="249" spans="3:5" x14ac:dyDescent="0.25">
      <c r="C249" s="2">
        <f>45398</f>
        <v>45398</v>
      </c>
      <c r="D249" s="2">
        <f>68364</f>
        <v>68364</v>
      </c>
      <c r="E249" s="2">
        <f>66.76171875</f>
        <v>66.76171875</v>
      </c>
    </row>
    <row r="250" spans="3:5" x14ac:dyDescent="0.25">
      <c r="C250" s="2">
        <f>45626</f>
        <v>45626</v>
      </c>
      <c r="D250" s="2">
        <f>68370</f>
        <v>68370</v>
      </c>
      <c r="E250" s="2">
        <f>66.767578125</f>
        <v>66.767578125</v>
      </c>
    </row>
    <row r="251" spans="3:5" x14ac:dyDescent="0.25">
      <c r="C251" s="2">
        <f>45833</f>
        <v>45833</v>
      </c>
      <c r="D251" s="2">
        <f>68678</f>
        <v>68678</v>
      </c>
      <c r="E251" s="2">
        <f>67.068359375</f>
        <v>67.068359375</v>
      </c>
    </row>
    <row r="252" spans="3:5" x14ac:dyDescent="0.25">
      <c r="C252" s="2">
        <f>46013</f>
        <v>46013</v>
      </c>
      <c r="D252" s="2">
        <f>68670</f>
        <v>68670</v>
      </c>
      <c r="E252" s="2">
        <f>67.060546875</f>
        <v>67.060546875</v>
      </c>
    </row>
    <row r="253" spans="3:5" x14ac:dyDescent="0.25">
      <c r="C253" s="2">
        <f>46191</f>
        <v>46191</v>
      </c>
      <c r="D253" s="2">
        <f>68666</f>
        <v>68666</v>
      </c>
      <c r="E253" s="2">
        <f>67.056640625</f>
        <v>67.056640625</v>
      </c>
    </row>
    <row r="254" spans="3:5" x14ac:dyDescent="0.25">
      <c r="C254" s="2">
        <f>46350</f>
        <v>46350</v>
      </c>
      <c r="D254" s="2">
        <f>68666</f>
        <v>68666</v>
      </c>
      <c r="E254" s="2">
        <f>67.056640625</f>
        <v>67.056640625</v>
      </c>
    </row>
    <row r="255" spans="3:5" x14ac:dyDescent="0.25">
      <c r="C255" s="2">
        <f>46524</f>
        <v>46524</v>
      </c>
      <c r="D255" s="2">
        <f>68668</f>
        <v>68668</v>
      </c>
      <c r="E255" s="2">
        <f>67.05859375</f>
        <v>67.05859375</v>
      </c>
    </row>
    <row r="256" spans="3:5" x14ac:dyDescent="0.25">
      <c r="C256" s="2">
        <f>46688</f>
        <v>46688</v>
      </c>
      <c r="D256" s="2">
        <f>68662</f>
        <v>68662</v>
      </c>
      <c r="E256" s="2">
        <f>67.052734375</f>
        <v>67.052734375</v>
      </c>
    </row>
    <row r="257" spans="3:5" x14ac:dyDescent="0.25">
      <c r="C257" s="2">
        <f>46889</f>
        <v>46889</v>
      </c>
      <c r="D257" s="2">
        <f>68783</f>
        <v>68783</v>
      </c>
      <c r="E257" s="2">
        <f>67.1708984375</f>
        <v>67.1708984375</v>
      </c>
    </row>
    <row r="258" spans="3:5" x14ac:dyDescent="0.25">
      <c r="C258" s="2">
        <f>47063</f>
        <v>47063</v>
      </c>
      <c r="D258" s="2">
        <f>68783</f>
        <v>68783</v>
      </c>
      <c r="E258" s="2">
        <f>67.1708984375</f>
        <v>67.1708984375</v>
      </c>
    </row>
    <row r="259" spans="3:5" x14ac:dyDescent="0.25">
      <c r="C259" s="2">
        <f>47249</f>
        <v>47249</v>
      </c>
      <c r="D259" s="2">
        <f>68715</f>
        <v>68715</v>
      </c>
      <c r="E259" s="2">
        <f>67.1044921875</f>
        <v>67.1044921875</v>
      </c>
    </row>
    <row r="260" spans="3:5" x14ac:dyDescent="0.25">
      <c r="C260" s="2">
        <f>47443</f>
        <v>47443</v>
      </c>
      <c r="D260" s="2">
        <f>68717</f>
        <v>68717</v>
      </c>
      <c r="E260" s="2">
        <f>67.1064453125</f>
        <v>67.1064453125</v>
      </c>
    </row>
    <row r="261" spans="3:5" x14ac:dyDescent="0.25">
      <c r="C261" s="2">
        <f>47635</f>
        <v>47635</v>
      </c>
      <c r="D261" s="2">
        <f>68715</f>
        <v>68715</v>
      </c>
      <c r="E261" s="2">
        <f>67.1044921875</f>
        <v>67.1044921875</v>
      </c>
    </row>
    <row r="262" spans="3:5" x14ac:dyDescent="0.25">
      <c r="C262" s="2">
        <f>47802</f>
        <v>47802</v>
      </c>
      <c r="D262" s="2">
        <f>68715</f>
        <v>68715</v>
      </c>
      <c r="E262" s="2">
        <f>67.1044921875</f>
        <v>67.1044921875</v>
      </c>
    </row>
    <row r="263" spans="3:5" x14ac:dyDescent="0.25">
      <c r="C263" s="2">
        <f>47984</f>
        <v>47984</v>
      </c>
      <c r="D263" s="2">
        <f>68694</f>
        <v>68694</v>
      </c>
      <c r="E263" s="2">
        <f>67.083984375</f>
        <v>67.083984375</v>
      </c>
    </row>
    <row r="264" spans="3:5" x14ac:dyDescent="0.25">
      <c r="C264" s="2">
        <f>48144</f>
        <v>48144</v>
      </c>
      <c r="D264" s="2">
        <f>68683</f>
        <v>68683</v>
      </c>
      <c r="E264" s="2">
        <f>67.0732421875</f>
        <v>67.0732421875</v>
      </c>
    </row>
    <row r="265" spans="3:5" x14ac:dyDescent="0.25">
      <c r="C265" s="2">
        <f>48320</f>
        <v>48320</v>
      </c>
      <c r="D265" s="2">
        <f>68678</f>
        <v>68678</v>
      </c>
      <c r="E265" s="2">
        <f>67.068359375</f>
        <v>67.068359375</v>
      </c>
    </row>
    <row r="266" spans="3:5" x14ac:dyDescent="0.25">
      <c r="C266" s="2">
        <f>48564</f>
        <v>48564</v>
      </c>
      <c r="D266" s="2">
        <f>68705</f>
        <v>68705</v>
      </c>
      <c r="E266" s="2">
        <f>67.0947265625</f>
        <v>67.0947265625</v>
      </c>
    </row>
    <row r="267" spans="3:5" x14ac:dyDescent="0.25">
      <c r="C267" s="2">
        <f>48774</f>
        <v>48774</v>
      </c>
      <c r="D267" s="2">
        <f>69025</f>
        <v>69025</v>
      </c>
      <c r="E267" s="2">
        <f>67.4072265625</f>
        <v>67.4072265625</v>
      </c>
    </row>
    <row r="268" spans="3:5" x14ac:dyDescent="0.25">
      <c r="C268" s="2">
        <f>48998</f>
        <v>48998</v>
      </c>
      <c r="D268" s="2">
        <f>70233</f>
        <v>70233</v>
      </c>
      <c r="E268" s="2">
        <f>68.5869140625</f>
        <v>68.5869140625</v>
      </c>
    </row>
    <row r="269" spans="3:5" x14ac:dyDescent="0.25">
      <c r="C269" s="2">
        <f>49185</f>
        <v>49185</v>
      </c>
      <c r="D269" s="2">
        <f>70342</f>
        <v>70342</v>
      </c>
      <c r="E269" s="2">
        <f>68.693359375</f>
        <v>68.693359375</v>
      </c>
    </row>
    <row r="270" spans="3:5" x14ac:dyDescent="0.25">
      <c r="C270" s="2">
        <f>49377</f>
        <v>49377</v>
      </c>
      <c r="D270" s="2">
        <f>70252</f>
        <v>70252</v>
      </c>
      <c r="E270" s="2">
        <f>68.60546875</f>
        <v>68.60546875</v>
      </c>
    </row>
    <row r="271" spans="3:5" x14ac:dyDescent="0.25">
      <c r="C271" s="2">
        <f>49561</f>
        <v>49561</v>
      </c>
      <c r="D271" s="2">
        <f>70424</f>
        <v>70424</v>
      </c>
      <c r="E271" s="2">
        <f>68.7734375</f>
        <v>68.7734375</v>
      </c>
    </row>
    <row r="272" spans="3:5" x14ac:dyDescent="0.25">
      <c r="C272" s="2">
        <f>49764</f>
        <v>49764</v>
      </c>
      <c r="D272" s="2">
        <f>70425</f>
        <v>70425</v>
      </c>
      <c r="E272" s="2">
        <f>68.7744140625</f>
        <v>68.7744140625</v>
      </c>
    </row>
    <row r="273" spans="3:5" x14ac:dyDescent="0.25">
      <c r="C273" s="2">
        <f>49996</f>
        <v>49996</v>
      </c>
      <c r="D273" s="2">
        <f>70553</f>
        <v>70553</v>
      </c>
      <c r="E273" s="2">
        <f>68.8994140625</f>
        <v>68.8994140625</v>
      </c>
    </row>
    <row r="274" spans="3:5" x14ac:dyDescent="0.25">
      <c r="C274" s="2">
        <f>50167</f>
        <v>50167</v>
      </c>
      <c r="D274" s="2">
        <f>70553</f>
        <v>70553</v>
      </c>
      <c r="E274" s="2">
        <f>68.8994140625</f>
        <v>68.8994140625</v>
      </c>
    </row>
    <row r="275" spans="3:5" x14ac:dyDescent="0.25">
      <c r="C275" s="2">
        <f>50348</f>
        <v>50348</v>
      </c>
      <c r="D275" s="2">
        <f>70556</f>
        <v>70556</v>
      </c>
      <c r="E275" s="2">
        <f>68.90234375</f>
        <v>68.90234375</v>
      </c>
    </row>
    <row r="276" spans="3:5" x14ac:dyDescent="0.25">
      <c r="C276" s="2">
        <f>50525</f>
        <v>50525</v>
      </c>
      <c r="D276" s="2">
        <f>70553</f>
        <v>70553</v>
      </c>
      <c r="E276" s="2">
        <f>68.8994140625</f>
        <v>68.8994140625</v>
      </c>
    </row>
    <row r="277" spans="3:5" x14ac:dyDescent="0.25">
      <c r="C277" s="2">
        <f>50697</f>
        <v>50697</v>
      </c>
      <c r="D277" s="2">
        <f>70553</f>
        <v>70553</v>
      </c>
      <c r="E277" s="2">
        <f>68.8994140625</f>
        <v>68.8994140625</v>
      </c>
    </row>
    <row r="278" spans="3:5" x14ac:dyDescent="0.25">
      <c r="C278" s="2">
        <f>50892</f>
        <v>50892</v>
      </c>
      <c r="D278" s="2">
        <f>70556</f>
        <v>70556</v>
      </c>
      <c r="E278" s="2">
        <f>68.90234375</f>
        <v>68.90234375</v>
      </c>
    </row>
    <row r="279" spans="3:5" x14ac:dyDescent="0.25">
      <c r="C279" s="2">
        <f>51069</f>
        <v>51069</v>
      </c>
      <c r="D279" s="2">
        <f>70488</f>
        <v>70488</v>
      </c>
      <c r="E279" s="2">
        <f>68.8359375</f>
        <v>68.8359375</v>
      </c>
    </row>
    <row r="280" spans="3:5" x14ac:dyDescent="0.25">
      <c r="C280" s="2">
        <f>51234</f>
        <v>51234</v>
      </c>
      <c r="D280" s="2">
        <f>70488</f>
        <v>70488</v>
      </c>
      <c r="E280" s="2">
        <f>68.8359375</f>
        <v>68.8359375</v>
      </c>
    </row>
    <row r="281" spans="3:5" x14ac:dyDescent="0.25">
      <c r="C281" s="2">
        <f>51427</f>
        <v>51427</v>
      </c>
      <c r="D281" s="2">
        <f>70491</f>
        <v>70491</v>
      </c>
      <c r="E281" s="2">
        <f>68.8388671875</f>
        <v>68.8388671875</v>
      </c>
    </row>
    <row r="282" spans="3:5" x14ac:dyDescent="0.25">
      <c r="C282" s="2">
        <f>51595</f>
        <v>51595</v>
      </c>
      <c r="D282" s="2">
        <f>70488</f>
        <v>70488</v>
      </c>
      <c r="E282" s="2">
        <f>68.8359375</f>
        <v>68.8359375</v>
      </c>
    </row>
    <row r="283" spans="3:5" x14ac:dyDescent="0.25">
      <c r="C283" s="2">
        <f>51776</f>
        <v>51776</v>
      </c>
      <c r="D283" s="2">
        <f>70485</f>
        <v>70485</v>
      </c>
      <c r="E283" s="2">
        <f>68.8330078125</f>
        <v>68.8330078125</v>
      </c>
    </row>
    <row r="284" spans="3:5" x14ac:dyDescent="0.25">
      <c r="C284" s="2">
        <f>51968</f>
        <v>51968</v>
      </c>
      <c r="D284" s="2">
        <f>70451</f>
        <v>70451</v>
      </c>
      <c r="E284" s="2">
        <f>68.7998046875</f>
        <v>68.7998046875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2016-01-08T15:03:32Z</dcterms:modified>
</cp:coreProperties>
</file>