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4" i="2" l="1"/>
  <c r="I14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<sst xmlns="http://schemas.openxmlformats.org/spreadsheetml/2006/main" count="9" uniqueCount="9">
  <si>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</si>
  <si>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</si>
  <si>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</si>
  <si>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</si>
  <si>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304(172x)</t>
  </si>
  <si>
    <t>AVERAGE: 176(299x)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</si>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</sst>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Sheet1!$A$2:$A$173</c:f>
              <c:numCache>
                <c:formatCode>General</c:formatCode>
                <c:ptCount val="172"/>
                <c:pt idx="0">
                  <c:v>936</c:v>
                </c:pt>
                <c:pt idx="1">
                  <c:v>1242</c:v>
                </c:pt>
                <c:pt idx="2">
                  <c:v>1519</c:v>
                </c:pt>
                <c:pt idx="3">
                  <c:v>1812</c:v>
                </c:pt>
                <c:pt idx="4">
                  <c:v>2114</c:v>
                </c:pt>
                <c:pt idx="5">
                  <c:v>2436</c:v>
                </c:pt>
                <c:pt idx="6">
                  <c:v>2767</c:v>
                </c:pt>
                <c:pt idx="7">
                  <c:v>3074</c:v>
                </c:pt>
                <c:pt idx="8">
                  <c:v>3399</c:v>
                </c:pt>
                <c:pt idx="9">
                  <c:v>3719</c:v>
                </c:pt>
                <c:pt idx="10">
                  <c:v>4028</c:v>
                </c:pt>
                <c:pt idx="11">
                  <c:v>4351</c:v>
                </c:pt>
                <c:pt idx="12">
                  <c:v>4673</c:v>
                </c:pt>
                <c:pt idx="13">
                  <c:v>5018</c:v>
                </c:pt>
                <c:pt idx="14">
                  <c:v>5333</c:v>
                </c:pt>
                <c:pt idx="15">
                  <c:v>5635</c:v>
                </c:pt>
                <c:pt idx="16">
                  <c:v>5934</c:v>
                </c:pt>
                <c:pt idx="17">
                  <c:v>6232</c:v>
                </c:pt>
                <c:pt idx="18">
                  <c:v>6521</c:v>
                </c:pt>
                <c:pt idx="19">
                  <c:v>6805</c:v>
                </c:pt>
                <c:pt idx="20">
                  <c:v>7101</c:v>
                </c:pt>
                <c:pt idx="21">
                  <c:v>7380</c:v>
                </c:pt>
                <c:pt idx="22">
                  <c:v>7694</c:v>
                </c:pt>
                <c:pt idx="23">
                  <c:v>8002</c:v>
                </c:pt>
                <c:pt idx="24">
                  <c:v>8311</c:v>
                </c:pt>
                <c:pt idx="25">
                  <c:v>8591</c:v>
                </c:pt>
                <c:pt idx="26">
                  <c:v>8883</c:v>
                </c:pt>
                <c:pt idx="27">
                  <c:v>9213</c:v>
                </c:pt>
                <c:pt idx="28">
                  <c:v>9520</c:v>
                </c:pt>
                <c:pt idx="29">
                  <c:v>9856</c:v>
                </c:pt>
                <c:pt idx="30">
                  <c:v>10164</c:v>
                </c:pt>
                <c:pt idx="31">
                  <c:v>10499</c:v>
                </c:pt>
                <c:pt idx="32">
                  <c:v>10812</c:v>
                </c:pt>
                <c:pt idx="33">
                  <c:v>11147</c:v>
                </c:pt>
                <c:pt idx="34">
                  <c:v>11458</c:v>
                </c:pt>
                <c:pt idx="35">
                  <c:v>11927</c:v>
                </c:pt>
                <c:pt idx="36">
                  <c:v>12222</c:v>
                </c:pt>
                <c:pt idx="37">
                  <c:v>12525</c:v>
                </c:pt>
                <c:pt idx="38">
                  <c:v>12840</c:v>
                </c:pt>
                <c:pt idx="39">
                  <c:v>13155</c:v>
                </c:pt>
                <c:pt idx="40">
                  <c:v>13480</c:v>
                </c:pt>
                <c:pt idx="41">
                  <c:v>13780</c:v>
                </c:pt>
                <c:pt idx="42">
                  <c:v>14071</c:v>
                </c:pt>
                <c:pt idx="43">
                  <c:v>14382</c:v>
                </c:pt>
                <c:pt idx="44">
                  <c:v>14687</c:v>
                </c:pt>
                <c:pt idx="45">
                  <c:v>15008</c:v>
                </c:pt>
                <c:pt idx="46">
                  <c:v>15309</c:v>
                </c:pt>
                <c:pt idx="47">
                  <c:v>15606</c:v>
                </c:pt>
                <c:pt idx="48">
                  <c:v>15915</c:v>
                </c:pt>
                <c:pt idx="49">
                  <c:v>16218</c:v>
                </c:pt>
                <c:pt idx="50">
                  <c:v>16535</c:v>
                </c:pt>
                <c:pt idx="51">
                  <c:v>16831</c:v>
                </c:pt>
                <c:pt idx="52">
                  <c:v>17116</c:v>
                </c:pt>
                <c:pt idx="53">
                  <c:v>17434</c:v>
                </c:pt>
                <c:pt idx="54">
                  <c:v>17780</c:v>
                </c:pt>
                <c:pt idx="55">
                  <c:v>18196</c:v>
                </c:pt>
                <c:pt idx="56">
                  <c:v>18486</c:v>
                </c:pt>
                <c:pt idx="57">
                  <c:v>18774</c:v>
                </c:pt>
                <c:pt idx="58">
                  <c:v>19076</c:v>
                </c:pt>
                <c:pt idx="59">
                  <c:v>19389</c:v>
                </c:pt>
                <c:pt idx="60">
                  <c:v>19737</c:v>
                </c:pt>
                <c:pt idx="61">
                  <c:v>20071</c:v>
                </c:pt>
                <c:pt idx="62">
                  <c:v>20365</c:v>
                </c:pt>
                <c:pt idx="63">
                  <c:v>20702</c:v>
                </c:pt>
                <c:pt idx="64">
                  <c:v>21050</c:v>
                </c:pt>
                <c:pt idx="65">
                  <c:v>21349</c:v>
                </c:pt>
                <c:pt idx="66">
                  <c:v>21642</c:v>
                </c:pt>
                <c:pt idx="67">
                  <c:v>22029</c:v>
                </c:pt>
                <c:pt idx="68">
                  <c:v>22322</c:v>
                </c:pt>
                <c:pt idx="69">
                  <c:v>22620</c:v>
                </c:pt>
                <c:pt idx="70">
                  <c:v>22939</c:v>
                </c:pt>
                <c:pt idx="71">
                  <c:v>23294</c:v>
                </c:pt>
                <c:pt idx="72">
                  <c:v>23614</c:v>
                </c:pt>
                <c:pt idx="73">
                  <c:v>23902</c:v>
                </c:pt>
                <c:pt idx="74">
                  <c:v>24215</c:v>
                </c:pt>
                <c:pt idx="75">
                  <c:v>24537</c:v>
                </c:pt>
                <c:pt idx="76">
                  <c:v>24831</c:v>
                </c:pt>
                <c:pt idx="77">
                  <c:v>25156</c:v>
                </c:pt>
                <c:pt idx="78">
                  <c:v>25436</c:v>
                </c:pt>
                <c:pt idx="79">
                  <c:v>25740</c:v>
                </c:pt>
                <c:pt idx="80">
                  <c:v>26063</c:v>
                </c:pt>
                <c:pt idx="81">
                  <c:v>26358</c:v>
                </c:pt>
                <c:pt idx="82">
                  <c:v>26639</c:v>
                </c:pt>
                <c:pt idx="83">
                  <c:v>26930</c:v>
                </c:pt>
                <c:pt idx="84">
                  <c:v>27216</c:v>
                </c:pt>
                <c:pt idx="85">
                  <c:v>27567</c:v>
                </c:pt>
                <c:pt idx="86">
                  <c:v>27882</c:v>
                </c:pt>
                <c:pt idx="87">
                  <c:v>28194</c:v>
                </c:pt>
                <c:pt idx="88">
                  <c:v>28515</c:v>
                </c:pt>
                <c:pt idx="89">
                  <c:v>28845</c:v>
                </c:pt>
                <c:pt idx="90">
                  <c:v>29183</c:v>
                </c:pt>
                <c:pt idx="91">
                  <c:v>29476</c:v>
                </c:pt>
                <c:pt idx="92">
                  <c:v>29785</c:v>
                </c:pt>
                <c:pt idx="93">
                  <c:v>30085</c:v>
                </c:pt>
                <c:pt idx="94">
                  <c:v>30387</c:v>
                </c:pt>
                <c:pt idx="95">
                  <c:v>30677</c:v>
                </c:pt>
                <c:pt idx="96">
                  <c:v>31059</c:v>
                </c:pt>
                <c:pt idx="97">
                  <c:v>31379</c:v>
                </c:pt>
                <c:pt idx="98">
                  <c:v>31711</c:v>
                </c:pt>
                <c:pt idx="99">
                  <c:v>32040</c:v>
                </c:pt>
                <c:pt idx="100">
                  <c:v>32335</c:v>
                </c:pt>
                <c:pt idx="101">
                  <c:v>32626</c:v>
                </c:pt>
                <c:pt idx="102">
                  <c:v>33060</c:v>
                </c:pt>
                <c:pt idx="103">
                  <c:v>33355</c:v>
                </c:pt>
                <c:pt idx="104">
                  <c:v>33664</c:v>
                </c:pt>
                <c:pt idx="105">
                  <c:v>33950</c:v>
                </c:pt>
                <c:pt idx="106">
                  <c:v>34233</c:v>
                </c:pt>
                <c:pt idx="107">
                  <c:v>34551</c:v>
                </c:pt>
                <c:pt idx="108">
                  <c:v>34859</c:v>
                </c:pt>
                <c:pt idx="109">
                  <c:v>35137</c:v>
                </c:pt>
                <c:pt idx="110">
                  <c:v>35418</c:v>
                </c:pt>
                <c:pt idx="111">
                  <c:v>35714</c:v>
                </c:pt>
                <c:pt idx="112">
                  <c:v>36011</c:v>
                </c:pt>
                <c:pt idx="113">
                  <c:v>36296</c:v>
                </c:pt>
                <c:pt idx="114">
                  <c:v>36588</c:v>
                </c:pt>
                <c:pt idx="115">
                  <c:v>36891</c:v>
                </c:pt>
                <c:pt idx="116">
                  <c:v>37172</c:v>
                </c:pt>
                <c:pt idx="117">
                  <c:v>37456</c:v>
                </c:pt>
                <c:pt idx="118">
                  <c:v>37752</c:v>
                </c:pt>
                <c:pt idx="119">
                  <c:v>38082</c:v>
                </c:pt>
                <c:pt idx="120">
                  <c:v>38378</c:v>
                </c:pt>
                <c:pt idx="121">
                  <c:v>38682</c:v>
                </c:pt>
                <c:pt idx="122">
                  <c:v>38970</c:v>
                </c:pt>
                <c:pt idx="123">
                  <c:v>39272</c:v>
                </c:pt>
                <c:pt idx="124">
                  <c:v>39587</c:v>
                </c:pt>
                <c:pt idx="125">
                  <c:v>39875</c:v>
                </c:pt>
                <c:pt idx="126">
                  <c:v>40152</c:v>
                </c:pt>
                <c:pt idx="127">
                  <c:v>40432</c:v>
                </c:pt>
                <c:pt idx="128">
                  <c:v>40711</c:v>
                </c:pt>
                <c:pt idx="129">
                  <c:v>41031</c:v>
                </c:pt>
                <c:pt idx="130">
                  <c:v>41347</c:v>
                </c:pt>
                <c:pt idx="131">
                  <c:v>41690</c:v>
                </c:pt>
                <c:pt idx="132">
                  <c:v>41983</c:v>
                </c:pt>
                <c:pt idx="133">
                  <c:v>42263</c:v>
                </c:pt>
                <c:pt idx="134">
                  <c:v>42580</c:v>
                </c:pt>
                <c:pt idx="135">
                  <c:v>42874</c:v>
                </c:pt>
                <c:pt idx="136">
                  <c:v>43145</c:v>
                </c:pt>
                <c:pt idx="137">
                  <c:v>43441</c:v>
                </c:pt>
                <c:pt idx="138">
                  <c:v>43738</c:v>
                </c:pt>
                <c:pt idx="139">
                  <c:v>44018</c:v>
                </c:pt>
                <c:pt idx="140">
                  <c:v>44301</c:v>
                </c:pt>
                <c:pt idx="141">
                  <c:v>44574</c:v>
                </c:pt>
                <c:pt idx="142">
                  <c:v>44851</c:v>
                </c:pt>
                <c:pt idx="143">
                  <c:v>45141</c:v>
                </c:pt>
                <c:pt idx="144">
                  <c:v>45430</c:v>
                </c:pt>
                <c:pt idx="145">
                  <c:v>45725</c:v>
                </c:pt>
                <c:pt idx="146">
                  <c:v>46014</c:v>
                </c:pt>
                <c:pt idx="147">
                  <c:v>46306</c:v>
                </c:pt>
                <c:pt idx="148">
                  <c:v>46600</c:v>
                </c:pt>
                <c:pt idx="149">
                  <c:v>46891</c:v>
                </c:pt>
                <c:pt idx="150">
                  <c:v>47207</c:v>
                </c:pt>
                <c:pt idx="151">
                  <c:v>47522</c:v>
                </c:pt>
                <c:pt idx="152">
                  <c:v>47857</c:v>
                </c:pt>
                <c:pt idx="153">
                  <c:v>48179</c:v>
                </c:pt>
                <c:pt idx="154">
                  <c:v>48500</c:v>
                </c:pt>
                <c:pt idx="155">
                  <c:v>48816</c:v>
                </c:pt>
                <c:pt idx="156">
                  <c:v>49133</c:v>
                </c:pt>
                <c:pt idx="157">
                  <c:v>49440</c:v>
                </c:pt>
                <c:pt idx="158">
                  <c:v>49719</c:v>
                </c:pt>
                <c:pt idx="159">
                  <c:v>49995</c:v>
                </c:pt>
                <c:pt idx="160">
                  <c:v>50271</c:v>
                </c:pt>
                <c:pt idx="161">
                  <c:v>50569</c:v>
                </c:pt>
                <c:pt idx="162">
                  <c:v>50837</c:v>
                </c:pt>
                <c:pt idx="163">
                  <c:v>51121</c:v>
                </c:pt>
                <c:pt idx="164">
                  <c:v>51392</c:v>
                </c:pt>
                <c:pt idx="165">
                  <c:v>51684</c:v>
                </c:pt>
                <c:pt idx="166">
                  <c:v>51957</c:v>
                </c:pt>
                <c:pt idx="167">
                  <c:v>52236</c:v>
                </c:pt>
                <c:pt idx="168">
                  <c:v>52504</c:v>
                </c:pt>
                <c:pt idx="169">
                  <c:v>52786</c:v>
                </c:pt>
                <c:pt idx="170">
                  <c:v>53049</c:v>
                </c:pt>
                <c:pt idx="171">
                  <c:v>53320</c:v>
                </c:pt>
              </c:numCache>
            </c:numRef>
          </c:cat>
          <c:val>
            <c:numRef>
              <c:f>Sheet1!$B$2:$B$173</c:f>
              <c:numCache>
                <c:formatCode>General</c:formatCode>
                <c:ptCount val="17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18</c:v>
                </c:pt>
                <c:pt idx="4">
                  <c:v>23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6</c:v>
                </c:pt>
                <c:pt idx="11">
                  <c:v>16</c:v>
                </c:pt>
                <c:pt idx="12">
                  <c:v>21</c:v>
                </c:pt>
                <c:pt idx="13">
                  <c:v>20</c:v>
                </c:pt>
                <c:pt idx="14">
                  <c:v>23</c:v>
                </c:pt>
                <c:pt idx="15">
                  <c:v>20</c:v>
                </c:pt>
                <c:pt idx="16">
                  <c:v>17</c:v>
                </c:pt>
                <c:pt idx="17">
                  <c:v>15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17</c:v>
                </c:pt>
                <c:pt idx="32">
                  <c:v>2</c:v>
                </c:pt>
                <c:pt idx="33">
                  <c:v>19</c:v>
                </c:pt>
                <c:pt idx="34">
                  <c:v>19</c:v>
                </c:pt>
                <c:pt idx="35">
                  <c:v>18</c:v>
                </c:pt>
                <c:pt idx="36">
                  <c:v>20</c:v>
                </c:pt>
                <c:pt idx="37">
                  <c:v>34</c:v>
                </c:pt>
                <c:pt idx="38">
                  <c:v>25</c:v>
                </c:pt>
                <c:pt idx="39">
                  <c:v>16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7</c:v>
                </c:pt>
                <c:pt idx="54">
                  <c:v>15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25</c:v>
                </c:pt>
                <c:pt idx="81">
                  <c:v>23</c:v>
                </c:pt>
                <c:pt idx="82">
                  <c:v>34</c:v>
                </c:pt>
                <c:pt idx="83">
                  <c:v>13</c:v>
                </c:pt>
                <c:pt idx="84">
                  <c:v>14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18</c:v>
                </c:pt>
                <c:pt idx="99">
                  <c:v>13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27</c:v>
                </c:pt>
                <c:pt idx="111">
                  <c:v>9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22</c:v>
                </c:pt>
                <c:pt idx="124">
                  <c:v>9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2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21</c:v>
                </c:pt>
                <c:pt idx="145">
                  <c:v>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25</c:v>
                </c:pt>
                <c:pt idx="157">
                  <c:v>6</c:v>
                </c:pt>
                <c:pt idx="158">
                  <c:v>9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389104"/>
        <c:axId val="-872388560"/>
      </c:lineChart>
      <c:catAx>
        <c:axId val="-8723891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7238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23885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723891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Sheet1!$C$2:$C$300</c:f>
              <c:numCache>
                <c:formatCode>General</c:formatCode>
                <c:ptCount val="299"/>
                <c:pt idx="0">
                  <c:v>936</c:v>
                </c:pt>
                <c:pt idx="1">
                  <c:v>1070</c:v>
                </c:pt>
                <c:pt idx="2">
                  <c:v>1193</c:v>
                </c:pt>
                <c:pt idx="3">
                  <c:v>1316</c:v>
                </c:pt>
                <c:pt idx="4">
                  <c:v>1436</c:v>
                </c:pt>
                <c:pt idx="5">
                  <c:v>1552</c:v>
                </c:pt>
                <c:pt idx="6">
                  <c:v>1687</c:v>
                </c:pt>
                <c:pt idx="7">
                  <c:v>1821</c:v>
                </c:pt>
                <c:pt idx="8">
                  <c:v>1951</c:v>
                </c:pt>
                <c:pt idx="9">
                  <c:v>2080</c:v>
                </c:pt>
                <c:pt idx="10">
                  <c:v>2236</c:v>
                </c:pt>
                <c:pt idx="11">
                  <c:v>2373</c:v>
                </c:pt>
                <c:pt idx="12">
                  <c:v>2514</c:v>
                </c:pt>
                <c:pt idx="13">
                  <c:v>2674</c:v>
                </c:pt>
                <c:pt idx="14">
                  <c:v>2815</c:v>
                </c:pt>
                <c:pt idx="15">
                  <c:v>2956</c:v>
                </c:pt>
                <c:pt idx="16">
                  <c:v>3114</c:v>
                </c:pt>
                <c:pt idx="17">
                  <c:v>3270</c:v>
                </c:pt>
                <c:pt idx="18">
                  <c:v>3427</c:v>
                </c:pt>
                <c:pt idx="19">
                  <c:v>3591</c:v>
                </c:pt>
                <c:pt idx="20">
                  <c:v>3738</c:v>
                </c:pt>
                <c:pt idx="21">
                  <c:v>3900</c:v>
                </c:pt>
                <c:pt idx="22">
                  <c:v>4030</c:v>
                </c:pt>
                <c:pt idx="23">
                  <c:v>4222</c:v>
                </c:pt>
                <c:pt idx="24">
                  <c:v>4362</c:v>
                </c:pt>
                <c:pt idx="25">
                  <c:v>4538</c:v>
                </c:pt>
                <c:pt idx="26">
                  <c:v>4711</c:v>
                </c:pt>
                <c:pt idx="27">
                  <c:v>4903</c:v>
                </c:pt>
                <c:pt idx="28">
                  <c:v>5068</c:v>
                </c:pt>
                <c:pt idx="29">
                  <c:v>5269</c:v>
                </c:pt>
                <c:pt idx="30">
                  <c:v>5458</c:v>
                </c:pt>
                <c:pt idx="31">
                  <c:v>5599</c:v>
                </c:pt>
                <c:pt idx="32">
                  <c:v>5746</c:v>
                </c:pt>
                <c:pt idx="33">
                  <c:v>5893</c:v>
                </c:pt>
                <c:pt idx="34">
                  <c:v>6070</c:v>
                </c:pt>
                <c:pt idx="35">
                  <c:v>6263</c:v>
                </c:pt>
                <c:pt idx="36">
                  <c:v>6414</c:v>
                </c:pt>
                <c:pt idx="37">
                  <c:v>6558</c:v>
                </c:pt>
                <c:pt idx="38">
                  <c:v>6704</c:v>
                </c:pt>
                <c:pt idx="39">
                  <c:v>6851</c:v>
                </c:pt>
                <c:pt idx="40">
                  <c:v>7002</c:v>
                </c:pt>
                <c:pt idx="41">
                  <c:v>7144</c:v>
                </c:pt>
                <c:pt idx="42">
                  <c:v>7275</c:v>
                </c:pt>
                <c:pt idx="43">
                  <c:v>7415</c:v>
                </c:pt>
                <c:pt idx="44">
                  <c:v>7575</c:v>
                </c:pt>
                <c:pt idx="45">
                  <c:v>7725</c:v>
                </c:pt>
                <c:pt idx="46">
                  <c:v>7859</c:v>
                </c:pt>
                <c:pt idx="47">
                  <c:v>8011</c:v>
                </c:pt>
                <c:pt idx="48">
                  <c:v>8186</c:v>
                </c:pt>
                <c:pt idx="49">
                  <c:v>8323</c:v>
                </c:pt>
                <c:pt idx="50">
                  <c:v>8461</c:v>
                </c:pt>
                <c:pt idx="51">
                  <c:v>8612</c:v>
                </c:pt>
                <c:pt idx="52">
                  <c:v>8749</c:v>
                </c:pt>
                <c:pt idx="53">
                  <c:v>8886</c:v>
                </c:pt>
                <c:pt idx="54">
                  <c:v>9058</c:v>
                </c:pt>
                <c:pt idx="55">
                  <c:v>9268</c:v>
                </c:pt>
                <c:pt idx="56">
                  <c:v>9425</c:v>
                </c:pt>
                <c:pt idx="57">
                  <c:v>9649</c:v>
                </c:pt>
                <c:pt idx="58">
                  <c:v>9827</c:v>
                </c:pt>
                <c:pt idx="59">
                  <c:v>9998</c:v>
                </c:pt>
                <c:pt idx="60">
                  <c:v>10161</c:v>
                </c:pt>
                <c:pt idx="61">
                  <c:v>10339</c:v>
                </c:pt>
                <c:pt idx="62">
                  <c:v>10521</c:v>
                </c:pt>
                <c:pt idx="63">
                  <c:v>10709</c:v>
                </c:pt>
                <c:pt idx="64">
                  <c:v>10866</c:v>
                </c:pt>
                <c:pt idx="65">
                  <c:v>11038</c:v>
                </c:pt>
                <c:pt idx="66">
                  <c:v>11230</c:v>
                </c:pt>
                <c:pt idx="67">
                  <c:v>11413</c:v>
                </c:pt>
                <c:pt idx="68">
                  <c:v>11590</c:v>
                </c:pt>
                <c:pt idx="69">
                  <c:v>11904</c:v>
                </c:pt>
                <c:pt idx="70">
                  <c:v>12084</c:v>
                </c:pt>
                <c:pt idx="71">
                  <c:v>12249</c:v>
                </c:pt>
                <c:pt idx="72">
                  <c:v>12409</c:v>
                </c:pt>
                <c:pt idx="73">
                  <c:v>12589</c:v>
                </c:pt>
                <c:pt idx="74">
                  <c:v>12771</c:v>
                </c:pt>
                <c:pt idx="75">
                  <c:v>12977</c:v>
                </c:pt>
                <c:pt idx="76">
                  <c:v>13162</c:v>
                </c:pt>
                <c:pt idx="77">
                  <c:v>13345</c:v>
                </c:pt>
                <c:pt idx="78">
                  <c:v>13527</c:v>
                </c:pt>
                <c:pt idx="79">
                  <c:v>13691</c:v>
                </c:pt>
                <c:pt idx="80">
                  <c:v>13852</c:v>
                </c:pt>
                <c:pt idx="81">
                  <c:v>14044</c:v>
                </c:pt>
                <c:pt idx="82">
                  <c:v>14236</c:v>
                </c:pt>
                <c:pt idx="83">
                  <c:v>14510</c:v>
                </c:pt>
                <c:pt idx="84">
                  <c:v>14672</c:v>
                </c:pt>
                <c:pt idx="85">
                  <c:v>14857</c:v>
                </c:pt>
                <c:pt idx="86">
                  <c:v>15032</c:v>
                </c:pt>
                <c:pt idx="87">
                  <c:v>15191</c:v>
                </c:pt>
                <c:pt idx="88">
                  <c:v>15350</c:v>
                </c:pt>
                <c:pt idx="89">
                  <c:v>15554</c:v>
                </c:pt>
                <c:pt idx="90">
                  <c:v>15708</c:v>
                </c:pt>
                <c:pt idx="91">
                  <c:v>15861</c:v>
                </c:pt>
                <c:pt idx="92">
                  <c:v>16023</c:v>
                </c:pt>
                <c:pt idx="93">
                  <c:v>16183</c:v>
                </c:pt>
                <c:pt idx="94">
                  <c:v>16363</c:v>
                </c:pt>
                <c:pt idx="95">
                  <c:v>16511</c:v>
                </c:pt>
                <c:pt idx="96">
                  <c:v>16666</c:v>
                </c:pt>
                <c:pt idx="97">
                  <c:v>16824</c:v>
                </c:pt>
                <c:pt idx="98">
                  <c:v>16978</c:v>
                </c:pt>
                <c:pt idx="99">
                  <c:v>17122</c:v>
                </c:pt>
                <c:pt idx="100">
                  <c:v>17301</c:v>
                </c:pt>
                <c:pt idx="101">
                  <c:v>17545</c:v>
                </c:pt>
                <c:pt idx="102">
                  <c:v>17747</c:v>
                </c:pt>
                <c:pt idx="103">
                  <c:v>17932</c:v>
                </c:pt>
                <c:pt idx="104">
                  <c:v>18113</c:v>
                </c:pt>
                <c:pt idx="105">
                  <c:v>18281</c:v>
                </c:pt>
                <c:pt idx="106">
                  <c:v>18425</c:v>
                </c:pt>
                <c:pt idx="107">
                  <c:v>18599</c:v>
                </c:pt>
                <c:pt idx="108">
                  <c:v>18758</c:v>
                </c:pt>
                <c:pt idx="109">
                  <c:v>18916</c:v>
                </c:pt>
                <c:pt idx="110">
                  <c:v>19077</c:v>
                </c:pt>
                <c:pt idx="111">
                  <c:v>19255</c:v>
                </c:pt>
                <c:pt idx="112">
                  <c:v>19403</c:v>
                </c:pt>
                <c:pt idx="113">
                  <c:v>19595</c:v>
                </c:pt>
                <c:pt idx="114">
                  <c:v>19750</c:v>
                </c:pt>
                <c:pt idx="115">
                  <c:v>19914</c:v>
                </c:pt>
                <c:pt idx="116">
                  <c:v>20095</c:v>
                </c:pt>
                <c:pt idx="117">
                  <c:v>20276</c:v>
                </c:pt>
                <c:pt idx="118">
                  <c:v>20430</c:v>
                </c:pt>
                <c:pt idx="119">
                  <c:v>20578</c:v>
                </c:pt>
                <c:pt idx="120">
                  <c:v>20753</c:v>
                </c:pt>
                <c:pt idx="121">
                  <c:v>20940</c:v>
                </c:pt>
                <c:pt idx="122">
                  <c:v>21094</c:v>
                </c:pt>
                <c:pt idx="123">
                  <c:v>21240</c:v>
                </c:pt>
                <c:pt idx="124">
                  <c:v>21403</c:v>
                </c:pt>
                <c:pt idx="125">
                  <c:v>21559</c:v>
                </c:pt>
                <c:pt idx="126">
                  <c:v>21751</c:v>
                </c:pt>
                <c:pt idx="127">
                  <c:v>21989</c:v>
                </c:pt>
                <c:pt idx="128">
                  <c:v>22151</c:v>
                </c:pt>
                <c:pt idx="129">
                  <c:v>22317</c:v>
                </c:pt>
                <c:pt idx="130">
                  <c:v>22474</c:v>
                </c:pt>
                <c:pt idx="131">
                  <c:v>22644</c:v>
                </c:pt>
                <c:pt idx="132">
                  <c:v>22825</c:v>
                </c:pt>
                <c:pt idx="133">
                  <c:v>22981</c:v>
                </c:pt>
                <c:pt idx="134">
                  <c:v>23162</c:v>
                </c:pt>
                <c:pt idx="135">
                  <c:v>23379</c:v>
                </c:pt>
                <c:pt idx="136">
                  <c:v>23555</c:v>
                </c:pt>
                <c:pt idx="137">
                  <c:v>23724</c:v>
                </c:pt>
                <c:pt idx="138">
                  <c:v>23902</c:v>
                </c:pt>
                <c:pt idx="139">
                  <c:v>24060</c:v>
                </c:pt>
                <c:pt idx="140">
                  <c:v>24235</c:v>
                </c:pt>
                <c:pt idx="141">
                  <c:v>24420</c:v>
                </c:pt>
                <c:pt idx="142">
                  <c:v>24579</c:v>
                </c:pt>
                <c:pt idx="143">
                  <c:v>24725</c:v>
                </c:pt>
                <c:pt idx="144">
                  <c:v>24881</c:v>
                </c:pt>
                <c:pt idx="145">
                  <c:v>25096</c:v>
                </c:pt>
                <c:pt idx="146">
                  <c:v>25257</c:v>
                </c:pt>
                <c:pt idx="147">
                  <c:v>25417</c:v>
                </c:pt>
                <c:pt idx="148">
                  <c:v>25578</c:v>
                </c:pt>
                <c:pt idx="149">
                  <c:v>25753</c:v>
                </c:pt>
                <c:pt idx="150">
                  <c:v>25942</c:v>
                </c:pt>
                <c:pt idx="151">
                  <c:v>26120</c:v>
                </c:pt>
                <c:pt idx="152">
                  <c:v>26279</c:v>
                </c:pt>
                <c:pt idx="153">
                  <c:v>26452</c:v>
                </c:pt>
                <c:pt idx="154">
                  <c:v>26666</c:v>
                </c:pt>
                <c:pt idx="155">
                  <c:v>26844</c:v>
                </c:pt>
                <c:pt idx="156">
                  <c:v>27016</c:v>
                </c:pt>
                <c:pt idx="157">
                  <c:v>27197</c:v>
                </c:pt>
                <c:pt idx="158">
                  <c:v>27406</c:v>
                </c:pt>
                <c:pt idx="159">
                  <c:v>27611</c:v>
                </c:pt>
                <c:pt idx="160">
                  <c:v>27786</c:v>
                </c:pt>
                <c:pt idx="161">
                  <c:v>27977</c:v>
                </c:pt>
                <c:pt idx="162">
                  <c:v>28156</c:v>
                </c:pt>
                <c:pt idx="163">
                  <c:v>28352</c:v>
                </c:pt>
                <c:pt idx="164">
                  <c:v>28539</c:v>
                </c:pt>
                <c:pt idx="165">
                  <c:v>28729</c:v>
                </c:pt>
                <c:pt idx="166">
                  <c:v>28916</c:v>
                </c:pt>
                <c:pt idx="167">
                  <c:v>29111</c:v>
                </c:pt>
                <c:pt idx="168">
                  <c:v>29316</c:v>
                </c:pt>
                <c:pt idx="169">
                  <c:v>29486</c:v>
                </c:pt>
                <c:pt idx="170">
                  <c:v>29661</c:v>
                </c:pt>
                <c:pt idx="171">
                  <c:v>29828</c:v>
                </c:pt>
                <c:pt idx="172">
                  <c:v>29997</c:v>
                </c:pt>
                <c:pt idx="173">
                  <c:v>30163</c:v>
                </c:pt>
                <c:pt idx="174">
                  <c:v>30323</c:v>
                </c:pt>
                <c:pt idx="175">
                  <c:v>30491</c:v>
                </c:pt>
                <c:pt idx="176">
                  <c:v>30668</c:v>
                </c:pt>
                <c:pt idx="177">
                  <c:v>30852</c:v>
                </c:pt>
                <c:pt idx="178">
                  <c:v>31056</c:v>
                </c:pt>
                <c:pt idx="179">
                  <c:v>31281</c:v>
                </c:pt>
                <c:pt idx="180">
                  <c:v>31542</c:v>
                </c:pt>
                <c:pt idx="181">
                  <c:v>31742</c:v>
                </c:pt>
                <c:pt idx="182">
                  <c:v>31934</c:v>
                </c:pt>
                <c:pt idx="183">
                  <c:v>32124</c:v>
                </c:pt>
                <c:pt idx="184">
                  <c:v>32293</c:v>
                </c:pt>
                <c:pt idx="185">
                  <c:v>32479</c:v>
                </c:pt>
                <c:pt idx="186">
                  <c:v>32652</c:v>
                </c:pt>
                <c:pt idx="187">
                  <c:v>32927</c:v>
                </c:pt>
                <c:pt idx="188">
                  <c:v>33092</c:v>
                </c:pt>
                <c:pt idx="189">
                  <c:v>33264</c:v>
                </c:pt>
                <c:pt idx="190">
                  <c:v>33423</c:v>
                </c:pt>
                <c:pt idx="191">
                  <c:v>33645</c:v>
                </c:pt>
                <c:pt idx="192">
                  <c:v>33819</c:v>
                </c:pt>
                <c:pt idx="193">
                  <c:v>33992</c:v>
                </c:pt>
                <c:pt idx="194">
                  <c:v>34150</c:v>
                </c:pt>
                <c:pt idx="195">
                  <c:v>34325</c:v>
                </c:pt>
                <c:pt idx="196">
                  <c:v>34507</c:v>
                </c:pt>
                <c:pt idx="197">
                  <c:v>34702</c:v>
                </c:pt>
                <c:pt idx="198">
                  <c:v>34864</c:v>
                </c:pt>
                <c:pt idx="199">
                  <c:v>35032</c:v>
                </c:pt>
                <c:pt idx="200">
                  <c:v>35257</c:v>
                </c:pt>
                <c:pt idx="201">
                  <c:v>35494</c:v>
                </c:pt>
                <c:pt idx="202">
                  <c:v>35679</c:v>
                </c:pt>
                <c:pt idx="203">
                  <c:v>35877</c:v>
                </c:pt>
                <c:pt idx="204">
                  <c:v>36051</c:v>
                </c:pt>
                <c:pt idx="205">
                  <c:v>36226</c:v>
                </c:pt>
                <c:pt idx="206">
                  <c:v>36410</c:v>
                </c:pt>
                <c:pt idx="207">
                  <c:v>36594</c:v>
                </c:pt>
                <c:pt idx="208">
                  <c:v>36771</c:v>
                </c:pt>
                <c:pt idx="209">
                  <c:v>36967</c:v>
                </c:pt>
                <c:pt idx="210">
                  <c:v>37128</c:v>
                </c:pt>
                <c:pt idx="211">
                  <c:v>37303</c:v>
                </c:pt>
                <c:pt idx="212">
                  <c:v>37479</c:v>
                </c:pt>
                <c:pt idx="213">
                  <c:v>37650</c:v>
                </c:pt>
                <c:pt idx="214">
                  <c:v>37830</c:v>
                </c:pt>
                <c:pt idx="215">
                  <c:v>38023</c:v>
                </c:pt>
                <c:pt idx="216">
                  <c:v>38198</c:v>
                </c:pt>
                <c:pt idx="217">
                  <c:v>38401</c:v>
                </c:pt>
                <c:pt idx="218">
                  <c:v>38577</c:v>
                </c:pt>
                <c:pt idx="219">
                  <c:v>38752</c:v>
                </c:pt>
                <c:pt idx="220">
                  <c:v>38924</c:v>
                </c:pt>
                <c:pt idx="221">
                  <c:v>39116</c:v>
                </c:pt>
                <c:pt idx="222">
                  <c:v>39327</c:v>
                </c:pt>
                <c:pt idx="223">
                  <c:v>39519</c:v>
                </c:pt>
                <c:pt idx="224">
                  <c:v>39708</c:v>
                </c:pt>
                <c:pt idx="225">
                  <c:v>39874</c:v>
                </c:pt>
                <c:pt idx="226">
                  <c:v>40042</c:v>
                </c:pt>
                <c:pt idx="227">
                  <c:v>40214</c:v>
                </c:pt>
                <c:pt idx="228">
                  <c:v>40374</c:v>
                </c:pt>
                <c:pt idx="229">
                  <c:v>40543</c:v>
                </c:pt>
                <c:pt idx="230">
                  <c:v>40702</c:v>
                </c:pt>
                <c:pt idx="231">
                  <c:v>40900</c:v>
                </c:pt>
                <c:pt idx="232">
                  <c:v>41102</c:v>
                </c:pt>
                <c:pt idx="233">
                  <c:v>41296</c:v>
                </c:pt>
                <c:pt idx="234">
                  <c:v>41500</c:v>
                </c:pt>
                <c:pt idx="235">
                  <c:v>41714</c:v>
                </c:pt>
                <c:pt idx="236">
                  <c:v>41887</c:v>
                </c:pt>
                <c:pt idx="237">
                  <c:v>42071</c:v>
                </c:pt>
                <c:pt idx="238">
                  <c:v>42232</c:v>
                </c:pt>
                <c:pt idx="239">
                  <c:v>42416</c:v>
                </c:pt>
                <c:pt idx="240">
                  <c:v>42625</c:v>
                </c:pt>
                <c:pt idx="241">
                  <c:v>42801</c:v>
                </c:pt>
                <c:pt idx="242">
                  <c:v>42980</c:v>
                </c:pt>
                <c:pt idx="243">
                  <c:v>43150</c:v>
                </c:pt>
                <c:pt idx="244">
                  <c:v>43340</c:v>
                </c:pt>
                <c:pt idx="245">
                  <c:v>43522</c:v>
                </c:pt>
                <c:pt idx="246">
                  <c:v>43699</c:v>
                </c:pt>
                <c:pt idx="247">
                  <c:v>43909</c:v>
                </c:pt>
                <c:pt idx="248">
                  <c:v>44092</c:v>
                </c:pt>
                <c:pt idx="249">
                  <c:v>44254</c:v>
                </c:pt>
                <c:pt idx="250">
                  <c:v>44428</c:v>
                </c:pt>
                <c:pt idx="251">
                  <c:v>44589</c:v>
                </c:pt>
                <c:pt idx="252">
                  <c:v>44759</c:v>
                </c:pt>
                <c:pt idx="253">
                  <c:v>44951</c:v>
                </c:pt>
                <c:pt idx="254">
                  <c:v>45180</c:v>
                </c:pt>
                <c:pt idx="255">
                  <c:v>45405</c:v>
                </c:pt>
                <c:pt idx="256">
                  <c:v>45608</c:v>
                </c:pt>
                <c:pt idx="257">
                  <c:v>45815</c:v>
                </c:pt>
                <c:pt idx="258">
                  <c:v>45979</c:v>
                </c:pt>
                <c:pt idx="259">
                  <c:v>46157</c:v>
                </c:pt>
                <c:pt idx="260">
                  <c:v>46332</c:v>
                </c:pt>
                <c:pt idx="261">
                  <c:v>46508</c:v>
                </c:pt>
                <c:pt idx="262">
                  <c:v>46712</c:v>
                </c:pt>
                <c:pt idx="263">
                  <c:v>46900</c:v>
                </c:pt>
                <c:pt idx="264">
                  <c:v>47104</c:v>
                </c:pt>
                <c:pt idx="265">
                  <c:v>47312</c:v>
                </c:pt>
                <c:pt idx="266">
                  <c:v>47513</c:v>
                </c:pt>
                <c:pt idx="267">
                  <c:v>47730</c:v>
                </c:pt>
                <c:pt idx="268">
                  <c:v>47932</c:v>
                </c:pt>
                <c:pt idx="269">
                  <c:v>48124</c:v>
                </c:pt>
                <c:pt idx="270">
                  <c:v>48329</c:v>
                </c:pt>
                <c:pt idx="271">
                  <c:v>48521</c:v>
                </c:pt>
                <c:pt idx="272">
                  <c:v>48706</c:v>
                </c:pt>
                <c:pt idx="273">
                  <c:v>48938</c:v>
                </c:pt>
                <c:pt idx="274">
                  <c:v>49178</c:v>
                </c:pt>
                <c:pt idx="275">
                  <c:v>49376</c:v>
                </c:pt>
                <c:pt idx="276">
                  <c:v>49553</c:v>
                </c:pt>
                <c:pt idx="277">
                  <c:v>49756</c:v>
                </c:pt>
                <c:pt idx="278">
                  <c:v>49949</c:v>
                </c:pt>
                <c:pt idx="279">
                  <c:v>50141</c:v>
                </c:pt>
                <c:pt idx="280">
                  <c:v>50320</c:v>
                </c:pt>
                <c:pt idx="281">
                  <c:v>50495</c:v>
                </c:pt>
                <c:pt idx="282">
                  <c:v>50675</c:v>
                </c:pt>
                <c:pt idx="283">
                  <c:v>50858</c:v>
                </c:pt>
                <c:pt idx="284">
                  <c:v>51067</c:v>
                </c:pt>
                <c:pt idx="285">
                  <c:v>51251</c:v>
                </c:pt>
                <c:pt idx="286">
                  <c:v>51427</c:v>
                </c:pt>
                <c:pt idx="287">
                  <c:v>51617</c:v>
                </c:pt>
                <c:pt idx="288">
                  <c:v>51797</c:v>
                </c:pt>
                <c:pt idx="289">
                  <c:v>51973</c:v>
                </c:pt>
                <c:pt idx="290">
                  <c:v>52138</c:v>
                </c:pt>
                <c:pt idx="291">
                  <c:v>52326</c:v>
                </c:pt>
                <c:pt idx="292">
                  <c:v>52511</c:v>
                </c:pt>
                <c:pt idx="293">
                  <c:v>52713</c:v>
                </c:pt>
                <c:pt idx="294">
                  <c:v>52887</c:v>
                </c:pt>
                <c:pt idx="295">
                  <c:v>53062</c:v>
                </c:pt>
                <c:pt idx="296">
                  <c:v>53230</c:v>
                </c:pt>
                <c:pt idx="297">
                  <c:v>53410</c:v>
                </c:pt>
                <c:pt idx="298">
                  <c:v>53583</c:v>
                </c:pt>
              </c:numCache>
            </c:numRef>
          </c:cat>
          <c:val>
            <c:numRef>
              <c:f>Sheet1!$E$2:$E$300</c:f>
              <c:numCache>
                <c:formatCode>General</c:formatCode>
                <c:ptCount val="299"/>
                <c:pt idx="0">
                  <c:v>2.1484375</c:v>
                </c:pt>
                <c:pt idx="1">
                  <c:v>2.4990234375</c:v>
                </c:pt>
                <c:pt idx="2">
                  <c:v>3.015625</c:v>
                </c:pt>
                <c:pt idx="3">
                  <c:v>4.6806640625</c:v>
                </c:pt>
                <c:pt idx="4">
                  <c:v>4.7607421875</c:v>
                </c:pt>
                <c:pt idx="5">
                  <c:v>4.8076171875</c:v>
                </c:pt>
                <c:pt idx="6">
                  <c:v>5.26171875</c:v>
                </c:pt>
                <c:pt idx="7">
                  <c:v>14.708984375</c:v>
                </c:pt>
                <c:pt idx="8">
                  <c:v>16.70703125</c:v>
                </c:pt>
                <c:pt idx="9">
                  <c:v>13.6787109375</c:v>
                </c:pt>
                <c:pt idx="10">
                  <c:v>14.693359375</c:v>
                </c:pt>
                <c:pt idx="11">
                  <c:v>15.55859375</c:v>
                </c:pt>
                <c:pt idx="12">
                  <c:v>17.822265625</c:v>
                </c:pt>
                <c:pt idx="13">
                  <c:v>20.4072265625</c:v>
                </c:pt>
                <c:pt idx="14">
                  <c:v>23.3330078125</c:v>
                </c:pt>
                <c:pt idx="15">
                  <c:v>23.9384765625</c:v>
                </c:pt>
                <c:pt idx="16">
                  <c:v>27.96484375</c:v>
                </c:pt>
                <c:pt idx="17">
                  <c:v>30.3291015625</c:v>
                </c:pt>
                <c:pt idx="18">
                  <c:v>31.7646484375</c:v>
                </c:pt>
                <c:pt idx="19">
                  <c:v>32.8388671875</c:v>
                </c:pt>
                <c:pt idx="20">
                  <c:v>34.2138671875</c:v>
                </c:pt>
                <c:pt idx="21">
                  <c:v>35.3544921875</c:v>
                </c:pt>
                <c:pt idx="22">
                  <c:v>35.6630859375</c:v>
                </c:pt>
                <c:pt idx="23">
                  <c:v>36.0693359375</c:v>
                </c:pt>
                <c:pt idx="24">
                  <c:v>37.0302734375</c:v>
                </c:pt>
                <c:pt idx="25">
                  <c:v>33.6357421875</c:v>
                </c:pt>
                <c:pt idx="26">
                  <c:v>35.7138671875</c:v>
                </c:pt>
                <c:pt idx="27">
                  <c:v>36.4453125</c:v>
                </c:pt>
                <c:pt idx="28">
                  <c:v>36.6064453125</c:v>
                </c:pt>
                <c:pt idx="29">
                  <c:v>38.080078125</c:v>
                </c:pt>
                <c:pt idx="30">
                  <c:v>38.4375</c:v>
                </c:pt>
                <c:pt idx="31">
                  <c:v>38.955078125</c:v>
                </c:pt>
                <c:pt idx="32">
                  <c:v>39.79296875</c:v>
                </c:pt>
                <c:pt idx="33">
                  <c:v>40.2158203125</c:v>
                </c:pt>
                <c:pt idx="34">
                  <c:v>41.2021484375</c:v>
                </c:pt>
                <c:pt idx="35">
                  <c:v>42.396484375</c:v>
                </c:pt>
                <c:pt idx="36">
                  <c:v>42.7724609375</c:v>
                </c:pt>
                <c:pt idx="37">
                  <c:v>42.7724609375</c:v>
                </c:pt>
                <c:pt idx="38">
                  <c:v>42.7724609375</c:v>
                </c:pt>
                <c:pt idx="39">
                  <c:v>42.7724609375</c:v>
                </c:pt>
                <c:pt idx="40">
                  <c:v>42.7763671875</c:v>
                </c:pt>
                <c:pt idx="41">
                  <c:v>42.7763671875</c:v>
                </c:pt>
                <c:pt idx="42">
                  <c:v>42.7763671875</c:v>
                </c:pt>
                <c:pt idx="43">
                  <c:v>42.7763671875</c:v>
                </c:pt>
                <c:pt idx="44">
                  <c:v>42.7783203125</c:v>
                </c:pt>
                <c:pt idx="45">
                  <c:v>42.7783203125</c:v>
                </c:pt>
                <c:pt idx="46">
                  <c:v>42.7783203125</c:v>
                </c:pt>
                <c:pt idx="47">
                  <c:v>42.7783203125</c:v>
                </c:pt>
                <c:pt idx="48">
                  <c:v>42.759765625</c:v>
                </c:pt>
                <c:pt idx="49">
                  <c:v>42.744140625</c:v>
                </c:pt>
                <c:pt idx="50">
                  <c:v>42.744140625</c:v>
                </c:pt>
                <c:pt idx="51">
                  <c:v>42.744140625</c:v>
                </c:pt>
                <c:pt idx="52">
                  <c:v>42.744140625</c:v>
                </c:pt>
                <c:pt idx="53">
                  <c:v>42.744140625</c:v>
                </c:pt>
                <c:pt idx="54">
                  <c:v>43.1572265625</c:v>
                </c:pt>
                <c:pt idx="55">
                  <c:v>43.8779296875</c:v>
                </c:pt>
                <c:pt idx="56">
                  <c:v>44.2509765625</c:v>
                </c:pt>
                <c:pt idx="57">
                  <c:v>44.326171875</c:v>
                </c:pt>
                <c:pt idx="58">
                  <c:v>44.328125</c:v>
                </c:pt>
                <c:pt idx="59">
                  <c:v>44.32421875</c:v>
                </c:pt>
                <c:pt idx="60">
                  <c:v>44.2919921875</c:v>
                </c:pt>
                <c:pt idx="61">
                  <c:v>44.7109375</c:v>
                </c:pt>
                <c:pt idx="62">
                  <c:v>45.5615234375</c:v>
                </c:pt>
                <c:pt idx="63">
                  <c:v>45.953125</c:v>
                </c:pt>
                <c:pt idx="64">
                  <c:v>46</c:v>
                </c:pt>
                <c:pt idx="65">
                  <c:v>46.9033203125</c:v>
                </c:pt>
                <c:pt idx="66">
                  <c:v>47.8544921875</c:v>
                </c:pt>
                <c:pt idx="67">
                  <c:v>47.537109375</c:v>
                </c:pt>
                <c:pt idx="68">
                  <c:v>47.8642578125</c:v>
                </c:pt>
                <c:pt idx="69">
                  <c:v>48.48046875</c:v>
                </c:pt>
                <c:pt idx="70">
                  <c:v>48.7451171875</c:v>
                </c:pt>
                <c:pt idx="71">
                  <c:v>49.1708984375</c:v>
                </c:pt>
                <c:pt idx="72">
                  <c:v>49.4677734375</c:v>
                </c:pt>
                <c:pt idx="73">
                  <c:v>52.5068359375</c:v>
                </c:pt>
                <c:pt idx="74">
                  <c:v>55.380859375</c:v>
                </c:pt>
                <c:pt idx="75">
                  <c:v>57.1005859375</c:v>
                </c:pt>
                <c:pt idx="76">
                  <c:v>58.2578125</c:v>
                </c:pt>
                <c:pt idx="77">
                  <c:v>58.7939453125</c:v>
                </c:pt>
                <c:pt idx="78">
                  <c:v>58.875</c:v>
                </c:pt>
                <c:pt idx="79">
                  <c:v>58.8876953125</c:v>
                </c:pt>
                <c:pt idx="80">
                  <c:v>58.8828125</c:v>
                </c:pt>
                <c:pt idx="81">
                  <c:v>58.7197265625</c:v>
                </c:pt>
                <c:pt idx="82">
                  <c:v>58.69140625</c:v>
                </c:pt>
                <c:pt idx="83">
                  <c:v>58.712890625</c:v>
                </c:pt>
                <c:pt idx="84">
                  <c:v>58.705078125</c:v>
                </c:pt>
                <c:pt idx="85">
                  <c:v>58.6796875</c:v>
                </c:pt>
                <c:pt idx="86">
                  <c:v>58.6748046875</c:v>
                </c:pt>
                <c:pt idx="87">
                  <c:v>58.673828125</c:v>
                </c:pt>
                <c:pt idx="88">
                  <c:v>58.669921875</c:v>
                </c:pt>
                <c:pt idx="89">
                  <c:v>58.669921875</c:v>
                </c:pt>
                <c:pt idx="90">
                  <c:v>58.669921875</c:v>
                </c:pt>
                <c:pt idx="91">
                  <c:v>58.6640625</c:v>
                </c:pt>
                <c:pt idx="92">
                  <c:v>58.666015625</c:v>
                </c:pt>
                <c:pt idx="93">
                  <c:v>58.6611328125</c:v>
                </c:pt>
                <c:pt idx="94">
                  <c:v>58.65625</c:v>
                </c:pt>
                <c:pt idx="95">
                  <c:v>58.62109375</c:v>
                </c:pt>
                <c:pt idx="96">
                  <c:v>58.5498046875</c:v>
                </c:pt>
                <c:pt idx="97">
                  <c:v>58.5419921875</c:v>
                </c:pt>
                <c:pt idx="98">
                  <c:v>58.541015625</c:v>
                </c:pt>
                <c:pt idx="99">
                  <c:v>58.541015625</c:v>
                </c:pt>
                <c:pt idx="100">
                  <c:v>58.6533203125</c:v>
                </c:pt>
                <c:pt idx="101">
                  <c:v>59.107421875</c:v>
                </c:pt>
                <c:pt idx="102">
                  <c:v>60.1103515625</c:v>
                </c:pt>
                <c:pt idx="103">
                  <c:v>60.2021484375</c:v>
                </c:pt>
                <c:pt idx="104">
                  <c:v>60.7861328125</c:v>
                </c:pt>
                <c:pt idx="105">
                  <c:v>62.0556640625</c:v>
                </c:pt>
                <c:pt idx="106">
                  <c:v>62.0595703125</c:v>
                </c:pt>
                <c:pt idx="107">
                  <c:v>60.884765625</c:v>
                </c:pt>
                <c:pt idx="108">
                  <c:v>60.8779296875</c:v>
                </c:pt>
                <c:pt idx="109">
                  <c:v>60.8759765625</c:v>
                </c:pt>
                <c:pt idx="110">
                  <c:v>60.87109375</c:v>
                </c:pt>
                <c:pt idx="111">
                  <c:v>60.8681640625</c:v>
                </c:pt>
                <c:pt idx="112">
                  <c:v>60.8603515625</c:v>
                </c:pt>
                <c:pt idx="113">
                  <c:v>60.916015625</c:v>
                </c:pt>
                <c:pt idx="114">
                  <c:v>60.89453125</c:v>
                </c:pt>
                <c:pt idx="115">
                  <c:v>60.8876953125</c:v>
                </c:pt>
                <c:pt idx="116">
                  <c:v>60.8583984375</c:v>
                </c:pt>
                <c:pt idx="117">
                  <c:v>60.80859375</c:v>
                </c:pt>
                <c:pt idx="118">
                  <c:v>60.794921875</c:v>
                </c:pt>
                <c:pt idx="119">
                  <c:v>60.791015625</c:v>
                </c:pt>
                <c:pt idx="120">
                  <c:v>60.787109375</c:v>
                </c:pt>
                <c:pt idx="121">
                  <c:v>60.478515625</c:v>
                </c:pt>
                <c:pt idx="122">
                  <c:v>60.38671875</c:v>
                </c:pt>
                <c:pt idx="123">
                  <c:v>60.37890625</c:v>
                </c:pt>
                <c:pt idx="124">
                  <c:v>60.376953125</c:v>
                </c:pt>
                <c:pt idx="125">
                  <c:v>60.3759765625</c:v>
                </c:pt>
                <c:pt idx="126">
                  <c:v>60.2724609375</c:v>
                </c:pt>
                <c:pt idx="127">
                  <c:v>60.62109375</c:v>
                </c:pt>
                <c:pt idx="128">
                  <c:v>60.640625</c:v>
                </c:pt>
                <c:pt idx="129">
                  <c:v>60.6376953125</c:v>
                </c:pt>
                <c:pt idx="130">
                  <c:v>60.6318359375</c:v>
                </c:pt>
                <c:pt idx="131">
                  <c:v>60.625</c:v>
                </c:pt>
                <c:pt idx="132">
                  <c:v>60.6044921875</c:v>
                </c:pt>
                <c:pt idx="133">
                  <c:v>60.5986328125</c:v>
                </c:pt>
                <c:pt idx="134">
                  <c:v>60.7080078125</c:v>
                </c:pt>
                <c:pt idx="135">
                  <c:v>60.68359375</c:v>
                </c:pt>
                <c:pt idx="136">
                  <c:v>60.681640625</c:v>
                </c:pt>
                <c:pt idx="137">
                  <c:v>60.6796875</c:v>
                </c:pt>
                <c:pt idx="138">
                  <c:v>60.6669921875</c:v>
                </c:pt>
                <c:pt idx="139">
                  <c:v>60.6337890625</c:v>
                </c:pt>
                <c:pt idx="140">
                  <c:v>60.630859375</c:v>
                </c:pt>
                <c:pt idx="141">
                  <c:v>60.6259765625</c:v>
                </c:pt>
                <c:pt idx="142">
                  <c:v>60.61328125</c:v>
                </c:pt>
                <c:pt idx="143">
                  <c:v>60.6103515625</c:v>
                </c:pt>
                <c:pt idx="144">
                  <c:v>60.6005859375</c:v>
                </c:pt>
                <c:pt idx="145">
                  <c:v>61.16015625</c:v>
                </c:pt>
                <c:pt idx="146">
                  <c:v>61.15625</c:v>
                </c:pt>
                <c:pt idx="147">
                  <c:v>61.1494140625</c:v>
                </c:pt>
                <c:pt idx="148">
                  <c:v>61.1455078125</c:v>
                </c:pt>
                <c:pt idx="149">
                  <c:v>61.470703125</c:v>
                </c:pt>
                <c:pt idx="150">
                  <c:v>61.765625</c:v>
                </c:pt>
                <c:pt idx="151">
                  <c:v>59.3154296875</c:v>
                </c:pt>
                <c:pt idx="152">
                  <c:v>59.7294921875</c:v>
                </c:pt>
                <c:pt idx="153">
                  <c:v>60.2880859375</c:v>
                </c:pt>
                <c:pt idx="154">
                  <c:v>62.0673828125</c:v>
                </c:pt>
                <c:pt idx="155">
                  <c:v>64.7119140625</c:v>
                </c:pt>
                <c:pt idx="156">
                  <c:v>64.8369140625</c:v>
                </c:pt>
                <c:pt idx="157">
                  <c:v>65.3251953125</c:v>
                </c:pt>
                <c:pt idx="158">
                  <c:v>65.3251953125</c:v>
                </c:pt>
                <c:pt idx="159">
                  <c:v>65.3251953125</c:v>
                </c:pt>
                <c:pt idx="160">
                  <c:v>65.3251953125</c:v>
                </c:pt>
                <c:pt idx="161">
                  <c:v>65.3251953125</c:v>
                </c:pt>
                <c:pt idx="162">
                  <c:v>65.3251953125</c:v>
                </c:pt>
                <c:pt idx="163">
                  <c:v>65.328125</c:v>
                </c:pt>
                <c:pt idx="164">
                  <c:v>65.3251953125</c:v>
                </c:pt>
                <c:pt idx="165">
                  <c:v>65.3251953125</c:v>
                </c:pt>
                <c:pt idx="166">
                  <c:v>65.3251953125</c:v>
                </c:pt>
                <c:pt idx="167">
                  <c:v>64.8642578125</c:v>
                </c:pt>
                <c:pt idx="168">
                  <c:v>64.8515625</c:v>
                </c:pt>
                <c:pt idx="169">
                  <c:v>64.8388671875</c:v>
                </c:pt>
                <c:pt idx="170">
                  <c:v>64.8330078125</c:v>
                </c:pt>
                <c:pt idx="171">
                  <c:v>64.83203125</c:v>
                </c:pt>
                <c:pt idx="172">
                  <c:v>64.83203125</c:v>
                </c:pt>
                <c:pt idx="173">
                  <c:v>64.83203125</c:v>
                </c:pt>
                <c:pt idx="174">
                  <c:v>64.830078125</c:v>
                </c:pt>
                <c:pt idx="175">
                  <c:v>64.828125</c:v>
                </c:pt>
                <c:pt idx="176">
                  <c:v>64.8232421875</c:v>
                </c:pt>
                <c:pt idx="177">
                  <c:v>64.81640625</c:v>
                </c:pt>
                <c:pt idx="178">
                  <c:v>64.8203125</c:v>
                </c:pt>
                <c:pt idx="179">
                  <c:v>65.4033203125</c:v>
                </c:pt>
                <c:pt idx="180">
                  <c:v>66.26171875</c:v>
                </c:pt>
                <c:pt idx="181">
                  <c:v>67.2265625</c:v>
                </c:pt>
                <c:pt idx="182">
                  <c:v>67.2314453125</c:v>
                </c:pt>
                <c:pt idx="183">
                  <c:v>67.08984375</c:v>
                </c:pt>
                <c:pt idx="184">
                  <c:v>67.1474609375</c:v>
                </c:pt>
                <c:pt idx="185">
                  <c:v>67.150390625</c:v>
                </c:pt>
                <c:pt idx="186">
                  <c:v>67.146484375</c:v>
                </c:pt>
                <c:pt idx="187">
                  <c:v>67.22265625</c:v>
                </c:pt>
                <c:pt idx="188">
                  <c:v>67.2197265625</c:v>
                </c:pt>
                <c:pt idx="189">
                  <c:v>67.2197265625</c:v>
                </c:pt>
                <c:pt idx="190">
                  <c:v>67.2197265625</c:v>
                </c:pt>
                <c:pt idx="191">
                  <c:v>67.2197265625</c:v>
                </c:pt>
                <c:pt idx="192">
                  <c:v>67.22265625</c:v>
                </c:pt>
                <c:pt idx="193">
                  <c:v>67.2197265625</c:v>
                </c:pt>
                <c:pt idx="194">
                  <c:v>67.2197265625</c:v>
                </c:pt>
                <c:pt idx="195">
                  <c:v>67.2197265625</c:v>
                </c:pt>
                <c:pt idx="196">
                  <c:v>67.2197265625</c:v>
                </c:pt>
                <c:pt idx="197">
                  <c:v>67.216796875</c:v>
                </c:pt>
                <c:pt idx="198">
                  <c:v>67.2138671875</c:v>
                </c:pt>
                <c:pt idx="199">
                  <c:v>67.2138671875</c:v>
                </c:pt>
                <c:pt idx="200">
                  <c:v>67.2802734375</c:v>
                </c:pt>
                <c:pt idx="201">
                  <c:v>67.8623046875</c:v>
                </c:pt>
                <c:pt idx="202">
                  <c:v>68.5380859375</c:v>
                </c:pt>
                <c:pt idx="203">
                  <c:v>68.521484375</c:v>
                </c:pt>
                <c:pt idx="204">
                  <c:v>68.3232421875</c:v>
                </c:pt>
                <c:pt idx="205">
                  <c:v>68.318359375</c:v>
                </c:pt>
                <c:pt idx="206">
                  <c:v>68.3203125</c:v>
                </c:pt>
                <c:pt idx="207">
                  <c:v>68.3173828125</c:v>
                </c:pt>
                <c:pt idx="208">
                  <c:v>68.31640625</c:v>
                </c:pt>
                <c:pt idx="209">
                  <c:v>68.3134765625</c:v>
                </c:pt>
                <c:pt idx="210">
                  <c:v>68.3125</c:v>
                </c:pt>
                <c:pt idx="211">
                  <c:v>68.3154296875</c:v>
                </c:pt>
                <c:pt idx="212">
                  <c:v>68.310546875</c:v>
                </c:pt>
                <c:pt idx="213">
                  <c:v>68.3056640625</c:v>
                </c:pt>
                <c:pt idx="214">
                  <c:v>68.3056640625</c:v>
                </c:pt>
                <c:pt idx="215">
                  <c:v>68.2568359375</c:v>
                </c:pt>
                <c:pt idx="216">
                  <c:v>68.259765625</c:v>
                </c:pt>
                <c:pt idx="217">
                  <c:v>68.2392578125</c:v>
                </c:pt>
                <c:pt idx="218">
                  <c:v>67.9326171875</c:v>
                </c:pt>
                <c:pt idx="219">
                  <c:v>67.9326171875</c:v>
                </c:pt>
                <c:pt idx="220">
                  <c:v>67.9326171875</c:v>
                </c:pt>
                <c:pt idx="221">
                  <c:v>67.9404296875</c:v>
                </c:pt>
                <c:pt idx="222">
                  <c:v>68.87109375</c:v>
                </c:pt>
                <c:pt idx="223">
                  <c:v>68.98046875</c:v>
                </c:pt>
                <c:pt idx="224">
                  <c:v>69.7919921875</c:v>
                </c:pt>
                <c:pt idx="225">
                  <c:v>69.7890625</c:v>
                </c:pt>
                <c:pt idx="226">
                  <c:v>69.7890625</c:v>
                </c:pt>
                <c:pt idx="227">
                  <c:v>69.7890625</c:v>
                </c:pt>
                <c:pt idx="228">
                  <c:v>69.7890625</c:v>
                </c:pt>
                <c:pt idx="229">
                  <c:v>69.7919921875</c:v>
                </c:pt>
                <c:pt idx="230">
                  <c:v>69.7890625</c:v>
                </c:pt>
                <c:pt idx="231">
                  <c:v>69.7890625</c:v>
                </c:pt>
                <c:pt idx="232">
                  <c:v>69.7890625</c:v>
                </c:pt>
                <c:pt idx="233">
                  <c:v>69.79296875</c:v>
                </c:pt>
                <c:pt idx="234">
                  <c:v>69.7958984375</c:v>
                </c:pt>
                <c:pt idx="235">
                  <c:v>70.12109375</c:v>
                </c:pt>
                <c:pt idx="236">
                  <c:v>69.97265625</c:v>
                </c:pt>
                <c:pt idx="237">
                  <c:v>69.97265625</c:v>
                </c:pt>
                <c:pt idx="238">
                  <c:v>69.97265625</c:v>
                </c:pt>
                <c:pt idx="239">
                  <c:v>69.9755859375</c:v>
                </c:pt>
                <c:pt idx="240">
                  <c:v>69.97265625</c:v>
                </c:pt>
                <c:pt idx="241">
                  <c:v>69.97265625</c:v>
                </c:pt>
                <c:pt idx="242">
                  <c:v>69.97265625</c:v>
                </c:pt>
                <c:pt idx="243">
                  <c:v>69.97265625</c:v>
                </c:pt>
                <c:pt idx="244">
                  <c:v>69.97265625</c:v>
                </c:pt>
                <c:pt idx="245">
                  <c:v>69.97265625</c:v>
                </c:pt>
                <c:pt idx="246">
                  <c:v>69.97265625</c:v>
                </c:pt>
                <c:pt idx="247">
                  <c:v>69.9755859375</c:v>
                </c:pt>
                <c:pt idx="248">
                  <c:v>69.97265625</c:v>
                </c:pt>
                <c:pt idx="249">
                  <c:v>69.97265625</c:v>
                </c:pt>
                <c:pt idx="250">
                  <c:v>69.9755859375</c:v>
                </c:pt>
                <c:pt idx="251">
                  <c:v>69.97265625</c:v>
                </c:pt>
                <c:pt idx="252">
                  <c:v>69.97265625</c:v>
                </c:pt>
                <c:pt idx="253">
                  <c:v>69.97265625</c:v>
                </c:pt>
                <c:pt idx="254">
                  <c:v>69.97265625</c:v>
                </c:pt>
                <c:pt idx="255">
                  <c:v>70</c:v>
                </c:pt>
                <c:pt idx="256">
                  <c:v>70.5927734375</c:v>
                </c:pt>
                <c:pt idx="257">
                  <c:v>70.5673828125</c:v>
                </c:pt>
                <c:pt idx="258">
                  <c:v>70.4345703125</c:v>
                </c:pt>
                <c:pt idx="259">
                  <c:v>70.4375</c:v>
                </c:pt>
                <c:pt idx="260">
                  <c:v>70.4345703125</c:v>
                </c:pt>
                <c:pt idx="261">
                  <c:v>70.4345703125</c:v>
                </c:pt>
                <c:pt idx="262">
                  <c:v>70.4375</c:v>
                </c:pt>
                <c:pt idx="263">
                  <c:v>70.4345703125</c:v>
                </c:pt>
                <c:pt idx="264">
                  <c:v>70.4345703125</c:v>
                </c:pt>
                <c:pt idx="265">
                  <c:v>70.4345703125</c:v>
                </c:pt>
                <c:pt idx="266">
                  <c:v>70.4345703125</c:v>
                </c:pt>
                <c:pt idx="267">
                  <c:v>70.4345703125</c:v>
                </c:pt>
                <c:pt idx="268">
                  <c:v>70.4345703125</c:v>
                </c:pt>
                <c:pt idx="269">
                  <c:v>70.4345703125</c:v>
                </c:pt>
                <c:pt idx="270">
                  <c:v>70.4375</c:v>
                </c:pt>
                <c:pt idx="271">
                  <c:v>70.4345703125</c:v>
                </c:pt>
                <c:pt idx="272">
                  <c:v>70.4345703125</c:v>
                </c:pt>
                <c:pt idx="273">
                  <c:v>70.4345703125</c:v>
                </c:pt>
                <c:pt idx="274">
                  <c:v>70.6845703125</c:v>
                </c:pt>
                <c:pt idx="275">
                  <c:v>72.1064453125</c:v>
                </c:pt>
                <c:pt idx="276">
                  <c:v>72.09375</c:v>
                </c:pt>
                <c:pt idx="277">
                  <c:v>72.0009765625</c:v>
                </c:pt>
                <c:pt idx="278">
                  <c:v>72.0595703125</c:v>
                </c:pt>
                <c:pt idx="279">
                  <c:v>72.0625</c:v>
                </c:pt>
                <c:pt idx="280">
                  <c:v>72.0595703125</c:v>
                </c:pt>
                <c:pt idx="281">
                  <c:v>72.0595703125</c:v>
                </c:pt>
                <c:pt idx="282">
                  <c:v>72.0595703125</c:v>
                </c:pt>
                <c:pt idx="283">
                  <c:v>72.0595703125</c:v>
                </c:pt>
                <c:pt idx="284">
                  <c:v>72.0595703125</c:v>
                </c:pt>
                <c:pt idx="285">
                  <c:v>72.0625</c:v>
                </c:pt>
                <c:pt idx="286">
                  <c:v>72.0595703125</c:v>
                </c:pt>
                <c:pt idx="287">
                  <c:v>72.0595703125</c:v>
                </c:pt>
                <c:pt idx="288">
                  <c:v>72.0625</c:v>
                </c:pt>
                <c:pt idx="289">
                  <c:v>72.0595703125</c:v>
                </c:pt>
                <c:pt idx="290">
                  <c:v>72.0595703125</c:v>
                </c:pt>
                <c:pt idx="291">
                  <c:v>72.0595703125</c:v>
                </c:pt>
                <c:pt idx="292">
                  <c:v>72.0595703125</c:v>
                </c:pt>
                <c:pt idx="293">
                  <c:v>72.0595703125</c:v>
                </c:pt>
                <c:pt idx="294">
                  <c:v>72.0595703125</c:v>
                </c:pt>
                <c:pt idx="295">
                  <c:v>72.0595703125</c:v>
                </c:pt>
                <c:pt idx="296">
                  <c:v>72.0595703125</c:v>
                </c:pt>
                <c:pt idx="297">
                  <c:v>72.0595703125</c:v>
                </c:pt>
                <c:pt idx="298">
                  <c:v>72.0595703125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209984"/>
        <c:axId val="-801203456"/>
      </c:lineChart>
      <c:catAx>
        <c:axId val="-80120998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012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0120345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0120998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0"/>
  <sheetViews>
    <sheetView tabSelected="1" workbookViewId="0">
      <selection activeCell="K15" sqref="K15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936</f>
        <v>936</v>
      </c>
      <c r="B2" s="2">
        <f>0</f>
        <v>0</v>
      </c>
      <c r="C2" s="2">
        <f>936</f>
        <v>936</v>
      </c>
      <c r="D2" s="2">
        <f>2200</f>
        <v>2200</v>
      </c>
      <c r="E2" s="2">
        <f>2.1484375</f>
        <v>2.1484375</v>
      </c>
      <c r="G2" s="2">
        <f>304</f>
        <v>304</v>
      </c>
    </row>
    <row r="3" spans="1:11" x14ac:dyDescent="0.25">
      <c r="A3" s="2">
        <f>1242</f>
        <v>1242</v>
      </c>
      <c r="B3" s="2">
        <f>2</f>
        <v>2</v>
      </c>
      <c r="C3" s="2">
        <f>1070</f>
        <v>1070</v>
      </c>
      <c r="D3" s="2">
        <f>2559</f>
        <v>2559</v>
      </c>
      <c r="E3" s="2">
        <f>2.4990234375</f>
        <v>2.4990234375</v>
      </c>
    </row>
    <row r="4" spans="1:11" x14ac:dyDescent="0.25">
      <c r="A4" s="2">
        <f>1519</f>
        <v>1519</v>
      </c>
      <c r="B4" s="2">
        <f>0</f>
        <v>0</v>
      </c>
      <c r="C4" s="2">
        <f>1193</f>
        <v>1193</v>
      </c>
      <c r="D4" s="2">
        <f>3088</f>
        <v>3088</v>
      </c>
      <c r="E4" s="2">
        <f>3.015625</f>
        <v>3.015625</v>
      </c>
      <c r="G4" s="2" t="s">
        <v>5</v>
      </c>
    </row>
    <row r="5" spans="1:11" x14ac:dyDescent="0.25">
      <c r="A5" s="2">
        <f>1812</f>
        <v>1812</v>
      </c>
      <c r="B5" s="2">
        <f>18</f>
        <v>18</v>
      </c>
      <c r="C5" s="2">
        <f>1316</f>
        <v>1316</v>
      </c>
      <c r="D5" s="2">
        <f>4793</f>
        <v>4793</v>
      </c>
      <c r="E5" s="2">
        <f>4.6806640625</f>
        <v>4.6806640625</v>
      </c>
      <c r="G5" s="2">
        <f>176</f>
        <v>176</v>
      </c>
    </row>
    <row r="6" spans="1:11" x14ac:dyDescent="0.25">
      <c r="A6" s="2">
        <f>2114</f>
        <v>2114</v>
      </c>
      <c r="B6" s="2">
        <f>23</f>
        <v>23</v>
      </c>
      <c r="C6" s="2">
        <f>1436</f>
        <v>1436</v>
      </c>
      <c r="D6" s="2">
        <f>4875</f>
        <v>4875</v>
      </c>
      <c r="E6" s="2">
        <f>4.7607421875</f>
        <v>4.7607421875</v>
      </c>
    </row>
    <row r="7" spans="1:11" x14ac:dyDescent="0.25">
      <c r="A7" s="2">
        <f>2436</f>
        <v>2436</v>
      </c>
      <c r="B7" s="2">
        <f>16</f>
        <v>16</v>
      </c>
      <c r="C7" s="2">
        <f>1552</f>
        <v>1552</v>
      </c>
      <c r="D7" s="2">
        <f>4923</f>
        <v>4923</v>
      </c>
      <c r="E7" s="2">
        <f>4.8076171875</f>
        <v>4.8076171875</v>
      </c>
    </row>
    <row r="8" spans="1:11" x14ac:dyDescent="0.25">
      <c r="A8" s="2">
        <f>2767</f>
        <v>2767</v>
      </c>
      <c r="B8" s="2">
        <f>19</f>
        <v>19</v>
      </c>
      <c r="C8" s="2">
        <f>1687</f>
        <v>1687</v>
      </c>
      <c r="D8" s="2">
        <f>5388</f>
        <v>5388</v>
      </c>
      <c r="E8" s="2">
        <f>5.26171875</f>
        <v>5.26171875</v>
      </c>
    </row>
    <row r="9" spans="1:11" x14ac:dyDescent="0.25">
      <c r="A9" s="2">
        <f>3074</f>
        <v>3074</v>
      </c>
      <c r="B9" s="2">
        <f>20</f>
        <v>20</v>
      </c>
      <c r="C9" s="2">
        <f>1821</f>
        <v>1821</v>
      </c>
      <c r="D9" s="2">
        <f>15062</f>
        <v>15062</v>
      </c>
      <c r="E9" s="2">
        <f>14.708984375</f>
        <v>14.708984375</v>
      </c>
    </row>
    <row r="10" spans="1:11" x14ac:dyDescent="0.25">
      <c r="A10" s="2">
        <f>3399</f>
        <v>3399</v>
      </c>
      <c r="B10" s="2">
        <f>20</f>
        <v>20</v>
      </c>
      <c r="C10" s="2">
        <f>1951</f>
        <v>1951</v>
      </c>
      <c r="D10" s="2">
        <f>17108</f>
        <v>17108</v>
      </c>
      <c r="E10" s="2">
        <f>16.70703125</f>
        <v>16.70703125</v>
      </c>
    </row>
    <row r="11" spans="1:11" x14ac:dyDescent="0.25">
      <c r="A11" s="2">
        <f>3719</f>
        <v>3719</v>
      </c>
      <c r="B11" s="2">
        <f>20</f>
        <v>20</v>
      </c>
      <c r="C11" s="2">
        <f>2080</f>
        <v>2080</v>
      </c>
      <c r="D11" s="2">
        <f>14007</f>
        <v>14007</v>
      </c>
      <c r="E11" s="2">
        <f>13.6787109375</f>
        <v>13.6787109375</v>
      </c>
    </row>
    <row r="12" spans="1:11" x14ac:dyDescent="0.25">
      <c r="A12" s="2">
        <f>4028</f>
        <v>4028</v>
      </c>
      <c r="B12" s="2">
        <f>6</f>
        <v>6</v>
      </c>
      <c r="C12" s="2">
        <f>2236</f>
        <v>2236</v>
      </c>
      <c r="D12" s="2">
        <f>15046</f>
        <v>15046</v>
      </c>
      <c r="E12" s="2">
        <f>14.693359375</f>
        <v>14.693359375</v>
      </c>
    </row>
    <row r="13" spans="1:11" x14ac:dyDescent="0.25">
      <c r="A13" s="2">
        <f>4351</f>
        <v>4351</v>
      </c>
      <c r="B13" s="2">
        <f>16</f>
        <v>16</v>
      </c>
      <c r="C13" s="2">
        <f>2373</f>
        <v>2373</v>
      </c>
      <c r="D13" s="2">
        <f>15932</f>
        <v>15932</v>
      </c>
      <c r="E13" s="2">
        <f>15.55859375</f>
        <v>15.55859375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4673</f>
        <v>4673</v>
      </c>
      <c r="B14" s="2">
        <f>21</f>
        <v>21</v>
      </c>
      <c r="C14" s="2">
        <f>2514</f>
        <v>2514</v>
      </c>
      <c r="D14" s="2">
        <f>18250</f>
        <v>18250</v>
      </c>
      <c r="E14" s="2">
        <f>17.822265625</f>
        <v>17.822265625</v>
      </c>
      <c r="I14" s="1">
        <f>AVERAGE(E38:E53)</f>
        <v>42.768798828125</v>
      </c>
      <c r="J14" s="1">
        <f>MAX(E2:E300)</f>
        <v>72.1064453125</v>
      </c>
      <c r="K14" s="1">
        <v>72.0595703125</v>
      </c>
    </row>
    <row r="15" spans="1:11" x14ac:dyDescent="0.25">
      <c r="A15" s="2">
        <f>5018</f>
        <v>5018</v>
      </c>
      <c r="B15" s="2">
        <f>20</f>
        <v>20</v>
      </c>
      <c r="C15" s="2">
        <f>2674</f>
        <v>2674</v>
      </c>
      <c r="D15" s="2">
        <f>20897</f>
        <v>20897</v>
      </c>
      <c r="E15" s="2">
        <f>20.4072265625</f>
        <v>20.4072265625</v>
      </c>
    </row>
    <row r="16" spans="1:11" x14ac:dyDescent="0.25">
      <c r="A16" s="2">
        <f>5333</f>
        <v>5333</v>
      </c>
      <c r="B16" s="2">
        <f>23</f>
        <v>23</v>
      </c>
      <c r="C16" s="2">
        <f>2815</f>
        <v>2815</v>
      </c>
      <c r="D16" s="2">
        <f>23893</f>
        <v>23893</v>
      </c>
      <c r="E16" s="2">
        <f>23.3330078125</f>
        <v>23.3330078125</v>
      </c>
    </row>
    <row r="17" spans="1:5" x14ac:dyDescent="0.25">
      <c r="A17" s="2">
        <f>5635</f>
        <v>5635</v>
      </c>
      <c r="B17" s="2">
        <f>20</f>
        <v>20</v>
      </c>
      <c r="C17" s="2">
        <f>2956</f>
        <v>2956</v>
      </c>
      <c r="D17" s="2">
        <f>24513</f>
        <v>24513</v>
      </c>
      <c r="E17" s="2">
        <f>23.9384765625</f>
        <v>23.9384765625</v>
      </c>
    </row>
    <row r="18" spans="1:5" x14ac:dyDescent="0.25">
      <c r="A18" s="2">
        <f>5934</f>
        <v>5934</v>
      </c>
      <c r="B18" s="2">
        <f>17</f>
        <v>17</v>
      </c>
      <c r="C18" s="2">
        <f>3114</f>
        <v>3114</v>
      </c>
      <c r="D18" s="2">
        <f>28636</f>
        <v>28636</v>
      </c>
      <c r="E18" s="2">
        <f>27.96484375</f>
        <v>27.96484375</v>
      </c>
    </row>
    <row r="19" spans="1:5" x14ac:dyDescent="0.25">
      <c r="A19" s="2">
        <f>6232</f>
        <v>6232</v>
      </c>
      <c r="B19" s="2">
        <f>15</f>
        <v>15</v>
      </c>
      <c r="C19" s="2">
        <f>3270</f>
        <v>3270</v>
      </c>
      <c r="D19" s="2">
        <f>31057</f>
        <v>31057</v>
      </c>
      <c r="E19" s="2">
        <f>30.3291015625</f>
        <v>30.3291015625</v>
      </c>
    </row>
    <row r="20" spans="1:5" x14ac:dyDescent="0.25">
      <c r="A20" s="2">
        <f>6521</f>
        <v>6521</v>
      </c>
      <c r="B20" s="2">
        <f>0</f>
        <v>0</v>
      </c>
      <c r="C20" s="2">
        <f>3427</f>
        <v>3427</v>
      </c>
      <c r="D20" s="2">
        <f>32527</f>
        <v>32527</v>
      </c>
      <c r="E20" s="2">
        <f>31.7646484375</f>
        <v>31.7646484375</v>
      </c>
    </row>
    <row r="21" spans="1:5" x14ac:dyDescent="0.25">
      <c r="A21" s="2">
        <f>6805</f>
        <v>6805</v>
      </c>
      <c r="B21" s="2">
        <f>3</f>
        <v>3</v>
      </c>
      <c r="C21" s="2">
        <f>3591</f>
        <v>3591</v>
      </c>
      <c r="D21" s="2">
        <f>33627</f>
        <v>33627</v>
      </c>
      <c r="E21" s="2">
        <f>32.8388671875</f>
        <v>32.8388671875</v>
      </c>
    </row>
    <row r="22" spans="1:5" x14ac:dyDescent="0.25">
      <c r="A22" s="2">
        <f>7101</f>
        <v>7101</v>
      </c>
      <c r="B22" s="2">
        <f>3</f>
        <v>3</v>
      </c>
      <c r="C22" s="2">
        <f>3738</f>
        <v>3738</v>
      </c>
      <c r="D22" s="2">
        <f>35035</f>
        <v>35035</v>
      </c>
      <c r="E22" s="2">
        <f>34.2138671875</f>
        <v>34.2138671875</v>
      </c>
    </row>
    <row r="23" spans="1:5" x14ac:dyDescent="0.25">
      <c r="A23" s="2">
        <f>7380</f>
        <v>7380</v>
      </c>
      <c r="B23" s="2">
        <f>0</f>
        <v>0</v>
      </c>
      <c r="C23" s="2">
        <f>3900</f>
        <v>3900</v>
      </c>
      <c r="D23" s="2">
        <f>36203</f>
        <v>36203</v>
      </c>
      <c r="E23" s="2">
        <f>35.3544921875</f>
        <v>35.3544921875</v>
      </c>
    </row>
    <row r="24" spans="1:5" x14ac:dyDescent="0.25">
      <c r="A24" s="2">
        <f>7694</f>
        <v>7694</v>
      </c>
      <c r="B24" s="2">
        <f>9</f>
        <v>9</v>
      </c>
      <c r="C24" s="2">
        <f>4030</f>
        <v>4030</v>
      </c>
      <c r="D24" s="2">
        <f>36519</f>
        <v>36519</v>
      </c>
      <c r="E24" s="2">
        <f>35.6630859375</f>
        <v>35.6630859375</v>
      </c>
    </row>
    <row r="25" spans="1:5" x14ac:dyDescent="0.25">
      <c r="A25" s="2">
        <f>8002</f>
        <v>8002</v>
      </c>
      <c r="B25" s="2">
        <f>0</f>
        <v>0</v>
      </c>
      <c r="C25" s="2">
        <f>4222</f>
        <v>4222</v>
      </c>
      <c r="D25" s="2">
        <f>36935</f>
        <v>36935</v>
      </c>
      <c r="E25" s="2">
        <f>36.0693359375</f>
        <v>36.0693359375</v>
      </c>
    </row>
    <row r="26" spans="1:5" x14ac:dyDescent="0.25">
      <c r="A26" s="2">
        <f>8311</f>
        <v>8311</v>
      </c>
      <c r="B26" s="2">
        <f>0</f>
        <v>0</v>
      </c>
      <c r="C26" s="2">
        <f>4362</f>
        <v>4362</v>
      </c>
      <c r="D26" s="2">
        <f>37919</f>
        <v>37919</v>
      </c>
      <c r="E26" s="2">
        <f>37.0302734375</f>
        <v>37.0302734375</v>
      </c>
    </row>
    <row r="27" spans="1:5" x14ac:dyDescent="0.25">
      <c r="A27" s="2">
        <f>8591</f>
        <v>8591</v>
      </c>
      <c r="B27" s="2">
        <f>0</f>
        <v>0</v>
      </c>
      <c r="C27" s="2">
        <f>4538</f>
        <v>4538</v>
      </c>
      <c r="D27" s="2">
        <f>34443</f>
        <v>34443</v>
      </c>
      <c r="E27" s="2">
        <f>33.6357421875</f>
        <v>33.6357421875</v>
      </c>
    </row>
    <row r="28" spans="1:5" x14ac:dyDescent="0.25">
      <c r="A28" s="2">
        <f>8883</f>
        <v>8883</v>
      </c>
      <c r="B28" s="2">
        <f>0</f>
        <v>0</v>
      </c>
      <c r="C28" s="2">
        <f>4711</f>
        <v>4711</v>
      </c>
      <c r="D28" s="2">
        <f>36571</f>
        <v>36571</v>
      </c>
      <c r="E28" s="2">
        <f>35.7138671875</f>
        <v>35.7138671875</v>
      </c>
    </row>
    <row r="29" spans="1:5" x14ac:dyDescent="0.25">
      <c r="A29" s="2">
        <f>9213</f>
        <v>9213</v>
      </c>
      <c r="B29" s="2">
        <f>14</f>
        <v>14</v>
      </c>
      <c r="C29" s="2">
        <f>4903</f>
        <v>4903</v>
      </c>
      <c r="D29" s="2">
        <f>37320</f>
        <v>37320</v>
      </c>
      <c r="E29" s="2">
        <f>36.4453125</f>
        <v>36.4453125</v>
      </c>
    </row>
    <row r="30" spans="1:5" x14ac:dyDescent="0.25">
      <c r="A30" s="2">
        <f>9520</f>
        <v>9520</v>
      </c>
      <c r="B30" s="2">
        <f>2</f>
        <v>2</v>
      </c>
      <c r="C30" s="2">
        <f>5068</f>
        <v>5068</v>
      </c>
      <c r="D30" s="2">
        <f>37485</f>
        <v>37485</v>
      </c>
      <c r="E30" s="2">
        <f>36.6064453125</f>
        <v>36.6064453125</v>
      </c>
    </row>
    <row r="31" spans="1:5" x14ac:dyDescent="0.25">
      <c r="A31" s="2">
        <f>9856</f>
        <v>9856</v>
      </c>
      <c r="B31" s="2">
        <f>1</f>
        <v>1</v>
      </c>
      <c r="C31" s="2">
        <f>5269</f>
        <v>5269</v>
      </c>
      <c r="D31" s="2">
        <f>38994</f>
        <v>38994</v>
      </c>
      <c r="E31" s="2">
        <f>38.080078125</f>
        <v>38.080078125</v>
      </c>
    </row>
    <row r="32" spans="1:5" x14ac:dyDescent="0.25">
      <c r="A32" s="2">
        <f>10164</f>
        <v>10164</v>
      </c>
      <c r="B32" s="2">
        <f>2</f>
        <v>2</v>
      </c>
      <c r="C32" s="2">
        <f>5458</f>
        <v>5458</v>
      </c>
      <c r="D32" s="2">
        <f>39360</f>
        <v>39360</v>
      </c>
      <c r="E32" s="2">
        <f>38.4375</f>
        <v>38.4375</v>
      </c>
    </row>
    <row r="33" spans="1:5" x14ac:dyDescent="0.25">
      <c r="A33" s="2">
        <f>10499</f>
        <v>10499</v>
      </c>
      <c r="B33" s="2">
        <f>17</f>
        <v>17</v>
      </c>
      <c r="C33" s="2">
        <f>5599</f>
        <v>5599</v>
      </c>
      <c r="D33" s="2">
        <f>39890</f>
        <v>39890</v>
      </c>
      <c r="E33" s="2">
        <f>38.955078125</f>
        <v>38.955078125</v>
      </c>
    </row>
    <row r="34" spans="1:5" x14ac:dyDescent="0.25">
      <c r="A34" s="2">
        <f>10812</f>
        <v>10812</v>
      </c>
      <c r="B34" s="2">
        <f>2</f>
        <v>2</v>
      </c>
      <c r="C34" s="2">
        <f>5746</f>
        <v>5746</v>
      </c>
      <c r="D34" s="2">
        <f>40748</f>
        <v>40748</v>
      </c>
      <c r="E34" s="2">
        <f>39.79296875</f>
        <v>39.79296875</v>
      </c>
    </row>
    <row r="35" spans="1:5" x14ac:dyDescent="0.25">
      <c r="A35" s="2">
        <f>11147</f>
        <v>11147</v>
      </c>
      <c r="B35" s="2">
        <f>19</f>
        <v>19</v>
      </c>
      <c r="C35" s="2">
        <f>5893</f>
        <v>5893</v>
      </c>
      <c r="D35" s="2">
        <f>41181</f>
        <v>41181</v>
      </c>
      <c r="E35" s="2">
        <f>40.2158203125</f>
        <v>40.2158203125</v>
      </c>
    </row>
    <row r="36" spans="1:5" x14ac:dyDescent="0.25">
      <c r="A36" s="2">
        <f>11458</f>
        <v>11458</v>
      </c>
      <c r="B36" s="2">
        <f>19</f>
        <v>19</v>
      </c>
      <c r="C36" s="2">
        <f>6070</f>
        <v>6070</v>
      </c>
      <c r="D36" s="2">
        <f>42191</f>
        <v>42191</v>
      </c>
      <c r="E36" s="2">
        <f>41.2021484375</f>
        <v>41.2021484375</v>
      </c>
    </row>
    <row r="37" spans="1:5" x14ac:dyDescent="0.25">
      <c r="A37" s="2">
        <f>11927</f>
        <v>11927</v>
      </c>
      <c r="B37" s="2">
        <f>18</f>
        <v>18</v>
      </c>
      <c r="C37" s="2">
        <f>6263</f>
        <v>6263</v>
      </c>
      <c r="D37" s="2">
        <f>43414</f>
        <v>43414</v>
      </c>
      <c r="E37" s="2">
        <f>42.396484375</f>
        <v>42.396484375</v>
      </c>
    </row>
    <row r="38" spans="1:5" x14ac:dyDescent="0.25">
      <c r="A38" s="2">
        <f>12222</f>
        <v>12222</v>
      </c>
      <c r="B38" s="2">
        <f>20</f>
        <v>20</v>
      </c>
      <c r="C38" s="2">
        <f>6414</f>
        <v>6414</v>
      </c>
      <c r="D38" s="2">
        <f>43799</f>
        <v>43799</v>
      </c>
      <c r="E38" s="2">
        <f>42.7724609375</f>
        <v>42.7724609375</v>
      </c>
    </row>
    <row r="39" spans="1:5" x14ac:dyDescent="0.25">
      <c r="A39" s="2">
        <f>12525</f>
        <v>12525</v>
      </c>
      <c r="B39" s="2">
        <f>34</f>
        <v>34</v>
      </c>
      <c r="C39" s="2">
        <f>6558</f>
        <v>6558</v>
      </c>
      <c r="D39" s="2">
        <f>43799</f>
        <v>43799</v>
      </c>
      <c r="E39" s="2">
        <f>42.7724609375</f>
        <v>42.7724609375</v>
      </c>
    </row>
    <row r="40" spans="1:5" x14ac:dyDescent="0.25">
      <c r="A40" s="2">
        <f>12840</f>
        <v>12840</v>
      </c>
      <c r="B40" s="2">
        <f>25</f>
        <v>25</v>
      </c>
      <c r="C40" s="2">
        <f>6704</f>
        <v>6704</v>
      </c>
      <c r="D40" s="2">
        <f>43799</f>
        <v>43799</v>
      </c>
      <c r="E40" s="2">
        <f>42.7724609375</f>
        <v>42.7724609375</v>
      </c>
    </row>
    <row r="41" spans="1:5" x14ac:dyDescent="0.25">
      <c r="A41" s="2">
        <f>13155</f>
        <v>13155</v>
      </c>
      <c r="B41" s="2">
        <f>16</f>
        <v>16</v>
      </c>
      <c r="C41" s="2">
        <f>6851</f>
        <v>6851</v>
      </c>
      <c r="D41" s="2">
        <f>43799</f>
        <v>43799</v>
      </c>
      <c r="E41" s="2">
        <f>42.7724609375</f>
        <v>42.7724609375</v>
      </c>
    </row>
    <row r="42" spans="1:5" x14ac:dyDescent="0.25">
      <c r="A42" s="2">
        <f>13480</f>
        <v>13480</v>
      </c>
      <c r="B42" s="2">
        <f>12</f>
        <v>12</v>
      </c>
      <c r="C42" s="2">
        <f>7002</f>
        <v>7002</v>
      </c>
      <c r="D42" s="2">
        <f>43803</f>
        <v>43803</v>
      </c>
      <c r="E42" s="2">
        <f>42.7763671875</f>
        <v>42.7763671875</v>
      </c>
    </row>
    <row r="43" spans="1:5" x14ac:dyDescent="0.25">
      <c r="A43" s="2">
        <f>13780</f>
        <v>13780</v>
      </c>
      <c r="B43" s="2">
        <f>0</f>
        <v>0</v>
      </c>
      <c r="C43" s="2">
        <f>7144</f>
        <v>7144</v>
      </c>
      <c r="D43" s="2">
        <f>43803</f>
        <v>43803</v>
      </c>
      <c r="E43" s="2">
        <f>42.7763671875</f>
        <v>42.7763671875</v>
      </c>
    </row>
    <row r="44" spans="1:5" x14ac:dyDescent="0.25">
      <c r="A44" s="2">
        <f>14071</f>
        <v>14071</v>
      </c>
      <c r="B44" s="2">
        <f>0</f>
        <v>0</v>
      </c>
      <c r="C44" s="2">
        <f>7275</f>
        <v>7275</v>
      </c>
      <c r="D44" s="2">
        <f>43803</f>
        <v>43803</v>
      </c>
      <c r="E44" s="2">
        <f>42.7763671875</f>
        <v>42.7763671875</v>
      </c>
    </row>
    <row r="45" spans="1:5" x14ac:dyDescent="0.25">
      <c r="A45" s="2">
        <f>14382</f>
        <v>14382</v>
      </c>
      <c r="B45" s="2">
        <f>0</f>
        <v>0</v>
      </c>
      <c r="C45" s="2">
        <f>7415</f>
        <v>7415</v>
      </c>
      <c r="D45" s="2">
        <f>43803</f>
        <v>43803</v>
      </c>
      <c r="E45" s="2">
        <f>42.7763671875</f>
        <v>42.7763671875</v>
      </c>
    </row>
    <row r="46" spans="1:5" x14ac:dyDescent="0.25">
      <c r="A46" s="2">
        <f>14687</f>
        <v>14687</v>
      </c>
      <c r="B46" s="2">
        <f>0</f>
        <v>0</v>
      </c>
      <c r="C46" s="2">
        <f>7575</f>
        <v>7575</v>
      </c>
      <c r="D46" s="2">
        <f>43805</f>
        <v>43805</v>
      </c>
      <c r="E46" s="2">
        <f>42.7783203125</f>
        <v>42.7783203125</v>
      </c>
    </row>
    <row r="47" spans="1:5" x14ac:dyDescent="0.25">
      <c r="A47" s="2">
        <f>15008</f>
        <v>15008</v>
      </c>
      <c r="B47" s="2">
        <f>0</f>
        <v>0</v>
      </c>
      <c r="C47" s="2">
        <f>7725</f>
        <v>7725</v>
      </c>
      <c r="D47" s="2">
        <f>43805</f>
        <v>43805</v>
      </c>
      <c r="E47" s="2">
        <f>42.7783203125</f>
        <v>42.7783203125</v>
      </c>
    </row>
    <row r="48" spans="1:5" x14ac:dyDescent="0.25">
      <c r="A48" s="2">
        <f>15309</f>
        <v>15309</v>
      </c>
      <c r="B48" s="2">
        <f>0</f>
        <v>0</v>
      </c>
      <c r="C48" s="2">
        <f>7859</f>
        <v>7859</v>
      </c>
      <c r="D48" s="2">
        <f>43805</f>
        <v>43805</v>
      </c>
      <c r="E48" s="2">
        <f>42.7783203125</f>
        <v>42.7783203125</v>
      </c>
    </row>
    <row r="49" spans="1:5" x14ac:dyDescent="0.25">
      <c r="A49" s="2">
        <f>15606</f>
        <v>15606</v>
      </c>
      <c r="B49" s="2">
        <f>2</f>
        <v>2</v>
      </c>
      <c r="C49" s="2">
        <f>8011</f>
        <v>8011</v>
      </c>
      <c r="D49" s="2">
        <f>43805</f>
        <v>43805</v>
      </c>
      <c r="E49" s="2">
        <f>42.7783203125</f>
        <v>42.7783203125</v>
      </c>
    </row>
    <row r="50" spans="1:5" x14ac:dyDescent="0.25">
      <c r="A50" s="2">
        <f>15915</f>
        <v>15915</v>
      </c>
      <c r="B50" s="2">
        <f>0</f>
        <v>0</v>
      </c>
      <c r="C50" s="2">
        <f>8186</f>
        <v>8186</v>
      </c>
      <c r="D50" s="2">
        <f>43786</f>
        <v>43786</v>
      </c>
      <c r="E50" s="2">
        <f>42.759765625</f>
        <v>42.759765625</v>
      </c>
    </row>
    <row r="51" spans="1:5" x14ac:dyDescent="0.25">
      <c r="A51" s="2">
        <f>16218</f>
        <v>16218</v>
      </c>
      <c r="B51" s="2">
        <f>2</f>
        <v>2</v>
      </c>
      <c r="C51" s="2">
        <f>8323</f>
        <v>8323</v>
      </c>
      <c r="D51" s="2">
        <f>43770</f>
        <v>43770</v>
      </c>
      <c r="E51" s="2">
        <f>42.744140625</f>
        <v>42.744140625</v>
      </c>
    </row>
    <row r="52" spans="1:5" x14ac:dyDescent="0.25">
      <c r="A52" s="2">
        <f>16535</f>
        <v>16535</v>
      </c>
      <c r="B52" s="2">
        <f>0</f>
        <v>0</v>
      </c>
      <c r="C52" s="2">
        <f>8461</f>
        <v>8461</v>
      </c>
      <c r="D52" s="2">
        <f>43770</f>
        <v>43770</v>
      </c>
      <c r="E52" s="2">
        <f>42.744140625</f>
        <v>42.744140625</v>
      </c>
    </row>
    <row r="53" spans="1:5" x14ac:dyDescent="0.25">
      <c r="A53" s="2">
        <f>16831</f>
        <v>16831</v>
      </c>
      <c r="B53" s="2">
        <f>2</f>
        <v>2</v>
      </c>
      <c r="C53" s="2">
        <f>8612</f>
        <v>8612</v>
      </c>
      <c r="D53" s="2">
        <f>43770</f>
        <v>43770</v>
      </c>
      <c r="E53" s="2">
        <f>42.744140625</f>
        <v>42.744140625</v>
      </c>
    </row>
    <row r="54" spans="1:5" x14ac:dyDescent="0.25">
      <c r="A54" s="2">
        <f>17116</f>
        <v>17116</v>
      </c>
      <c r="B54" s="2">
        <f>0</f>
        <v>0</v>
      </c>
      <c r="C54" s="2">
        <f>8749</f>
        <v>8749</v>
      </c>
      <c r="D54" s="2">
        <f>43770</f>
        <v>43770</v>
      </c>
      <c r="E54" s="2">
        <f>42.744140625</f>
        <v>42.744140625</v>
      </c>
    </row>
    <row r="55" spans="1:5" x14ac:dyDescent="0.25">
      <c r="A55" s="2">
        <f>17434</f>
        <v>17434</v>
      </c>
      <c r="B55" s="2">
        <f>7</f>
        <v>7</v>
      </c>
      <c r="C55" s="2">
        <f>8886</f>
        <v>8886</v>
      </c>
      <c r="D55" s="2">
        <f>43770</f>
        <v>43770</v>
      </c>
      <c r="E55" s="2">
        <f>42.744140625</f>
        <v>42.744140625</v>
      </c>
    </row>
    <row r="56" spans="1:5" x14ac:dyDescent="0.25">
      <c r="A56" s="2">
        <f>17780</f>
        <v>17780</v>
      </c>
      <c r="B56" s="2">
        <f>15</f>
        <v>15</v>
      </c>
      <c r="C56" s="2">
        <f>9058</f>
        <v>9058</v>
      </c>
      <c r="D56" s="2">
        <f>44193</f>
        <v>44193</v>
      </c>
      <c r="E56" s="2">
        <f>43.1572265625</f>
        <v>43.1572265625</v>
      </c>
    </row>
    <row r="57" spans="1:5" x14ac:dyDescent="0.25">
      <c r="A57" s="2">
        <f>18196</f>
        <v>18196</v>
      </c>
      <c r="B57" s="2">
        <f>15</f>
        <v>15</v>
      </c>
      <c r="C57" s="2">
        <f>9268</f>
        <v>9268</v>
      </c>
      <c r="D57" s="2">
        <f>44931</f>
        <v>44931</v>
      </c>
      <c r="E57" s="2">
        <f>43.8779296875</f>
        <v>43.8779296875</v>
      </c>
    </row>
    <row r="58" spans="1:5" x14ac:dyDescent="0.25">
      <c r="A58" s="2">
        <f>18486</f>
        <v>18486</v>
      </c>
      <c r="B58" s="2">
        <f>0</f>
        <v>0</v>
      </c>
      <c r="C58" s="2">
        <f>9425</f>
        <v>9425</v>
      </c>
      <c r="D58" s="2">
        <f>45313</f>
        <v>45313</v>
      </c>
      <c r="E58" s="2">
        <f>44.2509765625</f>
        <v>44.2509765625</v>
      </c>
    </row>
    <row r="59" spans="1:5" x14ac:dyDescent="0.25">
      <c r="A59" s="2">
        <f>18774</f>
        <v>18774</v>
      </c>
      <c r="B59" s="2">
        <f>0</f>
        <v>0</v>
      </c>
      <c r="C59" s="2">
        <f>9649</f>
        <v>9649</v>
      </c>
      <c r="D59" s="2">
        <f>45390</f>
        <v>45390</v>
      </c>
      <c r="E59" s="2">
        <f>44.326171875</f>
        <v>44.326171875</v>
      </c>
    </row>
    <row r="60" spans="1:5" x14ac:dyDescent="0.25">
      <c r="A60" s="2">
        <f>19076</f>
        <v>19076</v>
      </c>
      <c r="B60" s="2">
        <f>0</f>
        <v>0</v>
      </c>
      <c r="C60" s="2">
        <f>9827</f>
        <v>9827</v>
      </c>
      <c r="D60" s="2">
        <f>45392</f>
        <v>45392</v>
      </c>
      <c r="E60" s="2">
        <f>44.328125</f>
        <v>44.328125</v>
      </c>
    </row>
    <row r="61" spans="1:5" x14ac:dyDescent="0.25">
      <c r="A61" s="2">
        <f>19389</f>
        <v>19389</v>
      </c>
      <c r="B61" s="2">
        <f>0</f>
        <v>0</v>
      </c>
      <c r="C61" s="2">
        <f>9998</f>
        <v>9998</v>
      </c>
      <c r="D61" s="2">
        <f>45388</f>
        <v>45388</v>
      </c>
      <c r="E61" s="2">
        <f>44.32421875</f>
        <v>44.32421875</v>
      </c>
    </row>
    <row r="62" spans="1:5" x14ac:dyDescent="0.25">
      <c r="A62" s="2">
        <f>19737</f>
        <v>19737</v>
      </c>
      <c r="B62" s="2">
        <f>0</f>
        <v>0</v>
      </c>
      <c r="C62" s="2">
        <f>10161</f>
        <v>10161</v>
      </c>
      <c r="D62" s="2">
        <f>45355</f>
        <v>45355</v>
      </c>
      <c r="E62" s="2">
        <f>44.2919921875</f>
        <v>44.2919921875</v>
      </c>
    </row>
    <row r="63" spans="1:5" x14ac:dyDescent="0.25">
      <c r="A63" s="2">
        <f>20071</f>
        <v>20071</v>
      </c>
      <c r="B63" s="2">
        <f>0</f>
        <v>0</v>
      </c>
      <c r="C63" s="2">
        <f>10339</f>
        <v>10339</v>
      </c>
      <c r="D63" s="2">
        <f>45784</f>
        <v>45784</v>
      </c>
      <c r="E63" s="2">
        <f>44.7109375</f>
        <v>44.7109375</v>
      </c>
    </row>
    <row r="64" spans="1:5" x14ac:dyDescent="0.25">
      <c r="A64" s="2">
        <f>20365</f>
        <v>20365</v>
      </c>
      <c r="B64" s="2">
        <f>2</f>
        <v>2</v>
      </c>
      <c r="C64" s="2">
        <f>10521</f>
        <v>10521</v>
      </c>
      <c r="D64" s="2">
        <f>46655</f>
        <v>46655</v>
      </c>
      <c r="E64" s="2">
        <f>45.5615234375</f>
        <v>45.5615234375</v>
      </c>
    </row>
    <row r="65" spans="1:5" x14ac:dyDescent="0.25">
      <c r="A65" s="2">
        <f>20702</f>
        <v>20702</v>
      </c>
      <c r="B65" s="2">
        <f>0</f>
        <v>0</v>
      </c>
      <c r="C65" s="2">
        <f>10709</f>
        <v>10709</v>
      </c>
      <c r="D65" s="2">
        <f>47056</f>
        <v>47056</v>
      </c>
      <c r="E65" s="2">
        <f>45.953125</f>
        <v>45.953125</v>
      </c>
    </row>
    <row r="66" spans="1:5" x14ac:dyDescent="0.25">
      <c r="A66" s="2">
        <f>21050</f>
        <v>21050</v>
      </c>
      <c r="B66" s="2">
        <f>1</f>
        <v>1</v>
      </c>
      <c r="C66" s="2">
        <f>10866</f>
        <v>10866</v>
      </c>
      <c r="D66" s="2">
        <f>47104</f>
        <v>47104</v>
      </c>
      <c r="E66" s="2">
        <f>46</f>
        <v>46</v>
      </c>
    </row>
    <row r="67" spans="1:5" x14ac:dyDescent="0.25">
      <c r="A67" s="2">
        <f>21349</f>
        <v>21349</v>
      </c>
      <c r="B67" s="2">
        <f>0</f>
        <v>0</v>
      </c>
      <c r="C67" s="2">
        <f>11038</f>
        <v>11038</v>
      </c>
      <c r="D67" s="2">
        <f>48029</f>
        <v>48029</v>
      </c>
      <c r="E67" s="2">
        <f>46.9033203125</f>
        <v>46.9033203125</v>
      </c>
    </row>
    <row r="68" spans="1:5" x14ac:dyDescent="0.25">
      <c r="A68" s="2">
        <f>21642</f>
        <v>21642</v>
      </c>
      <c r="B68" s="2">
        <f>0</f>
        <v>0</v>
      </c>
      <c r="C68" s="2">
        <f>11230</f>
        <v>11230</v>
      </c>
      <c r="D68" s="2">
        <f>49003</f>
        <v>49003</v>
      </c>
      <c r="E68" s="2">
        <f>47.8544921875</f>
        <v>47.8544921875</v>
      </c>
    </row>
    <row r="69" spans="1:5" x14ac:dyDescent="0.25">
      <c r="A69" s="2">
        <f>22029</f>
        <v>22029</v>
      </c>
      <c r="B69" s="2">
        <f>11</f>
        <v>11</v>
      </c>
      <c r="C69" s="2">
        <f>11413</f>
        <v>11413</v>
      </c>
      <c r="D69" s="2">
        <f>48678</f>
        <v>48678</v>
      </c>
      <c r="E69" s="2">
        <f>47.537109375</f>
        <v>47.537109375</v>
      </c>
    </row>
    <row r="70" spans="1:5" x14ac:dyDescent="0.25">
      <c r="A70" s="2">
        <f>22322</f>
        <v>22322</v>
      </c>
      <c r="B70" s="2">
        <f>2</f>
        <v>2</v>
      </c>
      <c r="C70" s="2">
        <f>11590</f>
        <v>11590</v>
      </c>
      <c r="D70" s="2">
        <f>49013</f>
        <v>49013</v>
      </c>
      <c r="E70" s="2">
        <f>47.8642578125</f>
        <v>47.8642578125</v>
      </c>
    </row>
    <row r="71" spans="1:5" x14ac:dyDescent="0.25">
      <c r="A71" s="2">
        <f>22620</f>
        <v>22620</v>
      </c>
      <c r="B71" s="2">
        <f t="shared" ref="B71:B78" si="0">0</f>
        <v>0</v>
      </c>
      <c r="C71" s="2">
        <f>11904</f>
        <v>11904</v>
      </c>
      <c r="D71" s="2">
        <f>49644</f>
        <v>49644</v>
      </c>
      <c r="E71" s="2">
        <f>48.48046875</f>
        <v>48.48046875</v>
      </c>
    </row>
    <row r="72" spans="1:5" x14ac:dyDescent="0.25">
      <c r="A72" s="2">
        <f>22939</f>
        <v>22939</v>
      </c>
      <c r="B72" s="2">
        <f t="shared" si="0"/>
        <v>0</v>
      </c>
      <c r="C72" s="2">
        <f>12084</f>
        <v>12084</v>
      </c>
      <c r="D72" s="2">
        <f>49915</f>
        <v>49915</v>
      </c>
      <c r="E72" s="2">
        <f>48.7451171875</f>
        <v>48.7451171875</v>
      </c>
    </row>
    <row r="73" spans="1:5" x14ac:dyDescent="0.25">
      <c r="A73" s="2">
        <f>23294</f>
        <v>23294</v>
      </c>
      <c r="B73" s="2">
        <f t="shared" si="0"/>
        <v>0</v>
      </c>
      <c r="C73" s="2">
        <f>12249</f>
        <v>12249</v>
      </c>
      <c r="D73" s="2">
        <f>50351</f>
        <v>50351</v>
      </c>
      <c r="E73" s="2">
        <f>49.1708984375</f>
        <v>49.1708984375</v>
      </c>
    </row>
    <row r="74" spans="1:5" x14ac:dyDescent="0.25">
      <c r="A74" s="2">
        <f>23614</f>
        <v>23614</v>
      </c>
      <c r="B74" s="2">
        <f t="shared" si="0"/>
        <v>0</v>
      </c>
      <c r="C74" s="2">
        <f>12409</f>
        <v>12409</v>
      </c>
      <c r="D74" s="2">
        <f>50655</f>
        <v>50655</v>
      </c>
      <c r="E74" s="2">
        <f>49.4677734375</f>
        <v>49.4677734375</v>
      </c>
    </row>
    <row r="75" spans="1:5" x14ac:dyDescent="0.25">
      <c r="A75" s="2">
        <f>23902</f>
        <v>23902</v>
      </c>
      <c r="B75" s="2">
        <f t="shared" si="0"/>
        <v>0</v>
      </c>
      <c r="C75" s="2">
        <f>12589</f>
        <v>12589</v>
      </c>
      <c r="D75" s="2">
        <f>53767</f>
        <v>53767</v>
      </c>
      <c r="E75" s="2">
        <f>52.5068359375</f>
        <v>52.5068359375</v>
      </c>
    </row>
    <row r="76" spans="1:5" x14ac:dyDescent="0.25">
      <c r="A76" s="2">
        <f>24215</f>
        <v>24215</v>
      </c>
      <c r="B76" s="2">
        <f t="shared" si="0"/>
        <v>0</v>
      </c>
      <c r="C76" s="2">
        <f>12771</f>
        <v>12771</v>
      </c>
      <c r="D76" s="2">
        <f>56710</f>
        <v>56710</v>
      </c>
      <c r="E76" s="2">
        <f>55.380859375</f>
        <v>55.380859375</v>
      </c>
    </row>
    <row r="77" spans="1:5" x14ac:dyDescent="0.25">
      <c r="A77" s="2">
        <f>24537</f>
        <v>24537</v>
      </c>
      <c r="B77" s="2">
        <f t="shared" si="0"/>
        <v>0</v>
      </c>
      <c r="C77" s="2">
        <f>12977</f>
        <v>12977</v>
      </c>
      <c r="D77" s="2">
        <f>58471</f>
        <v>58471</v>
      </c>
      <c r="E77" s="2">
        <f>57.1005859375</f>
        <v>57.1005859375</v>
      </c>
    </row>
    <row r="78" spans="1:5" x14ac:dyDescent="0.25">
      <c r="A78" s="2">
        <f>24831</f>
        <v>24831</v>
      </c>
      <c r="B78" s="2">
        <f t="shared" si="0"/>
        <v>0</v>
      </c>
      <c r="C78" s="2">
        <f>13162</f>
        <v>13162</v>
      </c>
      <c r="D78" s="2">
        <f>59656</f>
        <v>59656</v>
      </c>
      <c r="E78" s="2">
        <f>58.2578125</f>
        <v>58.2578125</v>
      </c>
    </row>
    <row r="79" spans="1:5" x14ac:dyDescent="0.25">
      <c r="A79" s="2">
        <f>25156</f>
        <v>25156</v>
      </c>
      <c r="B79" s="2">
        <f>2</f>
        <v>2</v>
      </c>
      <c r="C79" s="2">
        <f>13345</f>
        <v>13345</v>
      </c>
      <c r="D79" s="2">
        <f>60205</f>
        <v>60205</v>
      </c>
      <c r="E79" s="2">
        <f>58.7939453125</f>
        <v>58.7939453125</v>
      </c>
    </row>
    <row r="80" spans="1:5" x14ac:dyDescent="0.25">
      <c r="A80" s="2">
        <f>25436</f>
        <v>25436</v>
      </c>
      <c r="B80" s="2">
        <f>0</f>
        <v>0</v>
      </c>
      <c r="C80" s="2">
        <f>13527</f>
        <v>13527</v>
      </c>
      <c r="D80" s="2">
        <f>60288</f>
        <v>60288</v>
      </c>
      <c r="E80" s="2">
        <f>58.875</f>
        <v>58.875</v>
      </c>
    </row>
    <row r="81" spans="1:5" x14ac:dyDescent="0.25">
      <c r="A81" s="2">
        <f>25740</f>
        <v>25740</v>
      </c>
      <c r="B81" s="2">
        <f>2</f>
        <v>2</v>
      </c>
      <c r="C81" s="2">
        <f>13691</f>
        <v>13691</v>
      </c>
      <c r="D81" s="2">
        <f>60301</f>
        <v>60301</v>
      </c>
      <c r="E81" s="2">
        <f>58.8876953125</f>
        <v>58.8876953125</v>
      </c>
    </row>
    <row r="82" spans="1:5" x14ac:dyDescent="0.25">
      <c r="A82" s="2">
        <f>26063</f>
        <v>26063</v>
      </c>
      <c r="B82" s="2">
        <f>25</f>
        <v>25</v>
      </c>
      <c r="C82" s="2">
        <f>13852</f>
        <v>13852</v>
      </c>
      <c r="D82" s="2">
        <f>60296</f>
        <v>60296</v>
      </c>
      <c r="E82" s="2">
        <f>58.8828125</f>
        <v>58.8828125</v>
      </c>
    </row>
    <row r="83" spans="1:5" x14ac:dyDescent="0.25">
      <c r="A83" s="2">
        <f>26358</f>
        <v>26358</v>
      </c>
      <c r="B83" s="2">
        <f>23</f>
        <v>23</v>
      </c>
      <c r="C83" s="2">
        <f>14044</f>
        <v>14044</v>
      </c>
      <c r="D83" s="2">
        <f>60129</f>
        <v>60129</v>
      </c>
      <c r="E83" s="2">
        <f>58.7197265625</f>
        <v>58.7197265625</v>
      </c>
    </row>
    <row r="84" spans="1:5" x14ac:dyDescent="0.25">
      <c r="A84" s="2">
        <f>26639</f>
        <v>26639</v>
      </c>
      <c r="B84" s="2">
        <f>34</f>
        <v>34</v>
      </c>
      <c r="C84" s="2">
        <f>14236</f>
        <v>14236</v>
      </c>
      <c r="D84" s="2">
        <f>60100</f>
        <v>60100</v>
      </c>
      <c r="E84" s="2">
        <f>58.69140625</f>
        <v>58.69140625</v>
      </c>
    </row>
    <row r="85" spans="1:5" x14ac:dyDescent="0.25">
      <c r="A85" s="2">
        <f>26930</f>
        <v>26930</v>
      </c>
      <c r="B85" s="2">
        <f>13</f>
        <v>13</v>
      </c>
      <c r="C85" s="2">
        <f>14510</f>
        <v>14510</v>
      </c>
      <c r="D85" s="2">
        <f>60122</f>
        <v>60122</v>
      </c>
      <c r="E85" s="2">
        <f>58.712890625</f>
        <v>58.712890625</v>
      </c>
    </row>
    <row r="86" spans="1:5" x14ac:dyDescent="0.25">
      <c r="A86" s="2">
        <f>27216</f>
        <v>27216</v>
      </c>
      <c r="B86" s="2">
        <f>14</f>
        <v>14</v>
      </c>
      <c r="C86" s="2">
        <f>14672</f>
        <v>14672</v>
      </c>
      <c r="D86" s="2">
        <f>60114</f>
        <v>60114</v>
      </c>
      <c r="E86" s="2">
        <f>58.705078125</f>
        <v>58.705078125</v>
      </c>
    </row>
    <row r="87" spans="1:5" x14ac:dyDescent="0.25">
      <c r="A87" s="2">
        <f>27567</f>
        <v>27567</v>
      </c>
      <c r="B87" s="2">
        <f>2</f>
        <v>2</v>
      </c>
      <c r="C87" s="2">
        <f>14857</f>
        <v>14857</v>
      </c>
      <c r="D87" s="2">
        <f>60088</f>
        <v>60088</v>
      </c>
      <c r="E87" s="2">
        <f>58.6796875</f>
        <v>58.6796875</v>
      </c>
    </row>
    <row r="88" spans="1:5" x14ac:dyDescent="0.25">
      <c r="A88" s="2">
        <f>27882</f>
        <v>27882</v>
      </c>
      <c r="B88" s="2">
        <f>0</f>
        <v>0</v>
      </c>
      <c r="C88" s="2">
        <f>15032</f>
        <v>15032</v>
      </c>
      <c r="D88" s="2">
        <f>60083</f>
        <v>60083</v>
      </c>
      <c r="E88" s="2">
        <f>58.6748046875</f>
        <v>58.6748046875</v>
      </c>
    </row>
    <row r="89" spans="1:5" x14ac:dyDescent="0.25">
      <c r="A89" s="2">
        <f>28194</f>
        <v>28194</v>
      </c>
      <c r="B89" s="2">
        <f>3</f>
        <v>3</v>
      </c>
      <c r="C89" s="2">
        <f>15191</f>
        <v>15191</v>
      </c>
      <c r="D89" s="2">
        <f>60082</f>
        <v>60082</v>
      </c>
      <c r="E89" s="2">
        <f>58.673828125</f>
        <v>58.673828125</v>
      </c>
    </row>
    <row r="90" spans="1:5" x14ac:dyDescent="0.25">
      <c r="A90" s="2">
        <f>28515</f>
        <v>28515</v>
      </c>
      <c r="B90" s="2">
        <f>0</f>
        <v>0</v>
      </c>
      <c r="C90" s="2">
        <f>15350</f>
        <v>15350</v>
      </c>
      <c r="D90" s="2">
        <f>60078</f>
        <v>60078</v>
      </c>
      <c r="E90" s="2">
        <f>58.669921875</f>
        <v>58.669921875</v>
      </c>
    </row>
    <row r="91" spans="1:5" x14ac:dyDescent="0.25">
      <c r="A91" s="2">
        <f>28845</f>
        <v>28845</v>
      </c>
      <c r="B91" s="2">
        <f>4</f>
        <v>4</v>
      </c>
      <c r="C91" s="2">
        <f>15554</f>
        <v>15554</v>
      </c>
      <c r="D91" s="2">
        <f>60078</f>
        <v>60078</v>
      </c>
      <c r="E91" s="2">
        <f>58.669921875</f>
        <v>58.669921875</v>
      </c>
    </row>
    <row r="92" spans="1:5" x14ac:dyDescent="0.25">
      <c r="A92" s="2">
        <f>29183</f>
        <v>29183</v>
      </c>
      <c r="B92" s="2">
        <f>0</f>
        <v>0</v>
      </c>
      <c r="C92" s="2">
        <f>15708</f>
        <v>15708</v>
      </c>
      <c r="D92" s="2">
        <f>60078</f>
        <v>60078</v>
      </c>
      <c r="E92" s="2">
        <f>58.669921875</f>
        <v>58.669921875</v>
      </c>
    </row>
    <row r="93" spans="1:5" x14ac:dyDescent="0.25">
      <c r="A93" s="2">
        <f>29476</f>
        <v>29476</v>
      </c>
      <c r="B93" s="2">
        <f>0</f>
        <v>0</v>
      </c>
      <c r="C93" s="2">
        <f>15861</f>
        <v>15861</v>
      </c>
      <c r="D93" s="2">
        <f>60072</f>
        <v>60072</v>
      </c>
      <c r="E93" s="2">
        <f>58.6640625</f>
        <v>58.6640625</v>
      </c>
    </row>
    <row r="94" spans="1:5" x14ac:dyDescent="0.25">
      <c r="A94" s="2">
        <f>29785</f>
        <v>29785</v>
      </c>
      <c r="B94" s="2">
        <f>0</f>
        <v>0</v>
      </c>
      <c r="C94" s="2">
        <f>16023</f>
        <v>16023</v>
      </c>
      <c r="D94" s="2">
        <f>60074</f>
        <v>60074</v>
      </c>
      <c r="E94" s="2">
        <f>58.666015625</f>
        <v>58.666015625</v>
      </c>
    </row>
    <row r="95" spans="1:5" x14ac:dyDescent="0.25">
      <c r="A95" s="2">
        <f>30085</f>
        <v>30085</v>
      </c>
      <c r="B95" s="2">
        <f>0</f>
        <v>0</v>
      </c>
      <c r="C95" s="2">
        <f>16183</f>
        <v>16183</v>
      </c>
      <c r="D95" s="2">
        <f>60069</f>
        <v>60069</v>
      </c>
      <c r="E95" s="2">
        <f>58.6611328125</f>
        <v>58.6611328125</v>
      </c>
    </row>
    <row r="96" spans="1:5" x14ac:dyDescent="0.25">
      <c r="A96" s="2">
        <f>30387</f>
        <v>30387</v>
      </c>
      <c r="B96" s="2">
        <f>0</f>
        <v>0</v>
      </c>
      <c r="C96" s="2">
        <f>16363</f>
        <v>16363</v>
      </c>
      <c r="D96" s="2">
        <f>60064</f>
        <v>60064</v>
      </c>
      <c r="E96" s="2">
        <f>58.65625</f>
        <v>58.65625</v>
      </c>
    </row>
    <row r="97" spans="1:5" x14ac:dyDescent="0.25">
      <c r="A97" s="2">
        <f>30677</f>
        <v>30677</v>
      </c>
      <c r="B97" s="2">
        <f>0</f>
        <v>0</v>
      </c>
      <c r="C97" s="2">
        <f>16511</f>
        <v>16511</v>
      </c>
      <c r="D97" s="2">
        <f>60028</f>
        <v>60028</v>
      </c>
      <c r="E97" s="2">
        <f>58.62109375</f>
        <v>58.62109375</v>
      </c>
    </row>
    <row r="98" spans="1:5" x14ac:dyDescent="0.25">
      <c r="A98" s="2">
        <f>31059</f>
        <v>31059</v>
      </c>
      <c r="B98" s="2">
        <f>0</f>
        <v>0</v>
      </c>
      <c r="C98" s="2">
        <f>16666</f>
        <v>16666</v>
      </c>
      <c r="D98" s="2">
        <f>59955</f>
        <v>59955</v>
      </c>
      <c r="E98" s="2">
        <f>58.5498046875</f>
        <v>58.5498046875</v>
      </c>
    </row>
    <row r="99" spans="1:5" x14ac:dyDescent="0.25">
      <c r="A99" s="2">
        <f>31379</f>
        <v>31379</v>
      </c>
      <c r="B99" s="2">
        <f>13</f>
        <v>13</v>
      </c>
      <c r="C99" s="2">
        <f>16824</f>
        <v>16824</v>
      </c>
      <c r="D99" s="2">
        <f>59947</f>
        <v>59947</v>
      </c>
      <c r="E99" s="2">
        <f>58.5419921875</f>
        <v>58.5419921875</v>
      </c>
    </row>
    <row r="100" spans="1:5" x14ac:dyDescent="0.25">
      <c r="A100" s="2">
        <f>31711</f>
        <v>31711</v>
      </c>
      <c r="B100" s="2">
        <f>18</f>
        <v>18</v>
      </c>
      <c r="C100" s="2">
        <f>16978</f>
        <v>16978</v>
      </c>
      <c r="D100" s="2">
        <f>59946</f>
        <v>59946</v>
      </c>
      <c r="E100" s="2">
        <f>58.541015625</f>
        <v>58.541015625</v>
      </c>
    </row>
    <row r="101" spans="1:5" x14ac:dyDescent="0.25">
      <c r="A101" s="2">
        <f>32040</f>
        <v>32040</v>
      </c>
      <c r="B101" s="2">
        <f>13</f>
        <v>13</v>
      </c>
      <c r="C101" s="2">
        <f>17122</f>
        <v>17122</v>
      </c>
      <c r="D101" s="2">
        <f>59946</f>
        <v>59946</v>
      </c>
      <c r="E101" s="2">
        <f>58.541015625</f>
        <v>58.541015625</v>
      </c>
    </row>
    <row r="102" spans="1:5" x14ac:dyDescent="0.25">
      <c r="A102" s="2">
        <f>32335</f>
        <v>32335</v>
      </c>
      <c r="B102" s="2">
        <f>0</f>
        <v>0</v>
      </c>
      <c r="C102" s="2">
        <f>17301</f>
        <v>17301</v>
      </c>
      <c r="D102" s="2">
        <f>60061</f>
        <v>60061</v>
      </c>
      <c r="E102" s="2">
        <f>58.6533203125</f>
        <v>58.6533203125</v>
      </c>
    </row>
    <row r="103" spans="1:5" x14ac:dyDescent="0.25">
      <c r="A103" s="2">
        <f>32626</f>
        <v>32626</v>
      </c>
      <c r="B103" s="2">
        <f>2</f>
        <v>2</v>
      </c>
      <c r="C103" s="2">
        <f>17545</f>
        <v>17545</v>
      </c>
      <c r="D103" s="2">
        <f>60526</f>
        <v>60526</v>
      </c>
      <c r="E103" s="2">
        <f>59.107421875</f>
        <v>59.107421875</v>
      </c>
    </row>
    <row r="104" spans="1:5" x14ac:dyDescent="0.25">
      <c r="A104" s="2">
        <f>33060</f>
        <v>33060</v>
      </c>
      <c r="B104" s="2">
        <f>0</f>
        <v>0</v>
      </c>
      <c r="C104" s="2">
        <f>17747</f>
        <v>17747</v>
      </c>
      <c r="D104" s="2">
        <f>61553</f>
        <v>61553</v>
      </c>
      <c r="E104" s="2">
        <f>60.1103515625</f>
        <v>60.1103515625</v>
      </c>
    </row>
    <row r="105" spans="1:5" x14ac:dyDescent="0.25">
      <c r="A105" s="2">
        <f>33355</f>
        <v>33355</v>
      </c>
      <c r="B105" s="2">
        <f>4</f>
        <v>4</v>
      </c>
      <c r="C105" s="2">
        <f>17932</f>
        <v>17932</v>
      </c>
      <c r="D105" s="2">
        <f>61647</f>
        <v>61647</v>
      </c>
      <c r="E105" s="2">
        <f>60.2021484375</f>
        <v>60.2021484375</v>
      </c>
    </row>
    <row r="106" spans="1:5" x14ac:dyDescent="0.25">
      <c r="A106" s="2">
        <f>33664</f>
        <v>33664</v>
      </c>
      <c r="B106" s="2">
        <f>0</f>
        <v>0</v>
      </c>
      <c r="C106" s="2">
        <f>18113</f>
        <v>18113</v>
      </c>
      <c r="D106" s="2">
        <f>62245</f>
        <v>62245</v>
      </c>
      <c r="E106" s="2">
        <f>60.7861328125</f>
        <v>60.7861328125</v>
      </c>
    </row>
    <row r="107" spans="1:5" x14ac:dyDescent="0.25">
      <c r="A107" s="2">
        <f>33950</f>
        <v>33950</v>
      </c>
      <c r="B107" s="2">
        <f>0</f>
        <v>0</v>
      </c>
      <c r="C107" s="2">
        <f>18281</f>
        <v>18281</v>
      </c>
      <c r="D107" s="2">
        <f>63545</f>
        <v>63545</v>
      </c>
      <c r="E107" s="2">
        <f>62.0556640625</f>
        <v>62.0556640625</v>
      </c>
    </row>
    <row r="108" spans="1:5" x14ac:dyDescent="0.25">
      <c r="A108" s="2">
        <f>34233</f>
        <v>34233</v>
      </c>
      <c r="B108" s="2">
        <f>0</f>
        <v>0</v>
      </c>
      <c r="C108" s="2">
        <f>18425</f>
        <v>18425</v>
      </c>
      <c r="D108" s="2">
        <f>63549</f>
        <v>63549</v>
      </c>
      <c r="E108" s="2">
        <f>62.0595703125</f>
        <v>62.0595703125</v>
      </c>
    </row>
    <row r="109" spans="1:5" x14ac:dyDescent="0.25">
      <c r="A109" s="2">
        <f>34551</f>
        <v>34551</v>
      </c>
      <c r="B109" s="2">
        <f>0</f>
        <v>0</v>
      </c>
      <c r="C109" s="2">
        <f>18599</f>
        <v>18599</v>
      </c>
      <c r="D109" s="2">
        <f>62346</f>
        <v>62346</v>
      </c>
      <c r="E109" s="2">
        <f>60.884765625</f>
        <v>60.884765625</v>
      </c>
    </row>
    <row r="110" spans="1:5" x14ac:dyDescent="0.25">
      <c r="A110" s="2">
        <f>34859</f>
        <v>34859</v>
      </c>
      <c r="B110" s="2">
        <f>0</f>
        <v>0</v>
      </c>
      <c r="C110" s="2">
        <f>18758</f>
        <v>18758</v>
      </c>
      <c r="D110" s="2">
        <f>62339</f>
        <v>62339</v>
      </c>
      <c r="E110" s="2">
        <f>60.8779296875</f>
        <v>60.8779296875</v>
      </c>
    </row>
    <row r="111" spans="1:5" x14ac:dyDescent="0.25">
      <c r="A111" s="2">
        <f>35137</f>
        <v>35137</v>
      </c>
      <c r="B111" s="2">
        <f>0</f>
        <v>0</v>
      </c>
      <c r="C111" s="2">
        <f>18916</f>
        <v>18916</v>
      </c>
      <c r="D111" s="2">
        <f>62337</f>
        <v>62337</v>
      </c>
      <c r="E111" s="2">
        <f>60.8759765625</f>
        <v>60.8759765625</v>
      </c>
    </row>
    <row r="112" spans="1:5" x14ac:dyDescent="0.25">
      <c r="A112" s="2">
        <f>35418</f>
        <v>35418</v>
      </c>
      <c r="B112" s="2">
        <f>27</f>
        <v>27</v>
      </c>
      <c r="C112" s="2">
        <f>19077</f>
        <v>19077</v>
      </c>
      <c r="D112" s="2">
        <f>62332</f>
        <v>62332</v>
      </c>
      <c r="E112" s="2">
        <f>60.87109375</f>
        <v>60.87109375</v>
      </c>
    </row>
    <row r="113" spans="1:5" x14ac:dyDescent="0.25">
      <c r="A113" s="2">
        <f>35714</f>
        <v>35714</v>
      </c>
      <c r="B113" s="2">
        <f>9</f>
        <v>9</v>
      </c>
      <c r="C113" s="2">
        <f>19255</f>
        <v>19255</v>
      </c>
      <c r="D113" s="2">
        <f>62329</f>
        <v>62329</v>
      </c>
      <c r="E113" s="2">
        <f>60.8681640625</f>
        <v>60.8681640625</v>
      </c>
    </row>
    <row r="114" spans="1:5" x14ac:dyDescent="0.25">
      <c r="A114" s="2">
        <f>36011</f>
        <v>36011</v>
      </c>
      <c r="B114" s="2">
        <f>3</f>
        <v>3</v>
      </c>
      <c r="C114" s="2">
        <f>19403</f>
        <v>19403</v>
      </c>
      <c r="D114" s="2">
        <f>62321</f>
        <v>62321</v>
      </c>
      <c r="E114" s="2">
        <f>60.8603515625</f>
        <v>60.8603515625</v>
      </c>
    </row>
    <row r="115" spans="1:5" x14ac:dyDescent="0.25">
      <c r="A115" s="2">
        <f>36296</f>
        <v>36296</v>
      </c>
      <c r="B115" s="2">
        <f>0</f>
        <v>0</v>
      </c>
      <c r="C115" s="2">
        <f>19595</f>
        <v>19595</v>
      </c>
      <c r="D115" s="2">
        <f>62378</f>
        <v>62378</v>
      </c>
      <c r="E115" s="2">
        <f>60.916015625</f>
        <v>60.916015625</v>
      </c>
    </row>
    <row r="116" spans="1:5" x14ac:dyDescent="0.25">
      <c r="A116" s="2">
        <f>36588</f>
        <v>36588</v>
      </c>
      <c r="B116" s="2">
        <f>0</f>
        <v>0</v>
      </c>
      <c r="C116" s="2">
        <f>19750</f>
        <v>19750</v>
      </c>
      <c r="D116" s="2">
        <f>62356</f>
        <v>62356</v>
      </c>
      <c r="E116" s="2">
        <f>60.89453125</f>
        <v>60.89453125</v>
      </c>
    </row>
    <row r="117" spans="1:5" x14ac:dyDescent="0.25">
      <c r="A117" s="2">
        <f>36891</f>
        <v>36891</v>
      </c>
      <c r="B117" s="2">
        <f>0</f>
        <v>0</v>
      </c>
      <c r="C117" s="2">
        <f>19914</f>
        <v>19914</v>
      </c>
      <c r="D117" s="2">
        <f>62349</f>
        <v>62349</v>
      </c>
      <c r="E117" s="2">
        <f>60.8876953125</f>
        <v>60.8876953125</v>
      </c>
    </row>
    <row r="118" spans="1:5" x14ac:dyDescent="0.25">
      <c r="A118" s="2">
        <f>37172</f>
        <v>37172</v>
      </c>
      <c r="B118" s="2">
        <f>0</f>
        <v>0</v>
      </c>
      <c r="C118" s="2">
        <f>20095</f>
        <v>20095</v>
      </c>
      <c r="D118" s="2">
        <f>62319</f>
        <v>62319</v>
      </c>
      <c r="E118" s="2">
        <f>60.8583984375</f>
        <v>60.8583984375</v>
      </c>
    </row>
    <row r="119" spans="1:5" x14ac:dyDescent="0.25">
      <c r="A119" s="2">
        <f>37456</f>
        <v>37456</v>
      </c>
      <c r="B119" s="2">
        <f>2</f>
        <v>2</v>
      </c>
      <c r="C119" s="2">
        <f>20276</f>
        <v>20276</v>
      </c>
      <c r="D119" s="2">
        <f>62268</f>
        <v>62268</v>
      </c>
      <c r="E119" s="2">
        <f>60.80859375</f>
        <v>60.80859375</v>
      </c>
    </row>
    <row r="120" spans="1:5" x14ac:dyDescent="0.25">
      <c r="A120" s="2">
        <f>37752</f>
        <v>37752</v>
      </c>
      <c r="B120" s="2">
        <f>0</f>
        <v>0</v>
      </c>
      <c r="C120" s="2">
        <f>20430</f>
        <v>20430</v>
      </c>
      <c r="D120" s="2">
        <f>62254</f>
        <v>62254</v>
      </c>
      <c r="E120" s="2">
        <f>60.794921875</f>
        <v>60.794921875</v>
      </c>
    </row>
    <row r="121" spans="1:5" x14ac:dyDescent="0.25">
      <c r="A121" s="2">
        <f>38082</f>
        <v>38082</v>
      </c>
      <c r="B121" s="2">
        <f>2</f>
        <v>2</v>
      </c>
      <c r="C121" s="2">
        <f>20578</f>
        <v>20578</v>
      </c>
      <c r="D121" s="2">
        <f>62250</f>
        <v>62250</v>
      </c>
      <c r="E121" s="2">
        <f>60.791015625</f>
        <v>60.791015625</v>
      </c>
    </row>
    <row r="122" spans="1:5" x14ac:dyDescent="0.25">
      <c r="A122" s="2">
        <f>38378</f>
        <v>38378</v>
      </c>
      <c r="B122" s="2">
        <f>0</f>
        <v>0</v>
      </c>
      <c r="C122" s="2">
        <f>20753</f>
        <v>20753</v>
      </c>
      <c r="D122" s="2">
        <f>62246</f>
        <v>62246</v>
      </c>
      <c r="E122" s="2">
        <f>60.787109375</f>
        <v>60.787109375</v>
      </c>
    </row>
    <row r="123" spans="1:5" x14ac:dyDescent="0.25">
      <c r="A123" s="2">
        <f>38682</f>
        <v>38682</v>
      </c>
      <c r="B123" s="2">
        <f>0</f>
        <v>0</v>
      </c>
      <c r="C123" s="2">
        <f>20940</f>
        <v>20940</v>
      </c>
      <c r="D123" s="2">
        <f>61930</f>
        <v>61930</v>
      </c>
      <c r="E123" s="2">
        <f>60.478515625</f>
        <v>60.478515625</v>
      </c>
    </row>
    <row r="124" spans="1:5" x14ac:dyDescent="0.25">
      <c r="A124" s="2">
        <f>38970</f>
        <v>38970</v>
      </c>
      <c r="B124" s="2">
        <f>2</f>
        <v>2</v>
      </c>
      <c r="C124" s="2">
        <f>21094</f>
        <v>21094</v>
      </c>
      <c r="D124" s="2">
        <f>61836</f>
        <v>61836</v>
      </c>
      <c r="E124" s="2">
        <f>60.38671875</f>
        <v>60.38671875</v>
      </c>
    </row>
    <row r="125" spans="1:5" x14ac:dyDescent="0.25">
      <c r="A125" s="2">
        <f>39272</f>
        <v>39272</v>
      </c>
      <c r="B125" s="2">
        <f>22</f>
        <v>22</v>
      </c>
      <c r="C125" s="2">
        <f>21240</f>
        <v>21240</v>
      </c>
      <c r="D125" s="2">
        <f>61828</f>
        <v>61828</v>
      </c>
      <c r="E125" s="2">
        <f>60.37890625</f>
        <v>60.37890625</v>
      </c>
    </row>
    <row r="126" spans="1:5" x14ac:dyDescent="0.25">
      <c r="A126" s="2">
        <f>39587</f>
        <v>39587</v>
      </c>
      <c r="B126" s="2">
        <f>9</f>
        <v>9</v>
      </c>
      <c r="C126" s="2">
        <f>21403</f>
        <v>21403</v>
      </c>
      <c r="D126" s="2">
        <f>61826</f>
        <v>61826</v>
      </c>
      <c r="E126" s="2">
        <f>60.376953125</f>
        <v>60.376953125</v>
      </c>
    </row>
    <row r="127" spans="1:5" x14ac:dyDescent="0.25">
      <c r="A127" s="2">
        <f>39875</f>
        <v>39875</v>
      </c>
      <c r="B127" s="2">
        <f>2</f>
        <v>2</v>
      </c>
      <c r="C127" s="2">
        <f>21559</f>
        <v>21559</v>
      </c>
      <c r="D127" s="2">
        <f>61825</f>
        <v>61825</v>
      </c>
      <c r="E127" s="2">
        <f>60.3759765625</f>
        <v>60.3759765625</v>
      </c>
    </row>
    <row r="128" spans="1:5" x14ac:dyDescent="0.25">
      <c r="A128" s="2">
        <f>40152</f>
        <v>40152</v>
      </c>
      <c r="B128" s="2">
        <f>0</f>
        <v>0</v>
      </c>
      <c r="C128" s="2">
        <f>21751</f>
        <v>21751</v>
      </c>
      <c r="D128" s="2">
        <f>61719</f>
        <v>61719</v>
      </c>
      <c r="E128" s="2">
        <f>60.2724609375</f>
        <v>60.2724609375</v>
      </c>
    </row>
    <row r="129" spans="1:5" x14ac:dyDescent="0.25">
      <c r="A129" s="2">
        <f>40432</f>
        <v>40432</v>
      </c>
      <c r="B129" s="2">
        <f>0</f>
        <v>0</v>
      </c>
      <c r="C129" s="2">
        <f>21989</f>
        <v>21989</v>
      </c>
      <c r="D129" s="2">
        <f>62076</f>
        <v>62076</v>
      </c>
      <c r="E129" s="2">
        <f>60.62109375</f>
        <v>60.62109375</v>
      </c>
    </row>
    <row r="130" spans="1:5" x14ac:dyDescent="0.25">
      <c r="A130" s="2">
        <f>40711</f>
        <v>40711</v>
      </c>
      <c r="B130" s="2">
        <f>0</f>
        <v>0</v>
      </c>
      <c r="C130" s="2">
        <f>22151</f>
        <v>22151</v>
      </c>
      <c r="D130" s="2">
        <f>62096</f>
        <v>62096</v>
      </c>
      <c r="E130" s="2">
        <f>60.640625</f>
        <v>60.640625</v>
      </c>
    </row>
    <row r="131" spans="1:5" x14ac:dyDescent="0.25">
      <c r="A131" s="2">
        <f>41031</f>
        <v>41031</v>
      </c>
      <c r="B131" s="2">
        <f>0</f>
        <v>0</v>
      </c>
      <c r="C131" s="2">
        <f>22317</f>
        <v>22317</v>
      </c>
      <c r="D131" s="2">
        <f>62093</f>
        <v>62093</v>
      </c>
      <c r="E131" s="2">
        <f>60.6376953125</f>
        <v>60.6376953125</v>
      </c>
    </row>
    <row r="132" spans="1:5" x14ac:dyDescent="0.25">
      <c r="A132" s="2">
        <f>41347</f>
        <v>41347</v>
      </c>
      <c r="B132" s="2">
        <f>0</f>
        <v>0</v>
      </c>
      <c r="C132" s="2">
        <f>22474</f>
        <v>22474</v>
      </c>
      <c r="D132" s="2">
        <f>62087</f>
        <v>62087</v>
      </c>
      <c r="E132" s="2">
        <f>60.6318359375</f>
        <v>60.6318359375</v>
      </c>
    </row>
    <row r="133" spans="1:5" x14ac:dyDescent="0.25">
      <c r="A133" s="2">
        <f>41690</f>
        <v>41690</v>
      </c>
      <c r="B133" s="2">
        <f>8</f>
        <v>8</v>
      </c>
      <c r="C133" s="2">
        <f>22644</f>
        <v>22644</v>
      </c>
      <c r="D133" s="2">
        <f>62080</f>
        <v>62080</v>
      </c>
      <c r="E133" s="2">
        <f>60.625</f>
        <v>60.625</v>
      </c>
    </row>
    <row r="134" spans="1:5" x14ac:dyDescent="0.25">
      <c r="A134" s="2">
        <f>41983</f>
        <v>41983</v>
      </c>
      <c r="B134" s="2">
        <f>2</f>
        <v>2</v>
      </c>
      <c r="C134" s="2">
        <f>22825</f>
        <v>22825</v>
      </c>
      <c r="D134" s="2">
        <f>62059</f>
        <v>62059</v>
      </c>
      <c r="E134" s="2">
        <f>60.6044921875</f>
        <v>60.6044921875</v>
      </c>
    </row>
    <row r="135" spans="1:5" x14ac:dyDescent="0.25">
      <c r="A135" s="2">
        <f>42263</f>
        <v>42263</v>
      </c>
      <c r="B135" s="2">
        <f>0</f>
        <v>0</v>
      </c>
      <c r="C135" s="2">
        <f>22981</f>
        <v>22981</v>
      </c>
      <c r="D135" s="2">
        <f>62053</f>
        <v>62053</v>
      </c>
      <c r="E135" s="2">
        <f>60.5986328125</f>
        <v>60.5986328125</v>
      </c>
    </row>
    <row r="136" spans="1:5" x14ac:dyDescent="0.25">
      <c r="A136" s="2">
        <f>42580</f>
        <v>42580</v>
      </c>
      <c r="B136" s="2">
        <f>4</f>
        <v>4</v>
      </c>
      <c r="C136" s="2">
        <f>23162</f>
        <v>23162</v>
      </c>
      <c r="D136" s="2">
        <f>62165</f>
        <v>62165</v>
      </c>
      <c r="E136" s="2">
        <f>60.7080078125</f>
        <v>60.7080078125</v>
      </c>
    </row>
    <row r="137" spans="1:5" x14ac:dyDescent="0.25">
      <c r="A137" s="2">
        <f>42874</f>
        <v>42874</v>
      </c>
      <c r="B137" s="2">
        <f>0</f>
        <v>0</v>
      </c>
      <c r="C137" s="2">
        <f>23379</f>
        <v>23379</v>
      </c>
      <c r="D137" s="2">
        <f>62140</f>
        <v>62140</v>
      </c>
      <c r="E137" s="2">
        <f>60.68359375</f>
        <v>60.68359375</v>
      </c>
    </row>
    <row r="138" spans="1:5" x14ac:dyDescent="0.25">
      <c r="A138" s="2">
        <f>43145</f>
        <v>43145</v>
      </c>
      <c r="B138" s="2">
        <f>0</f>
        <v>0</v>
      </c>
      <c r="C138" s="2">
        <f>23555</f>
        <v>23555</v>
      </c>
      <c r="D138" s="2">
        <f>62138</f>
        <v>62138</v>
      </c>
      <c r="E138" s="2">
        <f>60.681640625</f>
        <v>60.681640625</v>
      </c>
    </row>
    <row r="139" spans="1:5" x14ac:dyDescent="0.25">
      <c r="A139" s="2">
        <f>43441</f>
        <v>43441</v>
      </c>
      <c r="B139" s="2">
        <f>0</f>
        <v>0</v>
      </c>
      <c r="C139" s="2">
        <f>23724</f>
        <v>23724</v>
      </c>
      <c r="D139" s="2">
        <f>62136</f>
        <v>62136</v>
      </c>
      <c r="E139" s="2">
        <f>60.6796875</f>
        <v>60.6796875</v>
      </c>
    </row>
    <row r="140" spans="1:5" x14ac:dyDescent="0.25">
      <c r="A140" s="2">
        <f>43738</f>
        <v>43738</v>
      </c>
      <c r="B140" s="2">
        <f>0</f>
        <v>0</v>
      </c>
      <c r="C140" s="2">
        <f>23902</f>
        <v>23902</v>
      </c>
      <c r="D140" s="2">
        <f>62123</f>
        <v>62123</v>
      </c>
      <c r="E140" s="2">
        <f>60.6669921875</f>
        <v>60.6669921875</v>
      </c>
    </row>
    <row r="141" spans="1:5" x14ac:dyDescent="0.25">
      <c r="A141" s="2">
        <f>44018</f>
        <v>44018</v>
      </c>
      <c r="B141" s="2">
        <f>5</f>
        <v>5</v>
      </c>
      <c r="C141" s="2">
        <f>24060</f>
        <v>24060</v>
      </c>
      <c r="D141" s="2">
        <f>62089</f>
        <v>62089</v>
      </c>
      <c r="E141" s="2">
        <f>60.6337890625</f>
        <v>60.6337890625</v>
      </c>
    </row>
    <row r="142" spans="1:5" x14ac:dyDescent="0.25">
      <c r="A142" s="2">
        <f>44301</f>
        <v>44301</v>
      </c>
      <c r="B142" s="2">
        <f>0</f>
        <v>0</v>
      </c>
      <c r="C142" s="2">
        <f>24235</f>
        <v>24235</v>
      </c>
      <c r="D142" s="2">
        <f>62086</f>
        <v>62086</v>
      </c>
      <c r="E142" s="2">
        <f>60.630859375</f>
        <v>60.630859375</v>
      </c>
    </row>
    <row r="143" spans="1:5" x14ac:dyDescent="0.25">
      <c r="A143" s="2">
        <f>44574</f>
        <v>44574</v>
      </c>
      <c r="B143" s="2">
        <f>0</f>
        <v>0</v>
      </c>
      <c r="C143" s="2">
        <f>24420</f>
        <v>24420</v>
      </c>
      <c r="D143" s="2">
        <f>62081</f>
        <v>62081</v>
      </c>
      <c r="E143" s="2">
        <f>60.6259765625</f>
        <v>60.6259765625</v>
      </c>
    </row>
    <row r="144" spans="1:5" x14ac:dyDescent="0.25">
      <c r="A144" s="2">
        <f>44851</f>
        <v>44851</v>
      </c>
      <c r="B144" s="2">
        <f>0</f>
        <v>0</v>
      </c>
      <c r="C144" s="2">
        <f>24579</f>
        <v>24579</v>
      </c>
      <c r="D144" s="2">
        <f>62068</f>
        <v>62068</v>
      </c>
      <c r="E144" s="2">
        <f>60.61328125</f>
        <v>60.61328125</v>
      </c>
    </row>
    <row r="145" spans="1:5" x14ac:dyDescent="0.25">
      <c r="A145" s="2">
        <f>45141</f>
        <v>45141</v>
      </c>
      <c r="B145" s="2">
        <f>0</f>
        <v>0</v>
      </c>
      <c r="C145" s="2">
        <f>24725</f>
        <v>24725</v>
      </c>
      <c r="D145" s="2">
        <f>62065</f>
        <v>62065</v>
      </c>
      <c r="E145" s="2">
        <f>60.6103515625</f>
        <v>60.6103515625</v>
      </c>
    </row>
    <row r="146" spans="1:5" x14ac:dyDescent="0.25">
      <c r="A146" s="2">
        <f>45430</f>
        <v>45430</v>
      </c>
      <c r="B146" s="2">
        <f>21</f>
        <v>21</v>
      </c>
      <c r="C146" s="2">
        <f>24881</f>
        <v>24881</v>
      </c>
      <c r="D146" s="2">
        <f>62055</f>
        <v>62055</v>
      </c>
      <c r="E146" s="2">
        <f>60.6005859375</f>
        <v>60.6005859375</v>
      </c>
    </row>
    <row r="147" spans="1:5" x14ac:dyDescent="0.25">
      <c r="A147" s="2">
        <f>45725</f>
        <v>45725</v>
      </c>
      <c r="B147" s="2">
        <f>8</f>
        <v>8</v>
      </c>
      <c r="C147" s="2">
        <f>25096</f>
        <v>25096</v>
      </c>
      <c r="D147" s="2">
        <f>62628</f>
        <v>62628</v>
      </c>
      <c r="E147" s="2">
        <f>61.16015625</f>
        <v>61.16015625</v>
      </c>
    </row>
    <row r="148" spans="1:5" x14ac:dyDescent="0.25">
      <c r="A148" s="2">
        <f>46014</f>
        <v>46014</v>
      </c>
      <c r="B148" s="2">
        <f>0</f>
        <v>0</v>
      </c>
      <c r="C148" s="2">
        <f>25257</f>
        <v>25257</v>
      </c>
      <c r="D148" s="2">
        <f>62624</f>
        <v>62624</v>
      </c>
      <c r="E148" s="2">
        <f>61.15625</f>
        <v>61.15625</v>
      </c>
    </row>
    <row r="149" spans="1:5" x14ac:dyDescent="0.25">
      <c r="A149" s="2">
        <f>46306</f>
        <v>46306</v>
      </c>
      <c r="B149" s="2">
        <f>0</f>
        <v>0</v>
      </c>
      <c r="C149" s="2">
        <f>25417</f>
        <v>25417</v>
      </c>
      <c r="D149" s="2">
        <f>62617</f>
        <v>62617</v>
      </c>
      <c r="E149" s="2">
        <f>61.1494140625</f>
        <v>61.1494140625</v>
      </c>
    </row>
    <row r="150" spans="1:5" x14ac:dyDescent="0.25">
      <c r="A150" s="2">
        <f>46600</f>
        <v>46600</v>
      </c>
      <c r="B150" s="2">
        <f>0</f>
        <v>0</v>
      </c>
      <c r="C150" s="2">
        <f>25578</f>
        <v>25578</v>
      </c>
      <c r="D150" s="2">
        <f>62613</f>
        <v>62613</v>
      </c>
      <c r="E150" s="2">
        <f>61.1455078125</f>
        <v>61.1455078125</v>
      </c>
    </row>
    <row r="151" spans="1:5" x14ac:dyDescent="0.25">
      <c r="A151" s="2">
        <f>46891</f>
        <v>46891</v>
      </c>
      <c r="B151" s="2">
        <f>0</f>
        <v>0</v>
      </c>
      <c r="C151" s="2">
        <f>25753</f>
        <v>25753</v>
      </c>
      <c r="D151" s="2">
        <f>62946</f>
        <v>62946</v>
      </c>
      <c r="E151" s="2">
        <f>61.470703125</f>
        <v>61.470703125</v>
      </c>
    </row>
    <row r="152" spans="1:5" x14ac:dyDescent="0.25">
      <c r="A152" s="2">
        <f>47207</f>
        <v>47207</v>
      </c>
      <c r="B152" s="2">
        <f>4</f>
        <v>4</v>
      </c>
      <c r="C152" s="2">
        <f>25942</f>
        <v>25942</v>
      </c>
      <c r="D152" s="2">
        <f>63248</f>
        <v>63248</v>
      </c>
      <c r="E152" s="2">
        <f>61.765625</f>
        <v>61.765625</v>
      </c>
    </row>
    <row r="153" spans="1:5" x14ac:dyDescent="0.25">
      <c r="A153" s="2">
        <f>47522</f>
        <v>47522</v>
      </c>
      <c r="B153" s="2">
        <f>0</f>
        <v>0</v>
      </c>
      <c r="C153" s="2">
        <f>26120</f>
        <v>26120</v>
      </c>
      <c r="D153" s="2">
        <f>60739</f>
        <v>60739</v>
      </c>
      <c r="E153" s="2">
        <f>59.3154296875</f>
        <v>59.3154296875</v>
      </c>
    </row>
    <row r="154" spans="1:5" x14ac:dyDescent="0.25">
      <c r="A154" s="2">
        <f>47857</f>
        <v>47857</v>
      </c>
      <c r="B154" s="2">
        <f>0</f>
        <v>0</v>
      </c>
      <c r="C154" s="2">
        <f>26279</f>
        <v>26279</v>
      </c>
      <c r="D154" s="2">
        <f>61163</f>
        <v>61163</v>
      </c>
      <c r="E154" s="2">
        <f>59.7294921875</f>
        <v>59.7294921875</v>
      </c>
    </row>
    <row r="155" spans="1:5" x14ac:dyDescent="0.25">
      <c r="A155" s="2">
        <f>48179</f>
        <v>48179</v>
      </c>
      <c r="B155" s="2">
        <f>0</f>
        <v>0</v>
      </c>
      <c r="C155" s="2">
        <f>26452</f>
        <v>26452</v>
      </c>
      <c r="D155" s="2">
        <f>61735</f>
        <v>61735</v>
      </c>
      <c r="E155" s="2">
        <f>60.2880859375</f>
        <v>60.2880859375</v>
      </c>
    </row>
    <row r="156" spans="1:5" x14ac:dyDescent="0.25">
      <c r="A156" s="2">
        <f>48500</f>
        <v>48500</v>
      </c>
      <c r="B156" s="2">
        <f>0</f>
        <v>0</v>
      </c>
      <c r="C156" s="2">
        <f>26666</f>
        <v>26666</v>
      </c>
      <c r="D156" s="2">
        <f>63557</f>
        <v>63557</v>
      </c>
      <c r="E156" s="2">
        <f>62.0673828125</f>
        <v>62.0673828125</v>
      </c>
    </row>
    <row r="157" spans="1:5" x14ac:dyDescent="0.25">
      <c r="A157" s="2">
        <f>48816</f>
        <v>48816</v>
      </c>
      <c r="B157" s="2">
        <f>0</f>
        <v>0</v>
      </c>
      <c r="C157" s="2">
        <f>26844</f>
        <v>26844</v>
      </c>
      <c r="D157" s="2">
        <f>66265</f>
        <v>66265</v>
      </c>
      <c r="E157" s="2">
        <f>64.7119140625</f>
        <v>64.7119140625</v>
      </c>
    </row>
    <row r="158" spans="1:5" x14ac:dyDescent="0.25">
      <c r="A158" s="2">
        <f>49133</f>
        <v>49133</v>
      </c>
      <c r="B158" s="2">
        <f>25</f>
        <v>25</v>
      </c>
      <c r="C158" s="2">
        <f>27016</f>
        <v>27016</v>
      </c>
      <c r="D158" s="2">
        <f>66393</f>
        <v>66393</v>
      </c>
      <c r="E158" s="2">
        <f>64.8369140625</f>
        <v>64.8369140625</v>
      </c>
    </row>
    <row r="159" spans="1:5" x14ac:dyDescent="0.25">
      <c r="A159" s="2">
        <f>49440</f>
        <v>49440</v>
      </c>
      <c r="B159" s="2">
        <f>6</f>
        <v>6</v>
      </c>
      <c r="C159" s="2">
        <f>27197</f>
        <v>27197</v>
      </c>
      <c r="D159" s="2">
        <f t="shared" ref="D159:D164" si="1">66893</f>
        <v>66893</v>
      </c>
      <c r="E159" s="2">
        <f t="shared" ref="E159:E164" si="2">65.3251953125</f>
        <v>65.3251953125</v>
      </c>
    </row>
    <row r="160" spans="1:5" x14ac:dyDescent="0.25">
      <c r="A160" s="2">
        <f>49719</f>
        <v>49719</v>
      </c>
      <c r="B160" s="2">
        <f>9</f>
        <v>9</v>
      </c>
      <c r="C160" s="2">
        <f>27406</f>
        <v>27406</v>
      </c>
      <c r="D160" s="2">
        <f t="shared" si="1"/>
        <v>66893</v>
      </c>
      <c r="E160" s="2">
        <f t="shared" si="2"/>
        <v>65.3251953125</v>
      </c>
    </row>
    <row r="161" spans="1:5" x14ac:dyDescent="0.25">
      <c r="A161" s="2">
        <f>49995</f>
        <v>49995</v>
      </c>
      <c r="B161" s="2">
        <f>3</f>
        <v>3</v>
      </c>
      <c r="C161" s="2">
        <f>27611</f>
        <v>27611</v>
      </c>
      <c r="D161" s="2">
        <f t="shared" si="1"/>
        <v>66893</v>
      </c>
      <c r="E161" s="2">
        <f t="shared" si="2"/>
        <v>65.3251953125</v>
      </c>
    </row>
    <row r="162" spans="1:5" x14ac:dyDescent="0.25">
      <c r="A162" s="2">
        <f>50271</f>
        <v>50271</v>
      </c>
      <c r="B162" s="2">
        <f>0</f>
        <v>0</v>
      </c>
      <c r="C162" s="2">
        <f>27786</f>
        <v>27786</v>
      </c>
      <c r="D162" s="2">
        <f t="shared" si="1"/>
        <v>66893</v>
      </c>
      <c r="E162" s="2">
        <f t="shared" si="2"/>
        <v>65.3251953125</v>
      </c>
    </row>
    <row r="163" spans="1:5" x14ac:dyDescent="0.25">
      <c r="A163" s="2">
        <f>50569</f>
        <v>50569</v>
      </c>
      <c r="B163" s="2">
        <f>0</f>
        <v>0</v>
      </c>
      <c r="C163" s="2">
        <f>27977</f>
        <v>27977</v>
      </c>
      <c r="D163" s="2">
        <f t="shared" si="1"/>
        <v>66893</v>
      </c>
      <c r="E163" s="2">
        <f t="shared" si="2"/>
        <v>65.3251953125</v>
      </c>
    </row>
    <row r="164" spans="1:5" x14ac:dyDescent="0.25">
      <c r="A164" s="2">
        <f>50837</f>
        <v>50837</v>
      </c>
      <c r="B164" s="2">
        <f>0</f>
        <v>0</v>
      </c>
      <c r="C164" s="2">
        <f>28156</f>
        <v>28156</v>
      </c>
      <c r="D164" s="2">
        <f t="shared" si="1"/>
        <v>66893</v>
      </c>
      <c r="E164" s="2">
        <f t="shared" si="2"/>
        <v>65.3251953125</v>
      </c>
    </row>
    <row r="165" spans="1:5" x14ac:dyDescent="0.25">
      <c r="A165" s="2">
        <f>51121</f>
        <v>51121</v>
      </c>
      <c r="B165" s="2">
        <f>5</f>
        <v>5</v>
      </c>
      <c r="C165" s="2">
        <f>28352</f>
        <v>28352</v>
      </c>
      <c r="D165" s="2">
        <f>66896</f>
        <v>66896</v>
      </c>
      <c r="E165" s="2">
        <f>65.328125</f>
        <v>65.328125</v>
      </c>
    </row>
    <row r="166" spans="1:5" x14ac:dyDescent="0.25">
      <c r="A166" s="2">
        <f>51392</f>
        <v>51392</v>
      </c>
      <c r="B166" s="2">
        <f>0</f>
        <v>0</v>
      </c>
      <c r="C166" s="2">
        <f>28539</f>
        <v>28539</v>
      </c>
      <c r="D166" s="2">
        <f>66893</f>
        <v>66893</v>
      </c>
      <c r="E166" s="2">
        <f>65.3251953125</f>
        <v>65.3251953125</v>
      </c>
    </row>
    <row r="167" spans="1:5" x14ac:dyDescent="0.25">
      <c r="A167" s="2">
        <f>51684</f>
        <v>51684</v>
      </c>
      <c r="B167" s="2">
        <f>4</f>
        <v>4</v>
      </c>
      <c r="C167" s="2">
        <f>28729</f>
        <v>28729</v>
      </c>
      <c r="D167" s="2">
        <f>66893</f>
        <v>66893</v>
      </c>
      <c r="E167" s="2">
        <f>65.3251953125</f>
        <v>65.3251953125</v>
      </c>
    </row>
    <row r="168" spans="1:5" x14ac:dyDescent="0.25">
      <c r="A168" s="2">
        <f>51957</f>
        <v>51957</v>
      </c>
      <c r="B168" s="2">
        <f>0</f>
        <v>0</v>
      </c>
      <c r="C168" s="2">
        <f>28916</f>
        <v>28916</v>
      </c>
      <c r="D168" s="2">
        <f>66893</f>
        <v>66893</v>
      </c>
      <c r="E168" s="2">
        <f>65.3251953125</f>
        <v>65.3251953125</v>
      </c>
    </row>
    <row r="169" spans="1:5" x14ac:dyDescent="0.25">
      <c r="A169" s="2">
        <f>52236</f>
        <v>52236</v>
      </c>
      <c r="B169" s="2">
        <f>0</f>
        <v>0</v>
      </c>
      <c r="C169" s="2">
        <f>29111</f>
        <v>29111</v>
      </c>
      <c r="D169" s="2">
        <f>66421</f>
        <v>66421</v>
      </c>
      <c r="E169" s="2">
        <f>64.8642578125</f>
        <v>64.8642578125</v>
      </c>
    </row>
    <row r="170" spans="1:5" x14ac:dyDescent="0.25">
      <c r="A170" s="2">
        <f>52504</f>
        <v>52504</v>
      </c>
      <c r="B170" s="2">
        <f>0</f>
        <v>0</v>
      </c>
      <c r="C170" s="2">
        <f>29316</f>
        <v>29316</v>
      </c>
      <c r="D170" s="2">
        <f>66408</f>
        <v>66408</v>
      </c>
      <c r="E170" s="2">
        <f>64.8515625</f>
        <v>64.8515625</v>
      </c>
    </row>
    <row r="171" spans="1:5" x14ac:dyDescent="0.25">
      <c r="A171" s="2">
        <f>52786</f>
        <v>52786</v>
      </c>
      <c r="B171" s="2">
        <f>0</f>
        <v>0</v>
      </c>
      <c r="C171" s="2">
        <f>29486</f>
        <v>29486</v>
      </c>
      <c r="D171" s="2">
        <f>66395</f>
        <v>66395</v>
      </c>
      <c r="E171" s="2">
        <f>64.8388671875</f>
        <v>64.8388671875</v>
      </c>
    </row>
    <row r="172" spans="1:5" x14ac:dyDescent="0.25">
      <c r="A172" s="2">
        <f>53049</f>
        <v>53049</v>
      </c>
      <c r="B172" s="2">
        <f>0</f>
        <v>0</v>
      </c>
      <c r="C172" s="2">
        <f>29661</f>
        <v>29661</v>
      </c>
      <c r="D172" s="2">
        <f>66389</f>
        <v>66389</v>
      </c>
      <c r="E172" s="2">
        <f>64.8330078125</f>
        <v>64.8330078125</v>
      </c>
    </row>
    <row r="173" spans="1:5" x14ac:dyDescent="0.25">
      <c r="A173" s="2">
        <f>53320</f>
        <v>53320</v>
      </c>
      <c r="B173" s="2">
        <f>0</f>
        <v>0</v>
      </c>
      <c r="C173" s="2">
        <f>29828</f>
        <v>29828</v>
      </c>
      <c r="D173" s="2">
        <f>66388</f>
        <v>66388</v>
      </c>
      <c r="E173" s="2">
        <f>64.83203125</f>
        <v>64.83203125</v>
      </c>
    </row>
    <row r="174" spans="1:5" x14ac:dyDescent="0.25">
      <c r="C174" s="2">
        <f>29997</f>
        <v>29997</v>
      </c>
      <c r="D174" s="2">
        <f>66388</f>
        <v>66388</v>
      </c>
      <c r="E174" s="2">
        <f>64.83203125</f>
        <v>64.83203125</v>
      </c>
    </row>
    <row r="175" spans="1:5" x14ac:dyDescent="0.25">
      <c r="C175" s="2">
        <f>30163</f>
        <v>30163</v>
      </c>
      <c r="D175" s="2">
        <f>66388</f>
        <v>66388</v>
      </c>
      <c r="E175" s="2">
        <f>64.83203125</f>
        <v>64.83203125</v>
      </c>
    </row>
    <row r="176" spans="1:5" x14ac:dyDescent="0.25">
      <c r="C176" s="2">
        <f>30323</f>
        <v>30323</v>
      </c>
      <c r="D176" s="2">
        <f>66386</f>
        <v>66386</v>
      </c>
      <c r="E176" s="2">
        <f>64.830078125</f>
        <v>64.830078125</v>
      </c>
    </row>
    <row r="177" spans="3:5" x14ac:dyDescent="0.25">
      <c r="C177" s="2">
        <f>30491</f>
        <v>30491</v>
      </c>
      <c r="D177" s="2">
        <f>66384</f>
        <v>66384</v>
      </c>
      <c r="E177" s="2">
        <f>64.828125</f>
        <v>64.828125</v>
      </c>
    </row>
    <row r="178" spans="3:5" x14ac:dyDescent="0.25">
      <c r="C178" s="2">
        <f>30668</f>
        <v>30668</v>
      </c>
      <c r="D178" s="2">
        <f>66379</f>
        <v>66379</v>
      </c>
      <c r="E178" s="2">
        <f>64.8232421875</f>
        <v>64.8232421875</v>
      </c>
    </row>
    <row r="179" spans="3:5" x14ac:dyDescent="0.25">
      <c r="C179" s="2">
        <f>30852</f>
        <v>30852</v>
      </c>
      <c r="D179" s="2">
        <f>66372</f>
        <v>66372</v>
      </c>
      <c r="E179" s="2">
        <f>64.81640625</f>
        <v>64.81640625</v>
      </c>
    </row>
    <row r="180" spans="3:5" x14ac:dyDescent="0.25">
      <c r="C180" s="2">
        <f>31056</f>
        <v>31056</v>
      </c>
      <c r="D180" s="2">
        <f>66376</f>
        <v>66376</v>
      </c>
      <c r="E180" s="2">
        <f>64.8203125</f>
        <v>64.8203125</v>
      </c>
    </row>
    <row r="181" spans="3:5" x14ac:dyDescent="0.25">
      <c r="C181" s="2">
        <f>31281</f>
        <v>31281</v>
      </c>
      <c r="D181" s="2">
        <f>66973</f>
        <v>66973</v>
      </c>
      <c r="E181" s="2">
        <f>65.4033203125</f>
        <v>65.4033203125</v>
      </c>
    </row>
    <row r="182" spans="3:5" x14ac:dyDescent="0.25">
      <c r="C182" s="2">
        <f>31542</f>
        <v>31542</v>
      </c>
      <c r="D182" s="2">
        <f>67852</f>
        <v>67852</v>
      </c>
      <c r="E182" s="2">
        <f>66.26171875</f>
        <v>66.26171875</v>
      </c>
    </row>
    <row r="183" spans="3:5" x14ac:dyDescent="0.25">
      <c r="C183" s="2">
        <f>31742</f>
        <v>31742</v>
      </c>
      <c r="D183" s="2">
        <f>68840</f>
        <v>68840</v>
      </c>
      <c r="E183" s="2">
        <f>67.2265625</f>
        <v>67.2265625</v>
      </c>
    </row>
    <row r="184" spans="3:5" x14ac:dyDescent="0.25">
      <c r="C184" s="2">
        <f>31934</f>
        <v>31934</v>
      </c>
      <c r="D184" s="2">
        <f>68845</f>
        <v>68845</v>
      </c>
      <c r="E184" s="2">
        <f>67.2314453125</f>
        <v>67.2314453125</v>
      </c>
    </row>
    <row r="185" spans="3:5" x14ac:dyDescent="0.25">
      <c r="C185" s="2">
        <f>32124</f>
        <v>32124</v>
      </c>
      <c r="D185" s="2">
        <f>68700</f>
        <v>68700</v>
      </c>
      <c r="E185" s="2">
        <f>67.08984375</f>
        <v>67.08984375</v>
      </c>
    </row>
    <row r="186" spans="3:5" x14ac:dyDescent="0.25">
      <c r="C186" s="2">
        <f>32293</f>
        <v>32293</v>
      </c>
      <c r="D186" s="2">
        <f>68759</f>
        <v>68759</v>
      </c>
      <c r="E186" s="2">
        <f>67.1474609375</f>
        <v>67.1474609375</v>
      </c>
    </row>
    <row r="187" spans="3:5" x14ac:dyDescent="0.25">
      <c r="C187" s="2">
        <f>32479</f>
        <v>32479</v>
      </c>
      <c r="D187" s="2">
        <f>68762</f>
        <v>68762</v>
      </c>
      <c r="E187" s="2">
        <f>67.150390625</f>
        <v>67.150390625</v>
      </c>
    </row>
    <row r="188" spans="3:5" x14ac:dyDescent="0.25">
      <c r="C188" s="2">
        <f>32652</f>
        <v>32652</v>
      </c>
      <c r="D188" s="2">
        <f>68758</f>
        <v>68758</v>
      </c>
      <c r="E188" s="2">
        <f>67.146484375</f>
        <v>67.146484375</v>
      </c>
    </row>
    <row r="189" spans="3:5" x14ac:dyDescent="0.25">
      <c r="C189" s="2">
        <f>32927</f>
        <v>32927</v>
      </c>
      <c r="D189" s="2">
        <f>68836</f>
        <v>68836</v>
      </c>
      <c r="E189" s="2">
        <f>67.22265625</f>
        <v>67.22265625</v>
      </c>
    </row>
    <row r="190" spans="3:5" x14ac:dyDescent="0.25">
      <c r="C190" s="2">
        <f>33092</f>
        <v>33092</v>
      </c>
      <c r="D190" s="2">
        <f>68833</f>
        <v>68833</v>
      </c>
      <c r="E190" s="2">
        <f>67.2197265625</f>
        <v>67.2197265625</v>
      </c>
    </row>
    <row r="191" spans="3:5" x14ac:dyDescent="0.25">
      <c r="C191" s="2">
        <f>33264</f>
        <v>33264</v>
      </c>
      <c r="D191" s="2">
        <f>68833</f>
        <v>68833</v>
      </c>
      <c r="E191" s="2">
        <f>67.2197265625</f>
        <v>67.2197265625</v>
      </c>
    </row>
    <row r="192" spans="3:5" x14ac:dyDescent="0.25">
      <c r="C192" s="2">
        <f>33423</f>
        <v>33423</v>
      </c>
      <c r="D192" s="2">
        <f>68833</f>
        <v>68833</v>
      </c>
      <c r="E192" s="2">
        <f>67.2197265625</f>
        <v>67.2197265625</v>
      </c>
    </row>
    <row r="193" spans="3:5" x14ac:dyDescent="0.25">
      <c r="C193" s="2">
        <f>33645</f>
        <v>33645</v>
      </c>
      <c r="D193" s="2">
        <f>68833</f>
        <v>68833</v>
      </c>
      <c r="E193" s="2">
        <f>67.2197265625</f>
        <v>67.2197265625</v>
      </c>
    </row>
    <row r="194" spans="3:5" x14ac:dyDescent="0.25">
      <c r="C194" s="2">
        <f>33819</f>
        <v>33819</v>
      </c>
      <c r="D194" s="2">
        <f>68836</f>
        <v>68836</v>
      </c>
      <c r="E194" s="2">
        <f>67.22265625</f>
        <v>67.22265625</v>
      </c>
    </row>
    <row r="195" spans="3:5" x14ac:dyDescent="0.25">
      <c r="C195" s="2">
        <f>33992</f>
        <v>33992</v>
      </c>
      <c r="D195" s="2">
        <f>68833</f>
        <v>68833</v>
      </c>
      <c r="E195" s="2">
        <f>67.2197265625</f>
        <v>67.2197265625</v>
      </c>
    </row>
    <row r="196" spans="3:5" x14ac:dyDescent="0.25">
      <c r="C196" s="2">
        <f>34150</f>
        <v>34150</v>
      </c>
      <c r="D196" s="2">
        <f>68833</f>
        <v>68833</v>
      </c>
      <c r="E196" s="2">
        <f>67.2197265625</f>
        <v>67.2197265625</v>
      </c>
    </row>
    <row r="197" spans="3:5" x14ac:dyDescent="0.25">
      <c r="C197" s="2">
        <f>34325</f>
        <v>34325</v>
      </c>
      <c r="D197" s="2">
        <f>68833</f>
        <v>68833</v>
      </c>
      <c r="E197" s="2">
        <f>67.2197265625</f>
        <v>67.2197265625</v>
      </c>
    </row>
    <row r="198" spans="3:5" x14ac:dyDescent="0.25">
      <c r="C198" s="2">
        <f>34507</f>
        <v>34507</v>
      </c>
      <c r="D198" s="2">
        <f>68833</f>
        <v>68833</v>
      </c>
      <c r="E198" s="2">
        <f>67.2197265625</f>
        <v>67.2197265625</v>
      </c>
    </row>
    <row r="199" spans="3:5" x14ac:dyDescent="0.25">
      <c r="C199" s="2">
        <f>34702</f>
        <v>34702</v>
      </c>
      <c r="D199" s="2">
        <f>68830</f>
        <v>68830</v>
      </c>
      <c r="E199" s="2">
        <f>67.216796875</f>
        <v>67.216796875</v>
      </c>
    </row>
    <row r="200" spans="3:5" x14ac:dyDescent="0.25">
      <c r="C200" s="2">
        <f>34864</f>
        <v>34864</v>
      </c>
      <c r="D200" s="2">
        <f>68827</f>
        <v>68827</v>
      </c>
      <c r="E200" s="2">
        <f>67.2138671875</f>
        <v>67.2138671875</v>
      </c>
    </row>
    <row r="201" spans="3:5" x14ac:dyDescent="0.25">
      <c r="C201" s="2">
        <f>35032</f>
        <v>35032</v>
      </c>
      <c r="D201" s="2">
        <f>68827</f>
        <v>68827</v>
      </c>
      <c r="E201" s="2">
        <f>67.2138671875</f>
        <v>67.2138671875</v>
      </c>
    </row>
    <row r="202" spans="3:5" x14ac:dyDescent="0.25">
      <c r="C202" s="2">
        <f>35257</f>
        <v>35257</v>
      </c>
      <c r="D202" s="2">
        <f>68895</f>
        <v>68895</v>
      </c>
      <c r="E202" s="2">
        <f>67.2802734375</f>
        <v>67.2802734375</v>
      </c>
    </row>
    <row r="203" spans="3:5" x14ac:dyDescent="0.25">
      <c r="C203" s="2">
        <f>35494</f>
        <v>35494</v>
      </c>
      <c r="D203" s="2">
        <f>69491</f>
        <v>69491</v>
      </c>
      <c r="E203" s="2">
        <f>67.8623046875</f>
        <v>67.8623046875</v>
      </c>
    </row>
    <row r="204" spans="3:5" x14ac:dyDescent="0.25">
      <c r="C204" s="2">
        <f>35679</f>
        <v>35679</v>
      </c>
      <c r="D204" s="2">
        <f>70183</f>
        <v>70183</v>
      </c>
      <c r="E204" s="2">
        <f>68.5380859375</f>
        <v>68.5380859375</v>
      </c>
    </row>
    <row r="205" spans="3:5" x14ac:dyDescent="0.25">
      <c r="C205" s="2">
        <f>35877</f>
        <v>35877</v>
      </c>
      <c r="D205" s="2">
        <f>70166</f>
        <v>70166</v>
      </c>
      <c r="E205" s="2">
        <f>68.521484375</f>
        <v>68.521484375</v>
      </c>
    </row>
    <row r="206" spans="3:5" x14ac:dyDescent="0.25">
      <c r="C206" s="2">
        <f>36051</f>
        <v>36051</v>
      </c>
      <c r="D206" s="2">
        <f>69963</f>
        <v>69963</v>
      </c>
      <c r="E206" s="2">
        <f>68.3232421875</f>
        <v>68.3232421875</v>
      </c>
    </row>
    <row r="207" spans="3:5" x14ac:dyDescent="0.25">
      <c r="C207" s="2">
        <f>36226</f>
        <v>36226</v>
      </c>
      <c r="D207" s="2">
        <f>69958</f>
        <v>69958</v>
      </c>
      <c r="E207" s="2">
        <f>68.318359375</f>
        <v>68.318359375</v>
      </c>
    </row>
    <row r="208" spans="3:5" x14ac:dyDescent="0.25">
      <c r="C208" s="2">
        <f>36410</f>
        <v>36410</v>
      </c>
      <c r="D208" s="2">
        <f>69960</f>
        <v>69960</v>
      </c>
      <c r="E208" s="2">
        <f>68.3203125</f>
        <v>68.3203125</v>
      </c>
    </row>
    <row r="209" spans="3:5" x14ac:dyDescent="0.25">
      <c r="C209" s="2">
        <f>36594</f>
        <v>36594</v>
      </c>
      <c r="D209" s="2">
        <f>69957</f>
        <v>69957</v>
      </c>
      <c r="E209" s="2">
        <f>68.3173828125</f>
        <v>68.3173828125</v>
      </c>
    </row>
    <row r="210" spans="3:5" x14ac:dyDescent="0.25">
      <c r="C210" s="2">
        <f>36771</f>
        <v>36771</v>
      </c>
      <c r="D210" s="2">
        <f>69956</f>
        <v>69956</v>
      </c>
      <c r="E210" s="2">
        <f>68.31640625</f>
        <v>68.31640625</v>
      </c>
    </row>
    <row r="211" spans="3:5" x14ac:dyDescent="0.25">
      <c r="C211" s="2">
        <f>36967</f>
        <v>36967</v>
      </c>
      <c r="D211" s="2">
        <f>69953</f>
        <v>69953</v>
      </c>
      <c r="E211" s="2">
        <f>68.3134765625</f>
        <v>68.3134765625</v>
      </c>
    </row>
    <row r="212" spans="3:5" x14ac:dyDescent="0.25">
      <c r="C212" s="2">
        <f>37128</f>
        <v>37128</v>
      </c>
      <c r="D212" s="2">
        <f>69952</f>
        <v>69952</v>
      </c>
      <c r="E212" s="2">
        <f>68.3125</f>
        <v>68.3125</v>
      </c>
    </row>
    <row r="213" spans="3:5" x14ac:dyDescent="0.25">
      <c r="C213" s="2">
        <f>37303</f>
        <v>37303</v>
      </c>
      <c r="D213" s="2">
        <f>69955</f>
        <v>69955</v>
      </c>
      <c r="E213" s="2">
        <f>68.3154296875</f>
        <v>68.3154296875</v>
      </c>
    </row>
    <row r="214" spans="3:5" x14ac:dyDescent="0.25">
      <c r="C214" s="2">
        <f>37479</f>
        <v>37479</v>
      </c>
      <c r="D214" s="2">
        <f>69950</f>
        <v>69950</v>
      </c>
      <c r="E214" s="2">
        <f>68.310546875</f>
        <v>68.310546875</v>
      </c>
    </row>
    <row r="215" spans="3:5" x14ac:dyDescent="0.25">
      <c r="C215" s="2">
        <f>37650</f>
        <v>37650</v>
      </c>
      <c r="D215" s="2">
        <f>69945</f>
        <v>69945</v>
      </c>
      <c r="E215" s="2">
        <f>68.3056640625</f>
        <v>68.3056640625</v>
      </c>
    </row>
    <row r="216" spans="3:5" x14ac:dyDescent="0.25">
      <c r="C216" s="2">
        <f>37830</f>
        <v>37830</v>
      </c>
      <c r="D216" s="2">
        <f>69945</f>
        <v>69945</v>
      </c>
      <c r="E216" s="2">
        <f>68.3056640625</f>
        <v>68.3056640625</v>
      </c>
    </row>
    <row r="217" spans="3:5" x14ac:dyDescent="0.25">
      <c r="C217" s="2">
        <f>38023</f>
        <v>38023</v>
      </c>
      <c r="D217" s="2">
        <f>69895</f>
        <v>69895</v>
      </c>
      <c r="E217" s="2">
        <f>68.2568359375</f>
        <v>68.2568359375</v>
      </c>
    </row>
    <row r="218" spans="3:5" x14ac:dyDescent="0.25">
      <c r="C218" s="2">
        <f>38198</f>
        <v>38198</v>
      </c>
      <c r="D218" s="2">
        <f>69898</f>
        <v>69898</v>
      </c>
      <c r="E218" s="2">
        <f>68.259765625</f>
        <v>68.259765625</v>
      </c>
    </row>
    <row r="219" spans="3:5" x14ac:dyDescent="0.25">
      <c r="C219" s="2">
        <f>38401</f>
        <v>38401</v>
      </c>
      <c r="D219" s="2">
        <f>69877</f>
        <v>69877</v>
      </c>
      <c r="E219" s="2">
        <f>68.2392578125</f>
        <v>68.2392578125</v>
      </c>
    </row>
    <row r="220" spans="3:5" x14ac:dyDescent="0.25">
      <c r="C220" s="2">
        <f>38577</f>
        <v>38577</v>
      </c>
      <c r="D220" s="2">
        <f>69563</f>
        <v>69563</v>
      </c>
      <c r="E220" s="2">
        <f>67.9326171875</f>
        <v>67.9326171875</v>
      </c>
    </row>
    <row r="221" spans="3:5" x14ac:dyDescent="0.25">
      <c r="C221" s="2">
        <f>38752</f>
        <v>38752</v>
      </c>
      <c r="D221" s="2">
        <f>69563</f>
        <v>69563</v>
      </c>
      <c r="E221" s="2">
        <f>67.9326171875</f>
        <v>67.9326171875</v>
      </c>
    </row>
    <row r="222" spans="3:5" x14ac:dyDescent="0.25">
      <c r="C222" s="2">
        <f>38924</f>
        <v>38924</v>
      </c>
      <c r="D222" s="2">
        <f>69563</f>
        <v>69563</v>
      </c>
      <c r="E222" s="2">
        <f>67.9326171875</f>
        <v>67.9326171875</v>
      </c>
    </row>
    <row r="223" spans="3:5" x14ac:dyDescent="0.25">
      <c r="C223" s="2">
        <f>39116</f>
        <v>39116</v>
      </c>
      <c r="D223" s="2">
        <f>69571</f>
        <v>69571</v>
      </c>
      <c r="E223" s="2">
        <f>67.9404296875</f>
        <v>67.9404296875</v>
      </c>
    </row>
    <row r="224" spans="3:5" x14ac:dyDescent="0.25">
      <c r="C224" s="2">
        <f>39327</f>
        <v>39327</v>
      </c>
      <c r="D224" s="2">
        <f>70524</f>
        <v>70524</v>
      </c>
      <c r="E224" s="2">
        <f>68.87109375</f>
        <v>68.87109375</v>
      </c>
    </row>
    <row r="225" spans="3:5" x14ac:dyDescent="0.25">
      <c r="C225" s="2">
        <f>39519</f>
        <v>39519</v>
      </c>
      <c r="D225" s="2">
        <f>70636</f>
        <v>70636</v>
      </c>
      <c r="E225" s="2">
        <f>68.98046875</f>
        <v>68.98046875</v>
      </c>
    </row>
    <row r="226" spans="3:5" x14ac:dyDescent="0.25">
      <c r="C226" s="2">
        <f>39708</f>
        <v>39708</v>
      </c>
      <c r="D226" s="2">
        <f>71467</f>
        <v>71467</v>
      </c>
      <c r="E226" s="2">
        <f>69.7919921875</f>
        <v>69.7919921875</v>
      </c>
    </row>
    <row r="227" spans="3:5" x14ac:dyDescent="0.25">
      <c r="C227" s="2">
        <f>39874</f>
        <v>39874</v>
      </c>
      <c r="D227" s="2">
        <f>71464</f>
        <v>71464</v>
      </c>
      <c r="E227" s="2">
        <f>69.7890625</f>
        <v>69.7890625</v>
      </c>
    </row>
    <row r="228" spans="3:5" x14ac:dyDescent="0.25">
      <c r="C228" s="2">
        <f>40042</f>
        <v>40042</v>
      </c>
      <c r="D228" s="2">
        <f>71464</f>
        <v>71464</v>
      </c>
      <c r="E228" s="2">
        <f>69.7890625</f>
        <v>69.7890625</v>
      </c>
    </row>
    <row r="229" spans="3:5" x14ac:dyDescent="0.25">
      <c r="C229" s="2">
        <f>40214</f>
        <v>40214</v>
      </c>
      <c r="D229" s="2">
        <f>71464</f>
        <v>71464</v>
      </c>
      <c r="E229" s="2">
        <f>69.7890625</f>
        <v>69.7890625</v>
      </c>
    </row>
    <row r="230" spans="3:5" x14ac:dyDescent="0.25">
      <c r="C230" s="2">
        <f>40374</f>
        <v>40374</v>
      </c>
      <c r="D230" s="2">
        <f>71464</f>
        <v>71464</v>
      </c>
      <c r="E230" s="2">
        <f>69.7890625</f>
        <v>69.7890625</v>
      </c>
    </row>
    <row r="231" spans="3:5" x14ac:dyDescent="0.25">
      <c r="C231" s="2">
        <f>40543</f>
        <v>40543</v>
      </c>
      <c r="D231" s="2">
        <f>71467</f>
        <v>71467</v>
      </c>
      <c r="E231" s="2">
        <f>69.7919921875</f>
        <v>69.7919921875</v>
      </c>
    </row>
    <row r="232" spans="3:5" x14ac:dyDescent="0.25">
      <c r="C232" s="2">
        <f>40702</f>
        <v>40702</v>
      </c>
      <c r="D232" s="2">
        <f>71464</f>
        <v>71464</v>
      </c>
      <c r="E232" s="2">
        <f>69.7890625</f>
        <v>69.7890625</v>
      </c>
    </row>
    <row r="233" spans="3:5" x14ac:dyDescent="0.25">
      <c r="C233" s="2">
        <f>40900</f>
        <v>40900</v>
      </c>
      <c r="D233" s="2">
        <f>71464</f>
        <v>71464</v>
      </c>
      <c r="E233" s="2">
        <f>69.7890625</f>
        <v>69.7890625</v>
      </c>
    </row>
    <row r="234" spans="3:5" x14ac:dyDescent="0.25">
      <c r="C234" s="2">
        <f>41102</f>
        <v>41102</v>
      </c>
      <c r="D234" s="2">
        <f>71464</f>
        <v>71464</v>
      </c>
      <c r="E234" s="2">
        <f>69.7890625</f>
        <v>69.7890625</v>
      </c>
    </row>
    <row r="235" spans="3:5" x14ac:dyDescent="0.25">
      <c r="C235" s="2">
        <f>41296</f>
        <v>41296</v>
      </c>
      <c r="D235" s="2">
        <f>71468</f>
        <v>71468</v>
      </c>
      <c r="E235" s="2">
        <f>69.79296875</f>
        <v>69.79296875</v>
      </c>
    </row>
    <row r="236" spans="3:5" x14ac:dyDescent="0.25">
      <c r="C236" s="2">
        <f>41500</f>
        <v>41500</v>
      </c>
      <c r="D236" s="2">
        <f>71471</f>
        <v>71471</v>
      </c>
      <c r="E236" s="2">
        <f>69.7958984375</f>
        <v>69.7958984375</v>
      </c>
    </row>
    <row r="237" spans="3:5" x14ac:dyDescent="0.25">
      <c r="C237" s="2">
        <f>41714</f>
        <v>41714</v>
      </c>
      <c r="D237" s="2">
        <f>71804</f>
        <v>71804</v>
      </c>
      <c r="E237" s="2">
        <f>70.12109375</f>
        <v>70.12109375</v>
      </c>
    </row>
    <row r="238" spans="3:5" x14ac:dyDescent="0.25">
      <c r="C238" s="2">
        <f>41887</f>
        <v>41887</v>
      </c>
      <c r="D238" s="2">
        <f>71652</f>
        <v>71652</v>
      </c>
      <c r="E238" s="2">
        <f>69.97265625</f>
        <v>69.97265625</v>
      </c>
    </row>
    <row r="239" spans="3:5" x14ac:dyDescent="0.25">
      <c r="C239" s="2">
        <f>42071</f>
        <v>42071</v>
      </c>
      <c r="D239" s="2">
        <f>71652</f>
        <v>71652</v>
      </c>
      <c r="E239" s="2">
        <f>69.97265625</f>
        <v>69.97265625</v>
      </c>
    </row>
    <row r="240" spans="3:5" x14ac:dyDescent="0.25">
      <c r="C240" s="2">
        <f>42232</f>
        <v>42232</v>
      </c>
      <c r="D240" s="2">
        <f>71652</f>
        <v>71652</v>
      </c>
      <c r="E240" s="2">
        <f>69.97265625</f>
        <v>69.97265625</v>
      </c>
    </row>
    <row r="241" spans="3:5" x14ac:dyDescent="0.25">
      <c r="C241" s="2">
        <f>42416</f>
        <v>42416</v>
      </c>
      <c r="D241" s="2">
        <f>71655</f>
        <v>71655</v>
      </c>
      <c r="E241" s="2">
        <f>69.9755859375</f>
        <v>69.9755859375</v>
      </c>
    </row>
    <row r="242" spans="3:5" x14ac:dyDescent="0.25">
      <c r="C242" s="2">
        <f>42625</f>
        <v>42625</v>
      </c>
      <c r="D242" s="2">
        <f t="shared" ref="D242:D248" si="3">71652</f>
        <v>71652</v>
      </c>
      <c r="E242" s="2">
        <f t="shared" ref="E242:E248" si="4">69.97265625</f>
        <v>69.97265625</v>
      </c>
    </row>
    <row r="243" spans="3:5" x14ac:dyDescent="0.25">
      <c r="C243" s="2">
        <f>42801</f>
        <v>42801</v>
      </c>
      <c r="D243" s="2">
        <f t="shared" si="3"/>
        <v>71652</v>
      </c>
      <c r="E243" s="2">
        <f t="shared" si="4"/>
        <v>69.97265625</v>
      </c>
    </row>
    <row r="244" spans="3:5" x14ac:dyDescent="0.25">
      <c r="C244" s="2">
        <f>42980</f>
        <v>42980</v>
      </c>
      <c r="D244" s="2">
        <f t="shared" si="3"/>
        <v>71652</v>
      </c>
      <c r="E244" s="2">
        <f t="shared" si="4"/>
        <v>69.97265625</v>
      </c>
    </row>
    <row r="245" spans="3:5" x14ac:dyDescent="0.25">
      <c r="C245" s="2">
        <f>43150</f>
        <v>43150</v>
      </c>
      <c r="D245" s="2">
        <f t="shared" si="3"/>
        <v>71652</v>
      </c>
      <c r="E245" s="2">
        <f t="shared" si="4"/>
        <v>69.97265625</v>
      </c>
    </row>
    <row r="246" spans="3:5" x14ac:dyDescent="0.25">
      <c r="C246" s="2">
        <f>43340</f>
        <v>43340</v>
      </c>
      <c r="D246" s="2">
        <f t="shared" si="3"/>
        <v>71652</v>
      </c>
      <c r="E246" s="2">
        <f t="shared" si="4"/>
        <v>69.97265625</v>
      </c>
    </row>
    <row r="247" spans="3:5" x14ac:dyDescent="0.25">
      <c r="C247" s="2">
        <f>43522</f>
        <v>43522</v>
      </c>
      <c r="D247" s="2">
        <f t="shared" si="3"/>
        <v>71652</v>
      </c>
      <c r="E247" s="2">
        <f t="shared" si="4"/>
        <v>69.97265625</v>
      </c>
    </row>
    <row r="248" spans="3:5" x14ac:dyDescent="0.25">
      <c r="C248" s="2">
        <f>43699</f>
        <v>43699</v>
      </c>
      <c r="D248" s="2">
        <f t="shared" si="3"/>
        <v>71652</v>
      </c>
      <c r="E248" s="2">
        <f t="shared" si="4"/>
        <v>69.97265625</v>
      </c>
    </row>
    <row r="249" spans="3:5" x14ac:dyDescent="0.25">
      <c r="C249" s="2">
        <f>43909</f>
        <v>43909</v>
      </c>
      <c r="D249" s="2">
        <f>71655</f>
        <v>71655</v>
      </c>
      <c r="E249" s="2">
        <f>69.9755859375</f>
        <v>69.9755859375</v>
      </c>
    </row>
    <row r="250" spans="3:5" x14ac:dyDescent="0.25">
      <c r="C250" s="2">
        <f>44092</f>
        <v>44092</v>
      </c>
      <c r="D250" s="2">
        <f>71652</f>
        <v>71652</v>
      </c>
      <c r="E250" s="2">
        <f>69.97265625</f>
        <v>69.97265625</v>
      </c>
    </row>
    <row r="251" spans="3:5" x14ac:dyDescent="0.25">
      <c r="C251" s="2">
        <f>44254</f>
        <v>44254</v>
      </c>
      <c r="D251" s="2">
        <f>71652</f>
        <v>71652</v>
      </c>
      <c r="E251" s="2">
        <f>69.97265625</f>
        <v>69.97265625</v>
      </c>
    </row>
    <row r="252" spans="3:5" x14ac:dyDescent="0.25">
      <c r="C252" s="2">
        <f>44428</f>
        <v>44428</v>
      </c>
      <c r="D252" s="2">
        <f>71655</f>
        <v>71655</v>
      </c>
      <c r="E252" s="2">
        <f>69.9755859375</f>
        <v>69.9755859375</v>
      </c>
    </row>
    <row r="253" spans="3:5" x14ac:dyDescent="0.25">
      <c r="C253" s="2">
        <f>44589</f>
        <v>44589</v>
      </c>
      <c r="D253" s="2">
        <f>71652</f>
        <v>71652</v>
      </c>
      <c r="E253" s="2">
        <f>69.97265625</f>
        <v>69.97265625</v>
      </c>
    </row>
    <row r="254" spans="3:5" x14ac:dyDescent="0.25">
      <c r="C254" s="2">
        <f>44759</f>
        <v>44759</v>
      </c>
      <c r="D254" s="2">
        <f>71652</f>
        <v>71652</v>
      </c>
      <c r="E254" s="2">
        <f>69.97265625</f>
        <v>69.97265625</v>
      </c>
    </row>
    <row r="255" spans="3:5" x14ac:dyDescent="0.25">
      <c r="C255" s="2">
        <f>44951</f>
        <v>44951</v>
      </c>
      <c r="D255" s="2">
        <f>71652</f>
        <v>71652</v>
      </c>
      <c r="E255" s="2">
        <f>69.97265625</f>
        <v>69.97265625</v>
      </c>
    </row>
    <row r="256" spans="3:5" x14ac:dyDescent="0.25">
      <c r="C256" s="2">
        <f>45180</f>
        <v>45180</v>
      </c>
      <c r="D256" s="2">
        <f>71652</f>
        <v>71652</v>
      </c>
      <c r="E256" s="2">
        <f>69.97265625</f>
        <v>69.97265625</v>
      </c>
    </row>
    <row r="257" spans="3:5" x14ac:dyDescent="0.25">
      <c r="C257" s="2">
        <f>45405</f>
        <v>45405</v>
      </c>
      <c r="D257" s="2">
        <f>71680</f>
        <v>71680</v>
      </c>
      <c r="E257" s="2">
        <f>70</f>
        <v>70</v>
      </c>
    </row>
    <row r="258" spans="3:5" x14ac:dyDescent="0.25">
      <c r="C258" s="2">
        <f>45608</f>
        <v>45608</v>
      </c>
      <c r="D258" s="2">
        <f>72287</f>
        <v>72287</v>
      </c>
      <c r="E258" s="2">
        <f>70.5927734375</f>
        <v>70.5927734375</v>
      </c>
    </row>
    <row r="259" spans="3:5" x14ac:dyDescent="0.25">
      <c r="C259" s="2">
        <f>45815</f>
        <v>45815</v>
      </c>
      <c r="D259" s="2">
        <f>72261</f>
        <v>72261</v>
      </c>
      <c r="E259" s="2">
        <f>70.5673828125</f>
        <v>70.5673828125</v>
      </c>
    </row>
    <row r="260" spans="3:5" x14ac:dyDescent="0.25">
      <c r="C260" s="2">
        <f>45979</f>
        <v>45979</v>
      </c>
      <c r="D260" s="2">
        <f>72125</f>
        <v>72125</v>
      </c>
      <c r="E260" s="2">
        <f>70.4345703125</f>
        <v>70.4345703125</v>
      </c>
    </row>
    <row r="261" spans="3:5" x14ac:dyDescent="0.25">
      <c r="C261" s="2">
        <f>46157</f>
        <v>46157</v>
      </c>
      <c r="D261" s="2">
        <f>72128</f>
        <v>72128</v>
      </c>
      <c r="E261" s="2">
        <f>70.4375</f>
        <v>70.4375</v>
      </c>
    </row>
    <row r="262" spans="3:5" x14ac:dyDescent="0.25">
      <c r="C262" s="2">
        <f>46332</f>
        <v>46332</v>
      </c>
      <c r="D262" s="2">
        <f>72125</f>
        <v>72125</v>
      </c>
      <c r="E262" s="2">
        <f>70.4345703125</f>
        <v>70.4345703125</v>
      </c>
    </row>
    <row r="263" spans="3:5" x14ac:dyDescent="0.25">
      <c r="C263" s="2">
        <f>46508</f>
        <v>46508</v>
      </c>
      <c r="D263" s="2">
        <f>72125</f>
        <v>72125</v>
      </c>
      <c r="E263" s="2">
        <f>70.4345703125</f>
        <v>70.4345703125</v>
      </c>
    </row>
    <row r="264" spans="3:5" x14ac:dyDescent="0.25">
      <c r="C264" s="2">
        <f>46712</f>
        <v>46712</v>
      </c>
      <c r="D264" s="2">
        <f>72128</f>
        <v>72128</v>
      </c>
      <c r="E264" s="2">
        <f>70.4375</f>
        <v>70.4375</v>
      </c>
    </row>
    <row r="265" spans="3:5" x14ac:dyDescent="0.25">
      <c r="C265" s="2">
        <f>46900</f>
        <v>46900</v>
      </c>
      <c r="D265" s="2">
        <f t="shared" ref="D265:D271" si="5">72125</f>
        <v>72125</v>
      </c>
      <c r="E265" s="2">
        <f t="shared" ref="E265:E271" si="6">70.4345703125</f>
        <v>70.4345703125</v>
      </c>
    </row>
    <row r="266" spans="3:5" x14ac:dyDescent="0.25">
      <c r="C266" s="2">
        <f>47104</f>
        <v>47104</v>
      </c>
      <c r="D266" s="2">
        <f t="shared" si="5"/>
        <v>72125</v>
      </c>
      <c r="E266" s="2">
        <f t="shared" si="6"/>
        <v>70.4345703125</v>
      </c>
    </row>
    <row r="267" spans="3:5" x14ac:dyDescent="0.25">
      <c r="C267" s="2">
        <f>47312</f>
        <v>47312</v>
      </c>
      <c r="D267" s="2">
        <f t="shared" si="5"/>
        <v>72125</v>
      </c>
      <c r="E267" s="2">
        <f t="shared" si="6"/>
        <v>70.4345703125</v>
      </c>
    </row>
    <row r="268" spans="3:5" x14ac:dyDescent="0.25">
      <c r="C268" s="2">
        <f>47513</f>
        <v>47513</v>
      </c>
      <c r="D268" s="2">
        <f t="shared" si="5"/>
        <v>72125</v>
      </c>
      <c r="E268" s="2">
        <f t="shared" si="6"/>
        <v>70.4345703125</v>
      </c>
    </row>
    <row r="269" spans="3:5" x14ac:dyDescent="0.25">
      <c r="C269" s="2">
        <f>47730</f>
        <v>47730</v>
      </c>
      <c r="D269" s="2">
        <f t="shared" si="5"/>
        <v>72125</v>
      </c>
      <c r="E269" s="2">
        <f t="shared" si="6"/>
        <v>70.4345703125</v>
      </c>
    </row>
    <row r="270" spans="3:5" x14ac:dyDescent="0.25">
      <c r="C270" s="2">
        <f>47932</f>
        <v>47932</v>
      </c>
      <c r="D270" s="2">
        <f t="shared" si="5"/>
        <v>72125</v>
      </c>
      <c r="E270" s="2">
        <f t="shared" si="6"/>
        <v>70.4345703125</v>
      </c>
    </row>
    <row r="271" spans="3:5" x14ac:dyDescent="0.25">
      <c r="C271" s="2">
        <f>48124</f>
        <v>48124</v>
      </c>
      <c r="D271" s="2">
        <f t="shared" si="5"/>
        <v>72125</v>
      </c>
      <c r="E271" s="2">
        <f t="shared" si="6"/>
        <v>70.4345703125</v>
      </c>
    </row>
    <row r="272" spans="3:5" x14ac:dyDescent="0.25">
      <c r="C272" s="2">
        <f>48329</f>
        <v>48329</v>
      </c>
      <c r="D272" s="2">
        <f>72128</f>
        <v>72128</v>
      </c>
      <c r="E272" s="2">
        <f>70.4375</f>
        <v>70.4375</v>
      </c>
    </row>
    <row r="273" spans="3:5" x14ac:dyDescent="0.25">
      <c r="C273" s="2">
        <f>48521</f>
        <v>48521</v>
      </c>
      <c r="D273" s="2">
        <f>72125</f>
        <v>72125</v>
      </c>
      <c r="E273" s="2">
        <f>70.4345703125</f>
        <v>70.4345703125</v>
      </c>
    </row>
    <row r="274" spans="3:5" x14ac:dyDescent="0.25">
      <c r="C274" s="2">
        <f>48706</f>
        <v>48706</v>
      </c>
      <c r="D274" s="2">
        <f>72125</f>
        <v>72125</v>
      </c>
      <c r="E274" s="2">
        <f>70.4345703125</f>
        <v>70.4345703125</v>
      </c>
    </row>
    <row r="275" spans="3:5" x14ac:dyDescent="0.25">
      <c r="C275" s="2">
        <f>48938</f>
        <v>48938</v>
      </c>
      <c r="D275" s="2">
        <f>72125</f>
        <v>72125</v>
      </c>
      <c r="E275" s="2">
        <f>70.4345703125</f>
        <v>70.4345703125</v>
      </c>
    </row>
    <row r="276" spans="3:5" x14ac:dyDescent="0.25">
      <c r="C276" s="2">
        <f>49178</f>
        <v>49178</v>
      </c>
      <c r="D276" s="2">
        <f>72381</f>
        <v>72381</v>
      </c>
      <c r="E276" s="2">
        <f>70.6845703125</f>
        <v>70.6845703125</v>
      </c>
    </row>
    <row r="277" spans="3:5" x14ac:dyDescent="0.25">
      <c r="C277" s="2">
        <f>49376</f>
        <v>49376</v>
      </c>
      <c r="D277" s="2">
        <f>73837</f>
        <v>73837</v>
      </c>
      <c r="E277" s="2">
        <f>72.1064453125</f>
        <v>72.1064453125</v>
      </c>
    </row>
    <row r="278" spans="3:5" x14ac:dyDescent="0.25">
      <c r="C278" s="2">
        <f>49553</f>
        <v>49553</v>
      </c>
      <c r="D278" s="2">
        <f>73824</f>
        <v>73824</v>
      </c>
      <c r="E278" s="2">
        <f>72.09375</f>
        <v>72.09375</v>
      </c>
    </row>
    <row r="279" spans="3:5" x14ac:dyDescent="0.25">
      <c r="C279" s="2">
        <f>49756</f>
        <v>49756</v>
      </c>
      <c r="D279" s="2">
        <f>73729</f>
        <v>73729</v>
      </c>
      <c r="E279" s="2">
        <f>72.0009765625</f>
        <v>72.0009765625</v>
      </c>
    </row>
    <row r="280" spans="3:5" x14ac:dyDescent="0.25">
      <c r="C280" s="2">
        <f>49949</f>
        <v>49949</v>
      </c>
      <c r="D280" s="2">
        <f>73789</f>
        <v>73789</v>
      </c>
      <c r="E280" s="2">
        <f>72.0595703125</f>
        <v>72.0595703125</v>
      </c>
    </row>
    <row r="281" spans="3:5" x14ac:dyDescent="0.25">
      <c r="C281" s="2">
        <f>50141</f>
        <v>50141</v>
      </c>
      <c r="D281" s="2">
        <f>73792</f>
        <v>73792</v>
      </c>
      <c r="E281" s="2">
        <f>72.0625</f>
        <v>72.0625</v>
      </c>
    </row>
    <row r="282" spans="3:5" x14ac:dyDescent="0.25">
      <c r="C282" s="2">
        <f>50320</f>
        <v>50320</v>
      </c>
      <c r="D282" s="2">
        <f>73789</f>
        <v>73789</v>
      </c>
      <c r="E282" s="2">
        <f>72.0595703125</f>
        <v>72.0595703125</v>
      </c>
    </row>
    <row r="283" spans="3:5" x14ac:dyDescent="0.25">
      <c r="C283" s="2">
        <f>50495</f>
        <v>50495</v>
      </c>
      <c r="D283" s="2">
        <f>73789</f>
        <v>73789</v>
      </c>
      <c r="E283" s="2">
        <f>72.0595703125</f>
        <v>72.0595703125</v>
      </c>
    </row>
    <row r="284" spans="3:5" x14ac:dyDescent="0.25">
      <c r="C284" s="2">
        <f>50675</f>
        <v>50675</v>
      </c>
      <c r="D284" s="2">
        <f>73789</f>
        <v>73789</v>
      </c>
      <c r="E284" s="2">
        <f>72.0595703125</f>
        <v>72.0595703125</v>
      </c>
    </row>
    <row r="285" spans="3:5" x14ac:dyDescent="0.25">
      <c r="C285" s="2">
        <f>50858</f>
        <v>50858</v>
      </c>
      <c r="D285" s="2">
        <f>73789</f>
        <v>73789</v>
      </c>
      <c r="E285" s="2">
        <f>72.0595703125</f>
        <v>72.0595703125</v>
      </c>
    </row>
    <row r="286" spans="3:5" x14ac:dyDescent="0.25">
      <c r="C286" s="2">
        <f>51067</f>
        <v>51067</v>
      </c>
      <c r="D286" s="2">
        <f>73789</f>
        <v>73789</v>
      </c>
      <c r="E286" s="2">
        <f>72.0595703125</f>
        <v>72.0595703125</v>
      </c>
    </row>
    <row r="287" spans="3:5" x14ac:dyDescent="0.25">
      <c r="C287" s="2">
        <f>51251</f>
        <v>51251</v>
      </c>
      <c r="D287" s="2">
        <f>73792</f>
        <v>73792</v>
      </c>
      <c r="E287" s="2">
        <f>72.0625</f>
        <v>72.0625</v>
      </c>
    </row>
    <row r="288" spans="3:5" x14ac:dyDescent="0.25">
      <c r="C288" s="2">
        <f>51427</f>
        <v>51427</v>
      </c>
      <c r="D288" s="2">
        <f>73789</f>
        <v>73789</v>
      </c>
      <c r="E288" s="2">
        <f>72.0595703125</f>
        <v>72.0595703125</v>
      </c>
    </row>
    <row r="289" spans="3:5" x14ac:dyDescent="0.25">
      <c r="C289" s="2">
        <f>51617</f>
        <v>51617</v>
      </c>
      <c r="D289" s="2">
        <f>73789</f>
        <v>73789</v>
      </c>
      <c r="E289" s="2">
        <f>72.0595703125</f>
        <v>72.0595703125</v>
      </c>
    </row>
    <row r="290" spans="3:5" x14ac:dyDescent="0.25">
      <c r="C290" s="2">
        <f>51797</f>
        <v>51797</v>
      </c>
      <c r="D290" s="2">
        <f>73792</f>
        <v>73792</v>
      </c>
      <c r="E290" s="2">
        <f>72.0625</f>
        <v>72.0625</v>
      </c>
    </row>
    <row r="291" spans="3:5" x14ac:dyDescent="0.25">
      <c r="C291" s="2">
        <f>51973</f>
        <v>51973</v>
      </c>
      <c r="D291" s="2">
        <f t="shared" ref="D291:D300" si="7">73789</f>
        <v>73789</v>
      </c>
      <c r="E291" s="2">
        <v>72.0595703125</v>
      </c>
    </row>
    <row r="292" spans="3:5" x14ac:dyDescent="0.25">
      <c r="C292" s="2">
        <f>52138</f>
        <v>52138</v>
      </c>
      <c r="D292" s="2">
        <f t="shared" si="7"/>
        <v>73789</v>
      </c>
      <c r="E292" s="2">
        <f t="shared" ref="E291:E300" si="8">72.0595703125</f>
        <v>72.0595703125</v>
      </c>
    </row>
    <row r="293" spans="3:5" x14ac:dyDescent="0.25">
      <c r="C293" s="2">
        <f>52326</f>
        <v>52326</v>
      </c>
      <c r="D293" s="2">
        <f t="shared" si="7"/>
        <v>73789</v>
      </c>
      <c r="E293" s="2">
        <f t="shared" si="8"/>
        <v>72.0595703125</v>
      </c>
    </row>
    <row r="294" spans="3:5" x14ac:dyDescent="0.25">
      <c r="C294" s="2">
        <f>52511</f>
        <v>52511</v>
      </c>
      <c r="D294" s="2">
        <f t="shared" si="7"/>
        <v>73789</v>
      </c>
      <c r="E294" s="2">
        <f t="shared" si="8"/>
        <v>72.0595703125</v>
      </c>
    </row>
    <row r="295" spans="3:5" x14ac:dyDescent="0.25">
      <c r="C295" s="2">
        <f>52713</f>
        <v>52713</v>
      </c>
      <c r="D295" s="2">
        <f t="shared" si="7"/>
        <v>73789</v>
      </c>
      <c r="E295" s="2">
        <f t="shared" si="8"/>
        <v>72.0595703125</v>
      </c>
    </row>
    <row r="296" spans="3:5" x14ac:dyDescent="0.25">
      <c r="C296" s="2">
        <f>52887</f>
        <v>52887</v>
      </c>
      <c r="D296" s="2">
        <f t="shared" si="7"/>
        <v>73789</v>
      </c>
      <c r="E296" s="2">
        <f t="shared" si="8"/>
        <v>72.0595703125</v>
      </c>
    </row>
    <row r="297" spans="3:5" x14ac:dyDescent="0.25">
      <c r="C297" s="2">
        <f>53062</f>
        <v>53062</v>
      </c>
      <c r="D297" s="2">
        <f t="shared" si="7"/>
        <v>73789</v>
      </c>
      <c r="E297" s="2">
        <f t="shared" si="8"/>
        <v>72.0595703125</v>
      </c>
    </row>
    <row r="298" spans="3:5" x14ac:dyDescent="0.25">
      <c r="C298" s="2">
        <f>53230</f>
        <v>53230</v>
      </c>
      <c r="D298" s="2">
        <f t="shared" si="7"/>
        <v>73789</v>
      </c>
      <c r="E298" s="2">
        <f t="shared" si="8"/>
        <v>72.0595703125</v>
      </c>
    </row>
    <row r="299" spans="3:5" x14ac:dyDescent="0.25">
      <c r="C299" s="2">
        <f>53410</f>
        <v>53410</v>
      </c>
      <c r="D299" s="2">
        <f t="shared" si="7"/>
        <v>73789</v>
      </c>
      <c r="E299" s="2">
        <f t="shared" si="8"/>
        <v>72.0595703125</v>
      </c>
    </row>
    <row r="300" spans="3:5" x14ac:dyDescent="0.25">
      <c r="C300" s="2">
        <f>53583</f>
        <v>53583</v>
      </c>
      <c r="D300" s="2">
        <f t="shared" si="7"/>
        <v>73789</v>
      </c>
      <c r="E300" s="2">
        <f t="shared" si="8"/>
        <v>72.0595703125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2016-01-08T15:46:49Z</cp:lastPrinted>
  <dcterms:created xsi:type="dcterms:W3CDTF">2016-01-08T15:46:49Z</dcterms:created>
  <dcterms:modified xsi:type="dcterms:W3CDTF">2016-01-08T14:54:50Z</dcterms:modified>
</cp:coreProperties>
</file>