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4" i="2" l="1"/>
  <c r="J14" i="2"/>
  <c r="I14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<sst xmlns="http://schemas.openxmlformats.org/spreadsheetml/2006/main" count="9" uniqueCount="9">
  <si>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</si>
  <si>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</si>
  <si>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</si>
  <si>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</si>
  <si>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283(163x)</t>
  </si>
  <si>
    <t>AVERAGE: 172(269x)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</si>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</sst>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Sheet1!$A$2:$A$164</c:f>
              <c:numCache>
                <c:formatCode>General</c:formatCode>
                <c:ptCount val="163"/>
                <c:pt idx="0">
                  <c:v>622</c:v>
                </c:pt>
                <c:pt idx="1">
                  <c:v>930</c:v>
                </c:pt>
                <c:pt idx="2">
                  <c:v>1216</c:v>
                </c:pt>
                <c:pt idx="3">
                  <c:v>1555</c:v>
                </c:pt>
                <c:pt idx="4">
                  <c:v>1895</c:v>
                </c:pt>
                <c:pt idx="5">
                  <c:v>2218</c:v>
                </c:pt>
                <c:pt idx="6">
                  <c:v>2554</c:v>
                </c:pt>
                <c:pt idx="7">
                  <c:v>2882</c:v>
                </c:pt>
                <c:pt idx="8">
                  <c:v>3201</c:v>
                </c:pt>
                <c:pt idx="9">
                  <c:v>3523</c:v>
                </c:pt>
                <c:pt idx="10">
                  <c:v>3856</c:v>
                </c:pt>
                <c:pt idx="11">
                  <c:v>4184</c:v>
                </c:pt>
                <c:pt idx="12">
                  <c:v>4500</c:v>
                </c:pt>
                <c:pt idx="13">
                  <c:v>4801</c:v>
                </c:pt>
                <c:pt idx="14">
                  <c:v>5092</c:v>
                </c:pt>
                <c:pt idx="15">
                  <c:v>5356</c:v>
                </c:pt>
                <c:pt idx="16">
                  <c:v>5629</c:v>
                </c:pt>
                <c:pt idx="17">
                  <c:v>5913</c:v>
                </c:pt>
                <c:pt idx="18">
                  <c:v>6242</c:v>
                </c:pt>
                <c:pt idx="19">
                  <c:v>6507</c:v>
                </c:pt>
                <c:pt idx="20">
                  <c:v>6789</c:v>
                </c:pt>
                <c:pt idx="21">
                  <c:v>7088</c:v>
                </c:pt>
                <c:pt idx="22">
                  <c:v>7355</c:v>
                </c:pt>
                <c:pt idx="23">
                  <c:v>7638</c:v>
                </c:pt>
                <c:pt idx="24">
                  <c:v>7913</c:v>
                </c:pt>
                <c:pt idx="25">
                  <c:v>8178</c:v>
                </c:pt>
                <c:pt idx="26">
                  <c:v>8458</c:v>
                </c:pt>
                <c:pt idx="27">
                  <c:v>8724</c:v>
                </c:pt>
                <c:pt idx="28">
                  <c:v>9005</c:v>
                </c:pt>
                <c:pt idx="29">
                  <c:v>9283</c:v>
                </c:pt>
                <c:pt idx="30">
                  <c:v>9568</c:v>
                </c:pt>
                <c:pt idx="31">
                  <c:v>9844</c:v>
                </c:pt>
                <c:pt idx="32">
                  <c:v>10139</c:v>
                </c:pt>
                <c:pt idx="33">
                  <c:v>10417</c:v>
                </c:pt>
                <c:pt idx="34">
                  <c:v>10693</c:v>
                </c:pt>
                <c:pt idx="35">
                  <c:v>10979</c:v>
                </c:pt>
                <c:pt idx="36">
                  <c:v>11277</c:v>
                </c:pt>
                <c:pt idx="37">
                  <c:v>11561</c:v>
                </c:pt>
                <c:pt idx="38">
                  <c:v>11839</c:v>
                </c:pt>
                <c:pt idx="39">
                  <c:v>12120</c:v>
                </c:pt>
                <c:pt idx="40">
                  <c:v>12418</c:v>
                </c:pt>
                <c:pt idx="41">
                  <c:v>12698</c:v>
                </c:pt>
                <c:pt idx="42">
                  <c:v>13003</c:v>
                </c:pt>
                <c:pt idx="43">
                  <c:v>13283</c:v>
                </c:pt>
                <c:pt idx="44">
                  <c:v>13577</c:v>
                </c:pt>
                <c:pt idx="45">
                  <c:v>13860</c:v>
                </c:pt>
                <c:pt idx="46">
                  <c:v>14148</c:v>
                </c:pt>
                <c:pt idx="47">
                  <c:v>14437</c:v>
                </c:pt>
                <c:pt idx="48">
                  <c:v>14739</c:v>
                </c:pt>
                <c:pt idx="49">
                  <c:v>15043</c:v>
                </c:pt>
                <c:pt idx="50">
                  <c:v>15339</c:v>
                </c:pt>
                <c:pt idx="51">
                  <c:v>15618</c:v>
                </c:pt>
                <c:pt idx="52">
                  <c:v>15890</c:v>
                </c:pt>
                <c:pt idx="53">
                  <c:v>16166</c:v>
                </c:pt>
                <c:pt idx="54">
                  <c:v>16448</c:v>
                </c:pt>
                <c:pt idx="55">
                  <c:v>16726</c:v>
                </c:pt>
                <c:pt idx="56">
                  <c:v>16992</c:v>
                </c:pt>
                <c:pt idx="57">
                  <c:v>17264</c:v>
                </c:pt>
                <c:pt idx="58">
                  <c:v>17583</c:v>
                </c:pt>
                <c:pt idx="59">
                  <c:v>17904</c:v>
                </c:pt>
                <c:pt idx="60">
                  <c:v>18214</c:v>
                </c:pt>
                <c:pt idx="61">
                  <c:v>18479</c:v>
                </c:pt>
                <c:pt idx="62">
                  <c:v>18754</c:v>
                </c:pt>
                <c:pt idx="63">
                  <c:v>19033</c:v>
                </c:pt>
                <c:pt idx="64">
                  <c:v>19336</c:v>
                </c:pt>
                <c:pt idx="65">
                  <c:v>19600</c:v>
                </c:pt>
                <c:pt idx="66">
                  <c:v>19875</c:v>
                </c:pt>
                <c:pt idx="67">
                  <c:v>20161</c:v>
                </c:pt>
                <c:pt idx="68">
                  <c:v>20440</c:v>
                </c:pt>
                <c:pt idx="69">
                  <c:v>20716</c:v>
                </c:pt>
                <c:pt idx="70">
                  <c:v>20989</c:v>
                </c:pt>
                <c:pt idx="71">
                  <c:v>21261</c:v>
                </c:pt>
                <c:pt idx="72">
                  <c:v>21542</c:v>
                </c:pt>
                <c:pt idx="73">
                  <c:v>21829</c:v>
                </c:pt>
                <c:pt idx="74">
                  <c:v>22107</c:v>
                </c:pt>
                <c:pt idx="75">
                  <c:v>22383</c:v>
                </c:pt>
                <c:pt idx="76">
                  <c:v>22662</c:v>
                </c:pt>
                <c:pt idx="77">
                  <c:v>22962</c:v>
                </c:pt>
                <c:pt idx="78">
                  <c:v>23280</c:v>
                </c:pt>
                <c:pt idx="79">
                  <c:v>23604</c:v>
                </c:pt>
                <c:pt idx="80">
                  <c:v>23910</c:v>
                </c:pt>
                <c:pt idx="81">
                  <c:v>24236</c:v>
                </c:pt>
                <c:pt idx="82">
                  <c:v>24544</c:v>
                </c:pt>
                <c:pt idx="83">
                  <c:v>24849</c:v>
                </c:pt>
                <c:pt idx="84">
                  <c:v>25162</c:v>
                </c:pt>
                <c:pt idx="85">
                  <c:v>25451</c:v>
                </c:pt>
                <c:pt idx="86">
                  <c:v>25741</c:v>
                </c:pt>
                <c:pt idx="87">
                  <c:v>26021</c:v>
                </c:pt>
                <c:pt idx="88">
                  <c:v>26298</c:v>
                </c:pt>
                <c:pt idx="89">
                  <c:v>26567</c:v>
                </c:pt>
                <c:pt idx="90">
                  <c:v>26836</c:v>
                </c:pt>
                <c:pt idx="91">
                  <c:v>27110</c:v>
                </c:pt>
                <c:pt idx="92">
                  <c:v>27390</c:v>
                </c:pt>
                <c:pt idx="93">
                  <c:v>27667</c:v>
                </c:pt>
                <c:pt idx="94">
                  <c:v>27941</c:v>
                </c:pt>
                <c:pt idx="95">
                  <c:v>28203</c:v>
                </c:pt>
                <c:pt idx="96">
                  <c:v>28516</c:v>
                </c:pt>
                <c:pt idx="97">
                  <c:v>28809</c:v>
                </c:pt>
                <c:pt idx="98">
                  <c:v>29116</c:v>
                </c:pt>
                <c:pt idx="99">
                  <c:v>29385</c:v>
                </c:pt>
                <c:pt idx="100">
                  <c:v>29653</c:v>
                </c:pt>
                <c:pt idx="101">
                  <c:v>29940</c:v>
                </c:pt>
                <c:pt idx="102">
                  <c:v>30222</c:v>
                </c:pt>
                <c:pt idx="103">
                  <c:v>30511</c:v>
                </c:pt>
                <c:pt idx="104">
                  <c:v>30780</c:v>
                </c:pt>
                <c:pt idx="105">
                  <c:v>31048</c:v>
                </c:pt>
                <c:pt idx="106">
                  <c:v>31321</c:v>
                </c:pt>
                <c:pt idx="107">
                  <c:v>31584</c:v>
                </c:pt>
                <c:pt idx="108">
                  <c:v>31848</c:v>
                </c:pt>
                <c:pt idx="109">
                  <c:v>32125</c:v>
                </c:pt>
                <c:pt idx="110">
                  <c:v>32413</c:v>
                </c:pt>
                <c:pt idx="111">
                  <c:v>32689</c:v>
                </c:pt>
                <c:pt idx="112">
                  <c:v>32961</c:v>
                </c:pt>
                <c:pt idx="113">
                  <c:v>33237</c:v>
                </c:pt>
                <c:pt idx="114">
                  <c:v>33507</c:v>
                </c:pt>
                <c:pt idx="115">
                  <c:v>33779</c:v>
                </c:pt>
                <c:pt idx="116">
                  <c:v>34085</c:v>
                </c:pt>
                <c:pt idx="117">
                  <c:v>34390</c:v>
                </c:pt>
                <c:pt idx="118">
                  <c:v>34665</c:v>
                </c:pt>
                <c:pt idx="119">
                  <c:v>34958</c:v>
                </c:pt>
                <c:pt idx="120">
                  <c:v>35252</c:v>
                </c:pt>
                <c:pt idx="121">
                  <c:v>35526</c:v>
                </c:pt>
                <c:pt idx="122">
                  <c:v>35797</c:v>
                </c:pt>
                <c:pt idx="123">
                  <c:v>36075</c:v>
                </c:pt>
                <c:pt idx="124">
                  <c:v>36345</c:v>
                </c:pt>
                <c:pt idx="125">
                  <c:v>36636</c:v>
                </c:pt>
                <c:pt idx="126">
                  <c:v>36907</c:v>
                </c:pt>
                <c:pt idx="127">
                  <c:v>37172</c:v>
                </c:pt>
                <c:pt idx="128">
                  <c:v>37444</c:v>
                </c:pt>
                <c:pt idx="129">
                  <c:v>37711</c:v>
                </c:pt>
                <c:pt idx="130">
                  <c:v>37990</c:v>
                </c:pt>
                <c:pt idx="131">
                  <c:v>38265</c:v>
                </c:pt>
                <c:pt idx="132">
                  <c:v>38526</c:v>
                </c:pt>
                <c:pt idx="133">
                  <c:v>38810</c:v>
                </c:pt>
                <c:pt idx="134">
                  <c:v>39106</c:v>
                </c:pt>
                <c:pt idx="135">
                  <c:v>39403</c:v>
                </c:pt>
                <c:pt idx="136">
                  <c:v>39684</c:v>
                </c:pt>
                <c:pt idx="137">
                  <c:v>39958</c:v>
                </c:pt>
                <c:pt idx="138">
                  <c:v>40230</c:v>
                </c:pt>
                <c:pt idx="139">
                  <c:v>40504</c:v>
                </c:pt>
                <c:pt idx="140">
                  <c:v>40762</c:v>
                </c:pt>
                <c:pt idx="141">
                  <c:v>41034</c:v>
                </c:pt>
                <c:pt idx="142">
                  <c:v>41297</c:v>
                </c:pt>
                <c:pt idx="143">
                  <c:v>41582</c:v>
                </c:pt>
                <c:pt idx="144">
                  <c:v>41866</c:v>
                </c:pt>
                <c:pt idx="145">
                  <c:v>42135</c:v>
                </c:pt>
                <c:pt idx="146">
                  <c:v>42426</c:v>
                </c:pt>
                <c:pt idx="147">
                  <c:v>42712</c:v>
                </c:pt>
                <c:pt idx="148">
                  <c:v>42987</c:v>
                </c:pt>
                <c:pt idx="149">
                  <c:v>43277</c:v>
                </c:pt>
                <c:pt idx="150">
                  <c:v>43571</c:v>
                </c:pt>
                <c:pt idx="151">
                  <c:v>43883</c:v>
                </c:pt>
                <c:pt idx="152">
                  <c:v>44172</c:v>
                </c:pt>
                <c:pt idx="153">
                  <c:v>44445</c:v>
                </c:pt>
                <c:pt idx="154">
                  <c:v>44721</c:v>
                </c:pt>
                <c:pt idx="155">
                  <c:v>44991</c:v>
                </c:pt>
                <c:pt idx="156">
                  <c:v>45263</c:v>
                </c:pt>
                <c:pt idx="157">
                  <c:v>45531</c:v>
                </c:pt>
                <c:pt idx="158">
                  <c:v>45796</c:v>
                </c:pt>
                <c:pt idx="159">
                  <c:v>46074</c:v>
                </c:pt>
                <c:pt idx="160">
                  <c:v>46358</c:v>
                </c:pt>
                <c:pt idx="161">
                  <c:v>46626</c:v>
                </c:pt>
                <c:pt idx="162">
                  <c:v>46885</c:v>
                </c:pt>
              </c:numCache>
            </c:numRef>
          </c:cat>
          <c:val>
            <c:numRef>
              <c:f>Sheet1!$B$2:$B$164</c:f>
              <c:numCache>
                <c:formatCode>General</c:formatCode>
                <c:ptCount val="163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29</c:v>
                </c:pt>
                <c:pt idx="4">
                  <c:v>22</c:v>
                </c:pt>
                <c:pt idx="5">
                  <c:v>27</c:v>
                </c:pt>
                <c:pt idx="6">
                  <c:v>26</c:v>
                </c:pt>
                <c:pt idx="7">
                  <c:v>33</c:v>
                </c:pt>
                <c:pt idx="8">
                  <c:v>21</c:v>
                </c:pt>
                <c:pt idx="9">
                  <c:v>32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27</c:v>
                </c:pt>
                <c:pt idx="14">
                  <c:v>24</c:v>
                </c:pt>
                <c:pt idx="15">
                  <c:v>23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10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17</c:v>
                </c:pt>
                <c:pt idx="28">
                  <c:v>3</c:v>
                </c:pt>
                <c:pt idx="29">
                  <c:v>32</c:v>
                </c:pt>
                <c:pt idx="30">
                  <c:v>28</c:v>
                </c:pt>
                <c:pt idx="31">
                  <c:v>26</c:v>
                </c:pt>
                <c:pt idx="32">
                  <c:v>25</c:v>
                </c:pt>
                <c:pt idx="33">
                  <c:v>21</c:v>
                </c:pt>
                <c:pt idx="34">
                  <c:v>41</c:v>
                </c:pt>
                <c:pt idx="35">
                  <c:v>26</c:v>
                </c:pt>
                <c:pt idx="36">
                  <c:v>25</c:v>
                </c:pt>
                <c:pt idx="37">
                  <c:v>27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15</c:v>
                </c:pt>
                <c:pt idx="49">
                  <c:v>25</c:v>
                </c:pt>
                <c:pt idx="50">
                  <c:v>17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30</c:v>
                </c:pt>
                <c:pt idx="73">
                  <c:v>21</c:v>
                </c:pt>
                <c:pt idx="74">
                  <c:v>19</c:v>
                </c:pt>
                <c:pt idx="75">
                  <c:v>36</c:v>
                </c:pt>
                <c:pt idx="76">
                  <c:v>6</c:v>
                </c:pt>
                <c:pt idx="77">
                  <c:v>14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30</c:v>
                </c:pt>
                <c:pt idx="86">
                  <c:v>16</c:v>
                </c:pt>
                <c:pt idx="87">
                  <c:v>6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9</c:v>
                </c:pt>
                <c:pt idx="110">
                  <c:v>15</c:v>
                </c:pt>
                <c:pt idx="111">
                  <c:v>12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25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9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6</c:v>
                </c:pt>
                <c:pt idx="145">
                  <c:v>21</c:v>
                </c:pt>
                <c:pt idx="146">
                  <c:v>7</c:v>
                </c:pt>
                <c:pt idx="147">
                  <c:v>9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209440"/>
        <c:axId val="-801202912"/>
      </c:lineChart>
      <c:catAx>
        <c:axId val="-80120944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120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12029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12094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Sheet1!$C$2:$C$270</c:f>
              <c:numCache>
                <c:formatCode>General</c:formatCode>
                <c:ptCount val="269"/>
                <c:pt idx="0">
                  <c:v>675</c:v>
                </c:pt>
                <c:pt idx="1">
                  <c:v>810</c:v>
                </c:pt>
                <c:pt idx="2">
                  <c:v>950</c:v>
                </c:pt>
                <c:pt idx="3">
                  <c:v>1086</c:v>
                </c:pt>
                <c:pt idx="4">
                  <c:v>1232</c:v>
                </c:pt>
                <c:pt idx="5">
                  <c:v>1399</c:v>
                </c:pt>
                <c:pt idx="6">
                  <c:v>1556</c:v>
                </c:pt>
                <c:pt idx="7">
                  <c:v>1731</c:v>
                </c:pt>
                <c:pt idx="8">
                  <c:v>1889</c:v>
                </c:pt>
                <c:pt idx="9">
                  <c:v>2059</c:v>
                </c:pt>
                <c:pt idx="10">
                  <c:v>2203</c:v>
                </c:pt>
                <c:pt idx="11">
                  <c:v>2389</c:v>
                </c:pt>
                <c:pt idx="12">
                  <c:v>2573</c:v>
                </c:pt>
                <c:pt idx="13">
                  <c:v>2733</c:v>
                </c:pt>
                <c:pt idx="14">
                  <c:v>2876</c:v>
                </c:pt>
                <c:pt idx="15">
                  <c:v>3032</c:v>
                </c:pt>
                <c:pt idx="16">
                  <c:v>3185</c:v>
                </c:pt>
                <c:pt idx="17">
                  <c:v>3372</c:v>
                </c:pt>
                <c:pt idx="18">
                  <c:v>3519</c:v>
                </c:pt>
                <c:pt idx="19">
                  <c:v>3704</c:v>
                </c:pt>
                <c:pt idx="20">
                  <c:v>3888</c:v>
                </c:pt>
                <c:pt idx="21">
                  <c:v>4087</c:v>
                </c:pt>
                <c:pt idx="22">
                  <c:v>4294</c:v>
                </c:pt>
                <c:pt idx="23">
                  <c:v>4463</c:v>
                </c:pt>
                <c:pt idx="24">
                  <c:v>4662</c:v>
                </c:pt>
                <c:pt idx="25">
                  <c:v>4841</c:v>
                </c:pt>
                <c:pt idx="26">
                  <c:v>4984</c:v>
                </c:pt>
                <c:pt idx="27">
                  <c:v>5136</c:v>
                </c:pt>
                <c:pt idx="28">
                  <c:v>5297</c:v>
                </c:pt>
                <c:pt idx="29">
                  <c:v>5477</c:v>
                </c:pt>
                <c:pt idx="30">
                  <c:v>5640</c:v>
                </c:pt>
                <c:pt idx="31">
                  <c:v>5796</c:v>
                </c:pt>
                <c:pt idx="32">
                  <c:v>5962</c:v>
                </c:pt>
                <c:pt idx="33">
                  <c:v>6141</c:v>
                </c:pt>
                <c:pt idx="34">
                  <c:v>6273</c:v>
                </c:pt>
                <c:pt idx="35">
                  <c:v>6401</c:v>
                </c:pt>
                <c:pt idx="36">
                  <c:v>6550</c:v>
                </c:pt>
                <c:pt idx="37">
                  <c:v>6709</c:v>
                </c:pt>
                <c:pt idx="38">
                  <c:v>6850</c:v>
                </c:pt>
                <c:pt idx="39">
                  <c:v>7003</c:v>
                </c:pt>
                <c:pt idx="40">
                  <c:v>7152</c:v>
                </c:pt>
                <c:pt idx="41">
                  <c:v>7332</c:v>
                </c:pt>
                <c:pt idx="42">
                  <c:v>7511</c:v>
                </c:pt>
                <c:pt idx="43">
                  <c:v>7650</c:v>
                </c:pt>
                <c:pt idx="44">
                  <c:v>7783</c:v>
                </c:pt>
                <c:pt idx="45">
                  <c:v>7962</c:v>
                </c:pt>
                <c:pt idx="46">
                  <c:v>8112</c:v>
                </c:pt>
                <c:pt idx="47">
                  <c:v>8265</c:v>
                </c:pt>
                <c:pt idx="48">
                  <c:v>8412</c:v>
                </c:pt>
                <c:pt idx="49">
                  <c:v>8588</c:v>
                </c:pt>
                <c:pt idx="50">
                  <c:v>8767</c:v>
                </c:pt>
                <c:pt idx="51">
                  <c:v>8921</c:v>
                </c:pt>
                <c:pt idx="52">
                  <c:v>9066</c:v>
                </c:pt>
                <c:pt idx="53">
                  <c:v>9211</c:v>
                </c:pt>
                <c:pt idx="54">
                  <c:v>9368</c:v>
                </c:pt>
                <c:pt idx="55">
                  <c:v>9519</c:v>
                </c:pt>
                <c:pt idx="56">
                  <c:v>9701</c:v>
                </c:pt>
                <c:pt idx="57">
                  <c:v>9873</c:v>
                </c:pt>
                <c:pt idx="58">
                  <c:v>10040</c:v>
                </c:pt>
                <c:pt idx="59">
                  <c:v>10204</c:v>
                </c:pt>
                <c:pt idx="60">
                  <c:v>10351</c:v>
                </c:pt>
                <c:pt idx="61">
                  <c:v>10510</c:v>
                </c:pt>
                <c:pt idx="62">
                  <c:v>10660</c:v>
                </c:pt>
                <c:pt idx="63">
                  <c:v>10832</c:v>
                </c:pt>
                <c:pt idx="64">
                  <c:v>11011</c:v>
                </c:pt>
                <c:pt idx="65">
                  <c:v>11166</c:v>
                </c:pt>
                <c:pt idx="66">
                  <c:v>11338</c:v>
                </c:pt>
                <c:pt idx="67">
                  <c:v>11503</c:v>
                </c:pt>
                <c:pt idx="68">
                  <c:v>11655</c:v>
                </c:pt>
                <c:pt idx="69">
                  <c:v>11828</c:v>
                </c:pt>
                <c:pt idx="70">
                  <c:v>11987</c:v>
                </c:pt>
                <c:pt idx="71">
                  <c:v>12125</c:v>
                </c:pt>
                <c:pt idx="72">
                  <c:v>12278</c:v>
                </c:pt>
                <c:pt idx="73">
                  <c:v>12441</c:v>
                </c:pt>
                <c:pt idx="74">
                  <c:v>12596</c:v>
                </c:pt>
                <c:pt idx="75">
                  <c:v>12748</c:v>
                </c:pt>
                <c:pt idx="76">
                  <c:v>12918</c:v>
                </c:pt>
                <c:pt idx="77">
                  <c:v>13103</c:v>
                </c:pt>
                <c:pt idx="78">
                  <c:v>13255</c:v>
                </c:pt>
                <c:pt idx="79">
                  <c:v>13418</c:v>
                </c:pt>
                <c:pt idx="80">
                  <c:v>13566</c:v>
                </c:pt>
                <c:pt idx="81">
                  <c:v>13719</c:v>
                </c:pt>
                <c:pt idx="82">
                  <c:v>13892</c:v>
                </c:pt>
                <c:pt idx="83">
                  <c:v>14042</c:v>
                </c:pt>
                <c:pt idx="84">
                  <c:v>14205</c:v>
                </c:pt>
                <c:pt idx="85">
                  <c:v>14353</c:v>
                </c:pt>
                <c:pt idx="86">
                  <c:v>14524</c:v>
                </c:pt>
                <c:pt idx="87">
                  <c:v>14739</c:v>
                </c:pt>
                <c:pt idx="88">
                  <c:v>14922</c:v>
                </c:pt>
                <c:pt idx="89">
                  <c:v>15077</c:v>
                </c:pt>
                <c:pt idx="90">
                  <c:v>15239</c:v>
                </c:pt>
                <c:pt idx="91">
                  <c:v>15401</c:v>
                </c:pt>
                <c:pt idx="92">
                  <c:v>15543</c:v>
                </c:pt>
                <c:pt idx="93">
                  <c:v>15697</c:v>
                </c:pt>
                <c:pt idx="94">
                  <c:v>15844</c:v>
                </c:pt>
                <c:pt idx="95">
                  <c:v>16010</c:v>
                </c:pt>
                <c:pt idx="96">
                  <c:v>16150</c:v>
                </c:pt>
                <c:pt idx="97">
                  <c:v>16316</c:v>
                </c:pt>
                <c:pt idx="98">
                  <c:v>16472</c:v>
                </c:pt>
                <c:pt idx="99">
                  <c:v>16640</c:v>
                </c:pt>
                <c:pt idx="100">
                  <c:v>16816</c:v>
                </c:pt>
                <c:pt idx="101">
                  <c:v>16970</c:v>
                </c:pt>
                <c:pt idx="102">
                  <c:v>17119</c:v>
                </c:pt>
                <c:pt idx="103">
                  <c:v>17266</c:v>
                </c:pt>
                <c:pt idx="104">
                  <c:v>17444</c:v>
                </c:pt>
                <c:pt idx="105">
                  <c:v>17616</c:v>
                </c:pt>
                <c:pt idx="106">
                  <c:v>17785</c:v>
                </c:pt>
                <c:pt idx="107">
                  <c:v>17957</c:v>
                </c:pt>
                <c:pt idx="108">
                  <c:v>18133</c:v>
                </c:pt>
                <c:pt idx="109">
                  <c:v>18300</c:v>
                </c:pt>
                <c:pt idx="110">
                  <c:v>18456</c:v>
                </c:pt>
                <c:pt idx="111">
                  <c:v>18616</c:v>
                </c:pt>
                <c:pt idx="112">
                  <c:v>18770</c:v>
                </c:pt>
                <c:pt idx="113">
                  <c:v>18917</c:v>
                </c:pt>
                <c:pt idx="114">
                  <c:v>19074</c:v>
                </c:pt>
                <c:pt idx="115">
                  <c:v>19233</c:v>
                </c:pt>
                <c:pt idx="116">
                  <c:v>19401</c:v>
                </c:pt>
                <c:pt idx="117">
                  <c:v>19553</c:v>
                </c:pt>
                <c:pt idx="118">
                  <c:v>19726</c:v>
                </c:pt>
                <c:pt idx="119">
                  <c:v>19883</c:v>
                </c:pt>
                <c:pt idx="120">
                  <c:v>20032</c:v>
                </c:pt>
                <c:pt idx="121">
                  <c:v>20177</c:v>
                </c:pt>
                <c:pt idx="122">
                  <c:v>20331</c:v>
                </c:pt>
                <c:pt idx="123">
                  <c:v>20486</c:v>
                </c:pt>
                <c:pt idx="124">
                  <c:v>20633</c:v>
                </c:pt>
                <c:pt idx="125">
                  <c:v>20792</c:v>
                </c:pt>
                <c:pt idx="126">
                  <c:v>20936</c:v>
                </c:pt>
                <c:pt idx="127">
                  <c:v>21093</c:v>
                </c:pt>
                <c:pt idx="128">
                  <c:v>21285</c:v>
                </c:pt>
                <c:pt idx="129">
                  <c:v>21489</c:v>
                </c:pt>
                <c:pt idx="130">
                  <c:v>21674</c:v>
                </c:pt>
                <c:pt idx="131">
                  <c:v>21878</c:v>
                </c:pt>
                <c:pt idx="132">
                  <c:v>22041</c:v>
                </c:pt>
                <c:pt idx="133">
                  <c:v>22267</c:v>
                </c:pt>
                <c:pt idx="134">
                  <c:v>22480</c:v>
                </c:pt>
                <c:pt idx="135">
                  <c:v>22646</c:v>
                </c:pt>
                <c:pt idx="136">
                  <c:v>22815</c:v>
                </c:pt>
                <c:pt idx="137">
                  <c:v>23012</c:v>
                </c:pt>
                <c:pt idx="138">
                  <c:v>23184</c:v>
                </c:pt>
                <c:pt idx="139">
                  <c:v>23375</c:v>
                </c:pt>
                <c:pt idx="140">
                  <c:v>23564</c:v>
                </c:pt>
                <c:pt idx="141">
                  <c:v>23772</c:v>
                </c:pt>
                <c:pt idx="142">
                  <c:v>23988</c:v>
                </c:pt>
                <c:pt idx="143">
                  <c:v>24168</c:v>
                </c:pt>
                <c:pt idx="144">
                  <c:v>24379</c:v>
                </c:pt>
                <c:pt idx="145">
                  <c:v>24559</c:v>
                </c:pt>
                <c:pt idx="146">
                  <c:v>24744</c:v>
                </c:pt>
                <c:pt idx="147">
                  <c:v>24933</c:v>
                </c:pt>
                <c:pt idx="148">
                  <c:v>25117</c:v>
                </c:pt>
                <c:pt idx="149">
                  <c:v>25338</c:v>
                </c:pt>
                <c:pt idx="150">
                  <c:v>25573</c:v>
                </c:pt>
                <c:pt idx="151">
                  <c:v>25769</c:v>
                </c:pt>
                <c:pt idx="152">
                  <c:v>25935</c:v>
                </c:pt>
                <c:pt idx="153">
                  <c:v>26110</c:v>
                </c:pt>
                <c:pt idx="154">
                  <c:v>26281</c:v>
                </c:pt>
                <c:pt idx="155">
                  <c:v>26441</c:v>
                </c:pt>
                <c:pt idx="156">
                  <c:v>26617</c:v>
                </c:pt>
                <c:pt idx="157">
                  <c:v>26795</c:v>
                </c:pt>
                <c:pt idx="158">
                  <c:v>26971</c:v>
                </c:pt>
                <c:pt idx="159">
                  <c:v>27138</c:v>
                </c:pt>
                <c:pt idx="160">
                  <c:v>27319</c:v>
                </c:pt>
                <c:pt idx="161">
                  <c:v>27530</c:v>
                </c:pt>
                <c:pt idx="162">
                  <c:v>27692</c:v>
                </c:pt>
                <c:pt idx="163">
                  <c:v>27852</c:v>
                </c:pt>
                <c:pt idx="164">
                  <c:v>28026</c:v>
                </c:pt>
                <c:pt idx="165">
                  <c:v>28184</c:v>
                </c:pt>
                <c:pt idx="166">
                  <c:v>28363</c:v>
                </c:pt>
                <c:pt idx="167">
                  <c:v>28613</c:v>
                </c:pt>
                <c:pt idx="168">
                  <c:v>28824</c:v>
                </c:pt>
                <c:pt idx="169">
                  <c:v>29021</c:v>
                </c:pt>
                <c:pt idx="170">
                  <c:v>29201</c:v>
                </c:pt>
                <c:pt idx="171">
                  <c:v>29373</c:v>
                </c:pt>
                <c:pt idx="172">
                  <c:v>29542</c:v>
                </c:pt>
                <c:pt idx="173">
                  <c:v>29706</c:v>
                </c:pt>
                <c:pt idx="174">
                  <c:v>29868</c:v>
                </c:pt>
                <c:pt idx="175">
                  <c:v>30042</c:v>
                </c:pt>
                <c:pt idx="176">
                  <c:v>30212</c:v>
                </c:pt>
                <c:pt idx="177">
                  <c:v>30389</c:v>
                </c:pt>
                <c:pt idx="178">
                  <c:v>30561</c:v>
                </c:pt>
                <c:pt idx="179">
                  <c:v>30723</c:v>
                </c:pt>
                <c:pt idx="180">
                  <c:v>30909</c:v>
                </c:pt>
                <c:pt idx="181">
                  <c:v>31076</c:v>
                </c:pt>
                <c:pt idx="182">
                  <c:v>31240</c:v>
                </c:pt>
                <c:pt idx="183">
                  <c:v>31415</c:v>
                </c:pt>
                <c:pt idx="184">
                  <c:v>31596</c:v>
                </c:pt>
                <c:pt idx="185">
                  <c:v>31764</c:v>
                </c:pt>
                <c:pt idx="186">
                  <c:v>31946</c:v>
                </c:pt>
                <c:pt idx="187">
                  <c:v>32161</c:v>
                </c:pt>
                <c:pt idx="188">
                  <c:v>32372</c:v>
                </c:pt>
                <c:pt idx="189">
                  <c:v>32567</c:v>
                </c:pt>
                <c:pt idx="190">
                  <c:v>32756</c:v>
                </c:pt>
                <c:pt idx="191">
                  <c:v>32933</c:v>
                </c:pt>
                <c:pt idx="192">
                  <c:v>33106</c:v>
                </c:pt>
                <c:pt idx="193">
                  <c:v>33265</c:v>
                </c:pt>
                <c:pt idx="194">
                  <c:v>33442</c:v>
                </c:pt>
                <c:pt idx="195">
                  <c:v>33625</c:v>
                </c:pt>
                <c:pt idx="196">
                  <c:v>33801</c:v>
                </c:pt>
                <c:pt idx="197">
                  <c:v>33987</c:v>
                </c:pt>
                <c:pt idx="198">
                  <c:v>34172</c:v>
                </c:pt>
                <c:pt idx="199">
                  <c:v>34361</c:v>
                </c:pt>
                <c:pt idx="200">
                  <c:v>34546</c:v>
                </c:pt>
                <c:pt idx="201">
                  <c:v>34726</c:v>
                </c:pt>
                <c:pt idx="202">
                  <c:v>34898</c:v>
                </c:pt>
                <c:pt idx="203">
                  <c:v>35089</c:v>
                </c:pt>
                <c:pt idx="204">
                  <c:v>35261</c:v>
                </c:pt>
                <c:pt idx="205">
                  <c:v>35448</c:v>
                </c:pt>
                <c:pt idx="206">
                  <c:v>35628</c:v>
                </c:pt>
                <c:pt idx="207">
                  <c:v>35791</c:v>
                </c:pt>
                <c:pt idx="208">
                  <c:v>35968</c:v>
                </c:pt>
                <c:pt idx="209">
                  <c:v>36151</c:v>
                </c:pt>
                <c:pt idx="210">
                  <c:v>36318</c:v>
                </c:pt>
                <c:pt idx="211">
                  <c:v>36498</c:v>
                </c:pt>
                <c:pt idx="212">
                  <c:v>36680</c:v>
                </c:pt>
                <c:pt idx="213">
                  <c:v>36853</c:v>
                </c:pt>
                <c:pt idx="214">
                  <c:v>37032</c:v>
                </c:pt>
                <c:pt idx="215">
                  <c:v>37203</c:v>
                </c:pt>
                <c:pt idx="216">
                  <c:v>37383</c:v>
                </c:pt>
                <c:pt idx="217">
                  <c:v>37564</c:v>
                </c:pt>
                <c:pt idx="218">
                  <c:v>37734</c:v>
                </c:pt>
                <c:pt idx="219">
                  <c:v>37900</c:v>
                </c:pt>
                <c:pt idx="220">
                  <c:v>38082</c:v>
                </c:pt>
                <c:pt idx="221">
                  <c:v>38242</c:v>
                </c:pt>
                <c:pt idx="222">
                  <c:v>38411</c:v>
                </c:pt>
                <c:pt idx="223">
                  <c:v>38583</c:v>
                </c:pt>
                <c:pt idx="224">
                  <c:v>38768</c:v>
                </c:pt>
                <c:pt idx="225">
                  <c:v>39026</c:v>
                </c:pt>
                <c:pt idx="226">
                  <c:v>39230</c:v>
                </c:pt>
                <c:pt idx="227">
                  <c:v>39407</c:v>
                </c:pt>
                <c:pt idx="228">
                  <c:v>39583</c:v>
                </c:pt>
                <c:pt idx="229">
                  <c:v>39763</c:v>
                </c:pt>
                <c:pt idx="230">
                  <c:v>39943</c:v>
                </c:pt>
                <c:pt idx="231">
                  <c:v>40119</c:v>
                </c:pt>
                <c:pt idx="232">
                  <c:v>40298</c:v>
                </c:pt>
                <c:pt idx="233">
                  <c:v>40463</c:v>
                </c:pt>
                <c:pt idx="234">
                  <c:v>40645</c:v>
                </c:pt>
                <c:pt idx="235">
                  <c:v>40832</c:v>
                </c:pt>
                <c:pt idx="236">
                  <c:v>40995</c:v>
                </c:pt>
                <c:pt idx="237">
                  <c:v>41187</c:v>
                </c:pt>
                <c:pt idx="238">
                  <c:v>41372</c:v>
                </c:pt>
                <c:pt idx="239">
                  <c:v>41602</c:v>
                </c:pt>
                <c:pt idx="240">
                  <c:v>41785</c:v>
                </c:pt>
                <c:pt idx="241">
                  <c:v>41998</c:v>
                </c:pt>
                <c:pt idx="242">
                  <c:v>42219</c:v>
                </c:pt>
                <c:pt idx="243">
                  <c:v>42412</c:v>
                </c:pt>
                <c:pt idx="244">
                  <c:v>42599</c:v>
                </c:pt>
                <c:pt idx="245">
                  <c:v>42802</c:v>
                </c:pt>
                <c:pt idx="246">
                  <c:v>42987</c:v>
                </c:pt>
                <c:pt idx="247">
                  <c:v>43163</c:v>
                </c:pt>
                <c:pt idx="248">
                  <c:v>43337</c:v>
                </c:pt>
                <c:pt idx="249">
                  <c:v>43531</c:v>
                </c:pt>
                <c:pt idx="250">
                  <c:v>43745</c:v>
                </c:pt>
                <c:pt idx="251">
                  <c:v>43949</c:v>
                </c:pt>
                <c:pt idx="252">
                  <c:v>44145</c:v>
                </c:pt>
                <c:pt idx="253">
                  <c:v>44329</c:v>
                </c:pt>
                <c:pt idx="254">
                  <c:v>44507</c:v>
                </c:pt>
                <c:pt idx="255">
                  <c:v>44674</c:v>
                </c:pt>
                <c:pt idx="256">
                  <c:v>44844</c:v>
                </c:pt>
                <c:pt idx="257">
                  <c:v>45037</c:v>
                </c:pt>
                <c:pt idx="258">
                  <c:v>45208</c:v>
                </c:pt>
                <c:pt idx="259">
                  <c:v>45402</c:v>
                </c:pt>
                <c:pt idx="260">
                  <c:v>45584</c:v>
                </c:pt>
                <c:pt idx="261">
                  <c:v>45761</c:v>
                </c:pt>
                <c:pt idx="262">
                  <c:v>45959</c:v>
                </c:pt>
                <c:pt idx="263">
                  <c:v>46150</c:v>
                </c:pt>
                <c:pt idx="264">
                  <c:v>46337</c:v>
                </c:pt>
                <c:pt idx="265">
                  <c:v>46519</c:v>
                </c:pt>
                <c:pt idx="266">
                  <c:v>46703</c:v>
                </c:pt>
                <c:pt idx="267">
                  <c:v>46874</c:v>
                </c:pt>
                <c:pt idx="268">
                  <c:v>47049</c:v>
                </c:pt>
              </c:numCache>
            </c:numRef>
          </c:cat>
          <c:val>
            <c:numRef>
              <c:f>Sheet1!$E$2:$E$270</c:f>
              <c:numCache>
                <c:formatCode>General</c:formatCode>
                <c:ptCount val="269"/>
                <c:pt idx="0">
                  <c:v>2.5078125</c:v>
                </c:pt>
                <c:pt idx="1">
                  <c:v>4.921875</c:v>
                </c:pt>
                <c:pt idx="2">
                  <c:v>6.3046875</c:v>
                </c:pt>
                <c:pt idx="3">
                  <c:v>15.244140625</c:v>
                </c:pt>
                <c:pt idx="4">
                  <c:v>13.1650390625</c:v>
                </c:pt>
                <c:pt idx="5">
                  <c:v>14.6064453125</c:v>
                </c:pt>
                <c:pt idx="6">
                  <c:v>15.5673828125</c:v>
                </c:pt>
                <c:pt idx="7">
                  <c:v>18.00390625</c:v>
                </c:pt>
                <c:pt idx="8">
                  <c:v>19.1484375</c:v>
                </c:pt>
                <c:pt idx="9">
                  <c:v>22.90625</c:v>
                </c:pt>
                <c:pt idx="10">
                  <c:v>23.52734375</c:v>
                </c:pt>
                <c:pt idx="11">
                  <c:v>28.158203125</c:v>
                </c:pt>
                <c:pt idx="12">
                  <c:v>31.3759765625</c:v>
                </c:pt>
                <c:pt idx="13">
                  <c:v>32.9033203125</c:v>
                </c:pt>
                <c:pt idx="14">
                  <c:v>33.4384765625</c:v>
                </c:pt>
                <c:pt idx="15">
                  <c:v>35.2041015625</c:v>
                </c:pt>
                <c:pt idx="16">
                  <c:v>36.0830078125</c:v>
                </c:pt>
                <c:pt idx="17">
                  <c:v>36.4970703125</c:v>
                </c:pt>
                <c:pt idx="18">
                  <c:v>37.763671875</c:v>
                </c:pt>
                <c:pt idx="19">
                  <c:v>35.33984375</c:v>
                </c:pt>
                <c:pt idx="20">
                  <c:v>36.65625</c:v>
                </c:pt>
                <c:pt idx="21">
                  <c:v>37.0625</c:v>
                </c:pt>
                <c:pt idx="22">
                  <c:v>37.25390625</c:v>
                </c:pt>
                <c:pt idx="23">
                  <c:v>38.3828125</c:v>
                </c:pt>
                <c:pt idx="24">
                  <c:v>38.8271484375</c:v>
                </c:pt>
                <c:pt idx="25">
                  <c:v>39.203125</c:v>
                </c:pt>
                <c:pt idx="26">
                  <c:v>40.046875</c:v>
                </c:pt>
                <c:pt idx="27">
                  <c:v>40.712890625</c:v>
                </c:pt>
                <c:pt idx="28">
                  <c:v>41.212890625</c:v>
                </c:pt>
                <c:pt idx="29">
                  <c:v>43.044921875</c:v>
                </c:pt>
                <c:pt idx="30">
                  <c:v>43.2451171875</c:v>
                </c:pt>
                <c:pt idx="31">
                  <c:v>43.2451171875</c:v>
                </c:pt>
                <c:pt idx="32">
                  <c:v>43.2490234375</c:v>
                </c:pt>
                <c:pt idx="33">
                  <c:v>43.2490234375</c:v>
                </c:pt>
                <c:pt idx="34">
                  <c:v>43.2529296875</c:v>
                </c:pt>
                <c:pt idx="35">
                  <c:v>43.2529296875</c:v>
                </c:pt>
                <c:pt idx="36">
                  <c:v>43.2529296875</c:v>
                </c:pt>
                <c:pt idx="37">
                  <c:v>43.2529296875</c:v>
                </c:pt>
                <c:pt idx="38">
                  <c:v>43.2548828125</c:v>
                </c:pt>
                <c:pt idx="39">
                  <c:v>43.2548828125</c:v>
                </c:pt>
                <c:pt idx="40">
                  <c:v>43.2548828125</c:v>
                </c:pt>
                <c:pt idx="41">
                  <c:v>43.662109375</c:v>
                </c:pt>
                <c:pt idx="42">
                  <c:v>44.375</c:v>
                </c:pt>
                <c:pt idx="43">
                  <c:v>44.3955078125</c:v>
                </c:pt>
                <c:pt idx="44">
                  <c:v>44.3994140625</c:v>
                </c:pt>
                <c:pt idx="45">
                  <c:v>44.4541015625</c:v>
                </c:pt>
                <c:pt idx="46">
                  <c:v>44.453125</c:v>
                </c:pt>
                <c:pt idx="47">
                  <c:v>44.4501953125</c:v>
                </c:pt>
                <c:pt idx="48">
                  <c:v>44.4951171875</c:v>
                </c:pt>
                <c:pt idx="49">
                  <c:v>45.015625</c:v>
                </c:pt>
                <c:pt idx="50">
                  <c:v>46.2265625</c:v>
                </c:pt>
                <c:pt idx="51">
                  <c:v>46.42578125</c:v>
                </c:pt>
                <c:pt idx="52">
                  <c:v>46.4560546875</c:v>
                </c:pt>
                <c:pt idx="53">
                  <c:v>47.1748046875</c:v>
                </c:pt>
                <c:pt idx="54">
                  <c:v>47.724609375</c:v>
                </c:pt>
                <c:pt idx="55">
                  <c:v>47.9833984375</c:v>
                </c:pt>
                <c:pt idx="56">
                  <c:v>48.3701171875</c:v>
                </c:pt>
                <c:pt idx="57">
                  <c:v>49.0224609375</c:v>
                </c:pt>
                <c:pt idx="58">
                  <c:v>49.3466796875</c:v>
                </c:pt>
                <c:pt idx="59">
                  <c:v>49.6904296875</c:v>
                </c:pt>
                <c:pt idx="60">
                  <c:v>50.2294921875</c:v>
                </c:pt>
                <c:pt idx="61">
                  <c:v>50.4169921875</c:v>
                </c:pt>
                <c:pt idx="62">
                  <c:v>53.1943359375</c:v>
                </c:pt>
                <c:pt idx="63">
                  <c:v>56.345703125</c:v>
                </c:pt>
                <c:pt idx="64">
                  <c:v>58.09765625</c:v>
                </c:pt>
                <c:pt idx="65">
                  <c:v>59.2890625</c:v>
                </c:pt>
                <c:pt idx="66">
                  <c:v>60.0390625</c:v>
                </c:pt>
                <c:pt idx="67">
                  <c:v>60.109375</c:v>
                </c:pt>
                <c:pt idx="68">
                  <c:v>60.28125</c:v>
                </c:pt>
                <c:pt idx="69">
                  <c:v>60.27734375</c:v>
                </c:pt>
                <c:pt idx="70">
                  <c:v>60.2822265625</c:v>
                </c:pt>
                <c:pt idx="71">
                  <c:v>60.28125</c:v>
                </c:pt>
                <c:pt idx="72">
                  <c:v>60.28125</c:v>
                </c:pt>
                <c:pt idx="73">
                  <c:v>60.28125</c:v>
                </c:pt>
                <c:pt idx="74">
                  <c:v>60.28125</c:v>
                </c:pt>
                <c:pt idx="75">
                  <c:v>60.28125</c:v>
                </c:pt>
                <c:pt idx="76">
                  <c:v>60.28125</c:v>
                </c:pt>
                <c:pt idx="77">
                  <c:v>60.28515625</c:v>
                </c:pt>
                <c:pt idx="78">
                  <c:v>60.28125</c:v>
                </c:pt>
                <c:pt idx="79">
                  <c:v>60.28515625</c:v>
                </c:pt>
                <c:pt idx="80">
                  <c:v>60.28125</c:v>
                </c:pt>
                <c:pt idx="81">
                  <c:v>60.2822265625</c:v>
                </c:pt>
                <c:pt idx="82">
                  <c:v>60.28125</c:v>
                </c:pt>
                <c:pt idx="83">
                  <c:v>60.28125</c:v>
                </c:pt>
                <c:pt idx="84">
                  <c:v>60.28125</c:v>
                </c:pt>
                <c:pt idx="85">
                  <c:v>60.28125</c:v>
                </c:pt>
                <c:pt idx="86">
                  <c:v>60.31640625</c:v>
                </c:pt>
                <c:pt idx="87">
                  <c:v>60.67578125</c:v>
                </c:pt>
                <c:pt idx="88">
                  <c:v>61.74609375</c:v>
                </c:pt>
                <c:pt idx="89">
                  <c:v>61.8828125</c:v>
                </c:pt>
                <c:pt idx="90">
                  <c:v>61.859375</c:v>
                </c:pt>
                <c:pt idx="91">
                  <c:v>63.1328125</c:v>
                </c:pt>
                <c:pt idx="92">
                  <c:v>63.1328125</c:v>
                </c:pt>
                <c:pt idx="93">
                  <c:v>63.1328125</c:v>
                </c:pt>
                <c:pt idx="94">
                  <c:v>63.1328125</c:v>
                </c:pt>
                <c:pt idx="95">
                  <c:v>63.13671875</c:v>
                </c:pt>
                <c:pt idx="96">
                  <c:v>63.1328125</c:v>
                </c:pt>
                <c:pt idx="97">
                  <c:v>63.1337890625</c:v>
                </c:pt>
                <c:pt idx="98">
                  <c:v>63.1328125</c:v>
                </c:pt>
                <c:pt idx="99">
                  <c:v>63.13671875</c:v>
                </c:pt>
                <c:pt idx="100">
                  <c:v>63.13671875</c:v>
                </c:pt>
                <c:pt idx="101">
                  <c:v>63.13671875</c:v>
                </c:pt>
                <c:pt idx="102">
                  <c:v>63.140625</c:v>
                </c:pt>
                <c:pt idx="103">
                  <c:v>63.13671875</c:v>
                </c:pt>
                <c:pt idx="104">
                  <c:v>61.9609375</c:v>
                </c:pt>
                <c:pt idx="105">
                  <c:v>61.9609375</c:v>
                </c:pt>
                <c:pt idx="106">
                  <c:v>61.9609375</c:v>
                </c:pt>
                <c:pt idx="107">
                  <c:v>61.9609375</c:v>
                </c:pt>
                <c:pt idx="108">
                  <c:v>62.09375</c:v>
                </c:pt>
                <c:pt idx="109">
                  <c:v>62.19140625</c:v>
                </c:pt>
                <c:pt idx="110">
                  <c:v>62.19140625</c:v>
                </c:pt>
                <c:pt idx="111">
                  <c:v>62.1953125</c:v>
                </c:pt>
                <c:pt idx="112">
                  <c:v>62.19140625</c:v>
                </c:pt>
                <c:pt idx="113">
                  <c:v>62.19140625</c:v>
                </c:pt>
                <c:pt idx="114">
                  <c:v>62.19140625</c:v>
                </c:pt>
                <c:pt idx="115">
                  <c:v>62.19140625</c:v>
                </c:pt>
                <c:pt idx="116">
                  <c:v>62.1953125</c:v>
                </c:pt>
                <c:pt idx="117">
                  <c:v>62.1953125</c:v>
                </c:pt>
                <c:pt idx="118">
                  <c:v>62.19921875</c:v>
                </c:pt>
                <c:pt idx="119">
                  <c:v>62.1953125</c:v>
                </c:pt>
                <c:pt idx="120">
                  <c:v>62.1953125</c:v>
                </c:pt>
                <c:pt idx="121">
                  <c:v>62.1953125</c:v>
                </c:pt>
                <c:pt idx="122">
                  <c:v>62.1953125</c:v>
                </c:pt>
                <c:pt idx="123">
                  <c:v>62.1953125</c:v>
                </c:pt>
                <c:pt idx="124">
                  <c:v>62.1953125</c:v>
                </c:pt>
                <c:pt idx="125">
                  <c:v>62.1953125</c:v>
                </c:pt>
                <c:pt idx="126">
                  <c:v>62.1953125</c:v>
                </c:pt>
                <c:pt idx="127">
                  <c:v>62.19921875</c:v>
                </c:pt>
                <c:pt idx="128">
                  <c:v>62.32421875</c:v>
                </c:pt>
                <c:pt idx="129">
                  <c:v>62.46875</c:v>
                </c:pt>
                <c:pt idx="130">
                  <c:v>60.03515625</c:v>
                </c:pt>
                <c:pt idx="131">
                  <c:v>60.3984375</c:v>
                </c:pt>
                <c:pt idx="132">
                  <c:v>61.01171875</c:v>
                </c:pt>
                <c:pt idx="133">
                  <c:v>62.18359375</c:v>
                </c:pt>
                <c:pt idx="134">
                  <c:v>65.0625</c:v>
                </c:pt>
                <c:pt idx="135">
                  <c:v>65.29296875</c:v>
                </c:pt>
                <c:pt idx="136">
                  <c:v>65.296875</c:v>
                </c:pt>
                <c:pt idx="137">
                  <c:v>65.58203125</c:v>
                </c:pt>
                <c:pt idx="138">
                  <c:v>65.58203125</c:v>
                </c:pt>
                <c:pt idx="139">
                  <c:v>65.58203125</c:v>
                </c:pt>
                <c:pt idx="140">
                  <c:v>65.58203125</c:v>
                </c:pt>
                <c:pt idx="141">
                  <c:v>65.5859375</c:v>
                </c:pt>
                <c:pt idx="142">
                  <c:v>65.58203125</c:v>
                </c:pt>
                <c:pt idx="143">
                  <c:v>65.58203125</c:v>
                </c:pt>
                <c:pt idx="144">
                  <c:v>65.5859375</c:v>
                </c:pt>
                <c:pt idx="145">
                  <c:v>65.58203125</c:v>
                </c:pt>
                <c:pt idx="146">
                  <c:v>65.58203125</c:v>
                </c:pt>
                <c:pt idx="147">
                  <c:v>65.58203125</c:v>
                </c:pt>
                <c:pt idx="148">
                  <c:v>65.58203125</c:v>
                </c:pt>
                <c:pt idx="149">
                  <c:v>65.6171875</c:v>
                </c:pt>
                <c:pt idx="150">
                  <c:v>66.24609375</c:v>
                </c:pt>
                <c:pt idx="151">
                  <c:v>67.77734375</c:v>
                </c:pt>
                <c:pt idx="152">
                  <c:v>67.95703125</c:v>
                </c:pt>
                <c:pt idx="153">
                  <c:v>67.80859375</c:v>
                </c:pt>
                <c:pt idx="154">
                  <c:v>67.87890625</c:v>
                </c:pt>
                <c:pt idx="155">
                  <c:v>67.8828125</c:v>
                </c:pt>
                <c:pt idx="156">
                  <c:v>67.41796875</c:v>
                </c:pt>
                <c:pt idx="157">
                  <c:v>67.41796875</c:v>
                </c:pt>
                <c:pt idx="158">
                  <c:v>67.421875</c:v>
                </c:pt>
                <c:pt idx="159">
                  <c:v>67.41796875</c:v>
                </c:pt>
                <c:pt idx="160">
                  <c:v>67.41796875</c:v>
                </c:pt>
                <c:pt idx="161">
                  <c:v>67.4208984375</c:v>
                </c:pt>
                <c:pt idx="162">
                  <c:v>67.41796875</c:v>
                </c:pt>
                <c:pt idx="163">
                  <c:v>67.41796875</c:v>
                </c:pt>
                <c:pt idx="164">
                  <c:v>67.41796875</c:v>
                </c:pt>
                <c:pt idx="165">
                  <c:v>67.41796875</c:v>
                </c:pt>
                <c:pt idx="166">
                  <c:v>67.421875</c:v>
                </c:pt>
                <c:pt idx="167">
                  <c:v>67.42578125</c:v>
                </c:pt>
                <c:pt idx="168">
                  <c:v>67.51953125</c:v>
                </c:pt>
                <c:pt idx="169">
                  <c:v>68.65625</c:v>
                </c:pt>
                <c:pt idx="170">
                  <c:v>68.609375</c:v>
                </c:pt>
                <c:pt idx="171">
                  <c:v>68.4296875</c:v>
                </c:pt>
                <c:pt idx="172">
                  <c:v>68.4306640625</c:v>
                </c:pt>
                <c:pt idx="173">
                  <c:v>68.4296875</c:v>
                </c:pt>
                <c:pt idx="174">
                  <c:v>68.4296875</c:v>
                </c:pt>
                <c:pt idx="175">
                  <c:v>68.4296875</c:v>
                </c:pt>
                <c:pt idx="176">
                  <c:v>68.4296875</c:v>
                </c:pt>
                <c:pt idx="177">
                  <c:v>68.4296875</c:v>
                </c:pt>
                <c:pt idx="178">
                  <c:v>68.4296875</c:v>
                </c:pt>
                <c:pt idx="179">
                  <c:v>68.4296875</c:v>
                </c:pt>
                <c:pt idx="180">
                  <c:v>68.43359375</c:v>
                </c:pt>
                <c:pt idx="181">
                  <c:v>68.4296875</c:v>
                </c:pt>
                <c:pt idx="182">
                  <c:v>68.4296875</c:v>
                </c:pt>
                <c:pt idx="183">
                  <c:v>68.4296875</c:v>
                </c:pt>
                <c:pt idx="184">
                  <c:v>68.4296875</c:v>
                </c:pt>
                <c:pt idx="185">
                  <c:v>68.4296875</c:v>
                </c:pt>
                <c:pt idx="186">
                  <c:v>68.4296875</c:v>
                </c:pt>
                <c:pt idx="187">
                  <c:v>68.4453125</c:v>
                </c:pt>
                <c:pt idx="188">
                  <c:v>69.39453125</c:v>
                </c:pt>
                <c:pt idx="189">
                  <c:v>69.453125</c:v>
                </c:pt>
                <c:pt idx="190">
                  <c:v>70.2421875</c:v>
                </c:pt>
                <c:pt idx="191">
                  <c:v>70.2421875</c:v>
                </c:pt>
                <c:pt idx="192">
                  <c:v>70.24609375</c:v>
                </c:pt>
                <c:pt idx="193">
                  <c:v>70.2421875</c:v>
                </c:pt>
                <c:pt idx="194">
                  <c:v>70.2421875</c:v>
                </c:pt>
                <c:pt idx="195">
                  <c:v>70.24609375</c:v>
                </c:pt>
                <c:pt idx="196">
                  <c:v>70.2421875</c:v>
                </c:pt>
                <c:pt idx="197">
                  <c:v>70.2421875</c:v>
                </c:pt>
                <c:pt idx="198">
                  <c:v>70.2421875</c:v>
                </c:pt>
                <c:pt idx="199">
                  <c:v>71.8828125</c:v>
                </c:pt>
                <c:pt idx="200">
                  <c:v>71.890625</c:v>
                </c:pt>
                <c:pt idx="201">
                  <c:v>71.88671875</c:v>
                </c:pt>
                <c:pt idx="202">
                  <c:v>71.88671875</c:v>
                </c:pt>
                <c:pt idx="203">
                  <c:v>71.890625</c:v>
                </c:pt>
                <c:pt idx="204">
                  <c:v>71.88671875</c:v>
                </c:pt>
                <c:pt idx="205">
                  <c:v>71.88671875</c:v>
                </c:pt>
                <c:pt idx="206">
                  <c:v>71.88671875</c:v>
                </c:pt>
                <c:pt idx="207">
                  <c:v>71.88671875</c:v>
                </c:pt>
                <c:pt idx="208">
                  <c:v>71.8876953125</c:v>
                </c:pt>
                <c:pt idx="209">
                  <c:v>71.88671875</c:v>
                </c:pt>
                <c:pt idx="210">
                  <c:v>71.88671875</c:v>
                </c:pt>
                <c:pt idx="211">
                  <c:v>71.890625</c:v>
                </c:pt>
                <c:pt idx="212">
                  <c:v>71.88671875</c:v>
                </c:pt>
                <c:pt idx="213">
                  <c:v>71.88671875</c:v>
                </c:pt>
                <c:pt idx="214">
                  <c:v>71.890625</c:v>
                </c:pt>
                <c:pt idx="215">
                  <c:v>71.88671875</c:v>
                </c:pt>
                <c:pt idx="216">
                  <c:v>71.88671875</c:v>
                </c:pt>
                <c:pt idx="217">
                  <c:v>71.890625</c:v>
                </c:pt>
                <c:pt idx="218">
                  <c:v>71.88671875</c:v>
                </c:pt>
                <c:pt idx="219">
                  <c:v>71.88671875</c:v>
                </c:pt>
                <c:pt idx="220">
                  <c:v>71.88671875</c:v>
                </c:pt>
                <c:pt idx="221">
                  <c:v>71.88671875</c:v>
                </c:pt>
                <c:pt idx="222">
                  <c:v>71.88671875</c:v>
                </c:pt>
                <c:pt idx="223">
                  <c:v>71.8828125</c:v>
                </c:pt>
                <c:pt idx="224">
                  <c:v>71.8828125</c:v>
                </c:pt>
                <c:pt idx="225">
                  <c:v>72.3671875</c:v>
                </c:pt>
                <c:pt idx="226">
                  <c:v>72.36328125</c:v>
                </c:pt>
                <c:pt idx="227">
                  <c:v>72.33984375</c:v>
                </c:pt>
                <c:pt idx="228">
                  <c:v>72.1875</c:v>
                </c:pt>
                <c:pt idx="229">
                  <c:v>72.1875</c:v>
                </c:pt>
                <c:pt idx="230">
                  <c:v>72.1875</c:v>
                </c:pt>
                <c:pt idx="231">
                  <c:v>72.1884765625</c:v>
                </c:pt>
                <c:pt idx="232">
                  <c:v>72.1875</c:v>
                </c:pt>
                <c:pt idx="233">
                  <c:v>72.1875</c:v>
                </c:pt>
                <c:pt idx="234">
                  <c:v>72.19140625</c:v>
                </c:pt>
                <c:pt idx="235">
                  <c:v>72.1875</c:v>
                </c:pt>
                <c:pt idx="236">
                  <c:v>72.1875</c:v>
                </c:pt>
                <c:pt idx="237">
                  <c:v>72.19140625</c:v>
                </c:pt>
                <c:pt idx="238">
                  <c:v>72.1875</c:v>
                </c:pt>
                <c:pt idx="239">
                  <c:v>72.1875</c:v>
                </c:pt>
                <c:pt idx="240">
                  <c:v>72.1875</c:v>
                </c:pt>
                <c:pt idx="241">
                  <c:v>72.32421875</c:v>
                </c:pt>
                <c:pt idx="242">
                  <c:v>73.14453125</c:v>
                </c:pt>
                <c:pt idx="243">
                  <c:v>73.62109375</c:v>
                </c:pt>
                <c:pt idx="244">
                  <c:v>73.6064453125</c:v>
                </c:pt>
                <c:pt idx="245">
                  <c:v>73.5625</c:v>
                </c:pt>
                <c:pt idx="246">
                  <c:v>73.5625</c:v>
                </c:pt>
                <c:pt idx="247">
                  <c:v>73.5625</c:v>
                </c:pt>
                <c:pt idx="248">
                  <c:v>73.5625</c:v>
                </c:pt>
                <c:pt idx="249">
                  <c:v>73.5625</c:v>
                </c:pt>
                <c:pt idx="250">
                  <c:v>73.56640625</c:v>
                </c:pt>
                <c:pt idx="251">
                  <c:v>73.5625</c:v>
                </c:pt>
                <c:pt idx="252">
                  <c:v>73.5625</c:v>
                </c:pt>
                <c:pt idx="253">
                  <c:v>73.56640625</c:v>
                </c:pt>
                <c:pt idx="254">
                  <c:v>73.5625</c:v>
                </c:pt>
                <c:pt idx="255">
                  <c:v>73.5625</c:v>
                </c:pt>
                <c:pt idx="256">
                  <c:v>73.56640625</c:v>
                </c:pt>
                <c:pt idx="257">
                  <c:v>73.5625</c:v>
                </c:pt>
                <c:pt idx="258">
                  <c:v>73.5625</c:v>
                </c:pt>
                <c:pt idx="259">
                  <c:v>73.56640625</c:v>
                </c:pt>
                <c:pt idx="260">
                  <c:v>73.5625</c:v>
                </c:pt>
                <c:pt idx="261">
                  <c:v>73.5625</c:v>
                </c:pt>
                <c:pt idx="262">
                  <c:v>73.56640625</c:v>
                </c:pt>
                <c:pt idx="263">
                  <c:v>73.5625</c:v>
                </c:pt>
                <c:pt idx="264">
                  <c:v>73.5625</c:v>
                </c:pt>
                <c:pt idx="265">
                  <c:v>73.56640625</c:v>
                </c:pt>
                <c:pt idx="266">
                  <c:v>73.5625</c:v>
                </c:pt>
                <c:pt idx="267">
                  <c:v>73.5625</c:v>
                </c:pt>
                <c:pt idx="268">
                  <c:v>73.5634765625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208896"/>
        <c:axId val="-801200736"/>
      </c:lineChart>
      <c:catAx>
        <c:axId val="-8012088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120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120073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12088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0"/>
  <sheetViews>
    <sheetView tabSelected="1" workbookViewId="0">
      <selection activeCell="I14" sqref="I14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622</f>
        <v>622</v>
      </c>
      <c r="B2" s="2">
        <f>0</f>
        <v>0</v>
      </c>
      <c r="C2" s="2">
        <f>675</f>
        <v>675</v>
      </c>
      <c r="D2" s="2">
        <f>2568</f>
        <v>2568</v>
      </c>
      <c r="E2" s="2">
        <f>2.5078125</f>
        <v>2.5078125</v>
      </c>
      <c r="G2" s="2">
        <f>283</f>
        <v>283</v>
      </c>
    </row>
    <row r="3" spans="1:11" x14ac:dyDescent="0.25">
      <c r="A3" s="2">
        <f>930</f>
        <v>930</v>
      </c>
      <c r="B3" s="2">
        <f>9</f>
        <v>9</v>
      </c>
      <c r="C3" s="2">
        <f>810</f>
        <v>810</v>
      </c>
      <c r="D3" s="2">
        <f>5040</f>
        <v>5040</v>
      </c>
      <c r="E3" s="2">
        <f>4.921875</f>
        <v>4.921875</v>
      </c>
    </row>
    <row r="4" spans="1:11" x14ac:dyDescent="0.25">
      <c r="A4" s="2">
        <f>1216</f>
        <v>1216</v>
      </c>
      <c r="B4" s="2">
        <f>15</f>
        <v>15</v>
      </c>
      <c r="C4" s="2">
        <f>950</f>
        <v>950</v>
      </c>
      <c r="D4" s="2">
        <f>6456</f>
        <v>6456</v>
      </c>
      <c r="E4" s="2">
        <f>6.3046875</f>
        <v>6.3046875</v>
      </c>
      <c r="G4" s="2" t="s">
        <v>5</v>
      </c>
    </row>
    <row r="5" spans="1:11" x14ac:dyDescent="0.25">
      <c r="A5" s="2">
        <f>1555</f>
        <v>1555</v>
      </c>
      <c r="B5" s="2">
        <f>29</f>
        <v>29</v>
      </c>
      <c r="C5" s="2">
        <f>1086</f>
        <v>1086</v>
      </c>
      <c r="D5" s="2">
        <f>15610</f>
        <v>15610</v>
      </c>
      <c r="E5" s="2">
        <f>15.244140625</f>
        <v>15.244140625</v>
      </c>
      <c r="G5" s="2">
        <f>172</f>
        <v>172</v>
      </c>
    </row>
    <row r="6" spans="1:11" x14ac:dyDescent="0.25">
      <c r="A6" s="2">
        <f>1895</f>
        <v>1895</v>
      </c>
      <c r="B6" s="2">
        <f>22</f>
        <v>22</v>
      </c>
      <c r="C6" s="2">
        <f>1232</f>
        <v>1232</v>
      </c>
      <c r="D6" s="2">
        <f>13481</f>
        <v>13481</v>
      </c>
      <c r="E6" s="2">
        <f>13.1650390625</f>
        <v>13.1650390625</v>
      </c>
    </row>
    <row r="7" spans="1:11" x14ac:dyDescent="0.25">
      <c r="A7" s="2">
        <f>2218</f>
        <v>2218</v>
      </c>
      <c r="B7" s="2">
        <f>27</f>
        <v>27</v>
      </c>
      <c r="C7" s="2">
        <f>1399</f>
        <v>1399</v>
      </c>
      <c r="D7" s="2">
        <f>14957</f>
        <v>14957</v>
      </c>
      <c r="E7" s="2">
        <f>14.6064453125</f>
        <v>14.6064453125</v>
      </c>
    </row>
    <row r="8" spans="1:11" x14ac:dyDescent="0.25">
      <c r="A8" s="2">
        <f>2554</f>
        <v>2554</v>
      </c>
      <c r="B8" s="2">
        <f>26</f>
        <v>26</v>
      </c>
      <c r="C8" s="2">
        <f>1556</f>
        <v>1556</v>
      </c>
      <c r="D8" s="2">
        <f>15941</f>
        <v>15941</v>
      </c>
      <c r="E8" s="2">
        <f>15.5673828125</f>
        <v>15.5673828125</v>
      </c>
    </row>
    <row r="9" spans="1:11" x14ac:dyDescent="0.25">
      <c r="A9" s="2">
        <f>2882</f>
        <v>2882</v>
      </c>
      <c r="B9" s="2">
        <f>33</f>
        <v>33</v>
      </c>
      <c r="C9" s="2">
        <f>1731</f>
        <v>1731</v>
      </c>
      <c r="D9" s="2">
        <f>18436</f>
        <v>18436</v>
      </c>
      <c r="E9" s="2">
        <f>18.00390625</f>
        <v>18.00390625</v>
      </c>
    </row>
    <row r="10" spans="1:11" x14ac:dyDescent="0.25">
      <c r="A10" s="2">
        <f>3201</f>
        <v>3201</v>
      </c>
      <c r="B10" s="2">
        <f>21</f>
        <v>21</v>
      </c>
      <c r="C10" s="2">
        <f>1889</f>
        <v>1889</v>
      </c>
      <c r="D10" s="2">
        <f>19608</f>
        <v>19608</v>
      </c>
      <c r="E10" s="2">
        <f>19.1484375</f>
        <v>19.1484375</v>
      </c>
    </row>
    <row r="11" spans="1:11" x14ac:dyDescent="0.25">
      <c r="A11" s="2">
        <f>3523</f>
        <v>3523</v>
      </c>
      <c r="B11" s="2">
        <f>32</f>
        <v>32</v>
      </c>
      <c r="C11" s="2">
        <f>2059</f>
        <v>2059</v>
      </c>
      <c r="D11" s="2">
        <f>23456</f>
        <v>23456</v>
      </c>
      <c r="E11" s="2">
        <f>22.90625</f>
        <v>22.90625</v>
      </c>
    </row>
    <row r="12" spans="1:11" x14ac:dyDescent="0.25">
      <c r="A12" s="2">
        <f>3856</f>
        <v>3856</v>
      </c>
      <c r="B12" s="2">
        <f>25</f>
        <v>25</v>
      </c>
      <c r="C12" s="2">
        <f>2203</f>
        <v>2203</v>
      </c>
      <c r="D12" s="2">
        <f>24092</f>
        <v>24092</v>
      </c>
      <c r="E12" s="2">
        <f>23.52734375</f>
        <v>23.52734375</v>
      </c>
    </row>
    <row r="13" spans="1:11" x14ac:dyDescent="0.25">
      <c r="A13" s="2">
        <f>4184</f>
        <v>4184</v>
      </c>
      <c r="B13" s="2">
        <f>25</f>
        <v>25</v>
      </c>
      <c r="C13" s="2">
        <f>2389</f>
        <v>2389</v>
      </c>
      <c r="D13" s="2">
        <f>28834</f>
        <v>28834</v>
      </c>
      <c r="E13" s="2">
        <f>28.158203125</f>
        <v>28.158203125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4500</f>
        <v>4500</v>
      </c>
      <c r="B14" s="2">
        <f>30</f>
        <v>30</v>
      </c>
      <c r="C14" s="2">
        <f>2573</f>
        <v>2573</v>
      </c>
      <c r="D14" s="2">
        <f>32129</f>
        <v>32129</v>
      </c>
      <c r="E14" s="2">
        <f>31.3759765625</f>
        <v>31.3759765625</v>
      </c>
      <c r="I14" s="1">
        <f>AVERAGE(E32:E42)</f>
        <v>43.251331676136367</v>
      </c>
      <c r="J14" s="1">
        <f>MAX(E2:E300)</f>
        <v>73.62109375</v>
      </c>
      <c r="K14" s="1">
        <f>AVERAGE(E248:E270)</f>
        <v>73.563561480978265</v>
      </c>
    </row>
    <row r="15" spans="1:11" x14ac:dyDescent="0.25">
      <c r="A15" s="2">
        <f>4801</f>
        <v>4801</v>
      </c>
      <c r="B15" s="2">
        <f>27</f>
        <v>27</v>
      </c>
      <c r="C15" s="2">
        <f>2733</f>
        <v>2733</v>
      </c>
      <c r="D15" s="2">
        <f>33693</f>
        <v>33693</v>
      </c>
      <c r="E15" s="2">
        <f>32.9033203125</f>
        <v>32.9033203125</v>
      </c>
    </row>
    <row r="16" spans="1:11" x14ac:dyDescent="0.25">
      <c r="A16" s="2">
        <f>5092</f>
        <v>5092</v>
      </c>
      <c r="B16" s="2">
        <f>24</f>
        <v>24</v>
      </c>
      <c r="C16" s="2">
        <f>2876</f>
        <v>2876</v>
      </c>
      <c r="D16" s="2">
        <f>34241</f>
        <v>34241</v>
      </c>
      <c r="E16" s="2">
        <f>33.4384765625</f>
        <v>33.4384765625</v>
      </c>
    </row>
    <row r="17" spans="1:5" x14ac:dyDescent="0.25">
      <c r="A17" s="2">
        <f>5356</f>
        <v>5356</v>
      </c>
      <c r="B17" s="2">
        <f>23</f>
        <v>23</v>
      </c>
      <c r="C17" s="2">
        <f>3032</f>
        <v>3032</v>
      </c>
      <c r="D17" s="2">
        <f>36049</f>
        <v>36049</v>
      </c>
      <c r="E17" s="2">
        <f>35.2041015625</f>
        <v>35.2041015625</v>
      </c>
    </row>
    <row r="18" spans="1:5" x14ac:dyDescent="0.25">
      <c r="A18" s="2">
        <f>5629</f>
        <v>5629</v>
      </c>
      <c r="B18" s="2">
        <f>3</f>
        <v>3</v>
      </c>
      <c r="C18" s="2">
        <f>3185</f>
        <v>3185</v>
      </c>
      <c r="D18" s="2">
        <f>36949</f>
        <v>36949</v>
      </c>
      <c r="E18" s="2">
        <f>36.0830078125</f>
        <v>36.0830078125</v>
      </c>
    </row>
    <row r="19" spans="1:5" x14ac:dyDescent="0.25">
      <c r="A19" s="2">
        <f>5913</f>
        <v>5913</v>
      </c>
      <c r="B19" s="2">
        <f>0</f>
        <v>0</v>
      </c>
      <c r="C19" s="2">
        <f>3372</f>
        <v>3372</v>
      </c>
      <c r="D19" s="2">
        <f>37373</f>
        <v>37373</v>
      </c>
      <c r="E19" s="2">
        <f>36.4970703125</f>
        <v>36.4970703125</v>
      </c>
    </row>
    <row r="20" spans="1:5" x14ac:dyDescent="0.25">
      <c r="A20" s="2">
        <f>6242</f>
        <v>6242</v>
      </c>
      <c r="B20" s="2">
        <f>2</f>
        <v>2</v>
      </c>
      <c r="C20" s="2">
        <f>3519</f>
        <v>3519</v>
      </c>
      <c r="D20" s="2">
        <f>38670</f>
        <v>38670</v>
      </c>
      <c r="E20" s="2">
        <f>37.763671875</f>
        <v>37.763671875</v>
      </c>
    </row>
    <row r="21" spans="1:5" x14ac:dyDescent="0.25">
      <c r="A21" s="2">
        <f>6507</f>
        <v>6507</v>
      </c>
      <c r="B21" s="2">
        <f>0</f>
        <v>0</v>
      </c>
      <c r="C21" s="2">
        <f>3704</f>
        <v>3704</v>
      </c>
      <c r="D21" s="2">
        <f>36188</f>
        <v>36188</v>
      </c>
      <c r="E21" s="2">
        <f>35.33984375</f>
        <v>35.33984375</v>
      </c>
    </row>
    <row r="22" spans="1:5" x14ac:dyDescent="0.25">
      <c r="A22" s="2">
        <f>6789</f>
        <v>6789</v>
      </c>
      <c r="B22" s="2">
        <f>5</f>
        <v>5</v>
      </c>
      <c r="C22" s="2">
        <f>3888</f>
        <v>3888</v>
      </c>
      <c r="D22" s="2">
        <f>37536</f>
        <v>37536</v>
      </c>
      <c r="E22" s="2">
        <f>36.65625</f>
        <v>36.65625</v>
      </c>
    </row>
    <row r="23" spans="1:5" x14ac:dyDescent="0.25">
      <c r="A23" s="2">
        <f>7088</f>
        <v>7088</v>
      </c>
      <c r="B23" s="2">
        <f>0</f>
        <v>0</v>
      </c>
      <c r="C23" s="2">
        <f>4087</f>
        <v>4087</v>
      </c>
      <c r="D23" s="2">
        <f>37952</f>
        <v>37952</v>
      </c>
      <c r="E23" s="2">
        <f>37.0625</f>
        <v>37.0625</v>
      </c>
    </row>
    <row r="24" spans="1:5" x14ac:dyDescent="0.25">
      <c r="A24" s="2">
        <f>7355</f>
        <v>7355</v>
      </c>
      <c r="B24" s="2">
        <f>10</f>
        <v>10</v>
      </c>
      <c r="C24" s="2">
        <f>4294</f>
        <v>4294</v>
      </c>
      <c r="D24" s="2">
        <f>38148</f>
        <v>38148</v>
      </c>
      <c r="E24" s="2">
        <f>37.25390625</f>
        <v>37.25390625</v>
      </c>
    </row>
    <row r="25" spans="1:5" x14ac:dyDescent="0.25">
      <c r="A25" s="2">
        <f>7638</f>
        <v>7638</v>
      </c>
      <c r="B25" s="2">
        <f>5</f>
        <v>5</v>
      </c>
      <c r="C25" s="2">
        <f>4463</f>
        <v>4463</v>
      </c>
      <c r="D25" s="2">
        <f>39304</f>
        <v>39304</v>
      </c>
      <c r="E25" s="2">
        <f>38.3828125</f>
        <v>38.3828125</v>
      </c>
    </row>
    <row r="26" spans="1:5" x14ac:dyDescent="0.25">
      <c r="A26" s="2">
        <f>7913</f>
        <v>7913</v>
      </c>
      <c r="B26" s="2">
        <f>0</f>
        <v>0</v>
      </c>
      <c r="C26" s="2">
        <f>4662</f>
        <v>4662</v>
      </c>
      <c r="D26" s="2">
        <f>39759</f>
        <v>39759</v>
      </c>
      <c r="E26" s="2">
        <f>38.8271484375</f>
        <v>38.8271484375</v>
      </c>
    </row>
    <row r="27" spans="1:5" x14ac:dyDescent="0.25">
      <c r="A27" s="2">
        <f>8178</f>
        <v>8178</v>
      </c>
      <c r="B27" s="2">
        <f>3</f>
        <v>3</v>
      </c>
      <c r="C27" s="2">
        <f>4841</f>
        <v>4841</v>
      </c>
      <c r="D27" s="2">
        <f>40144</f>
        <v>40144</v>
      </c>
      <c r="E27" s="2">
        <f>39.203125</f>
        <v>39.203125</v>
      </c>
    </row>
    <row r="28" spans="1:5" x14ac:dyDescent="0.25">
      <c r="A28" s="2">
        <f>8458</f>
        <v>8458</v>
      </c>
      <c r="B28" s="2">
        <f>2</f>
        <v>2</v>
      </c>
      <c r="C28" s="2">
        <f>4984</f>
        <v>4984</v>
      </c>
      <c r="D28" s="2">
        <f>41008</f>
        <v>41008</v>
      </c>
      <c r="E28" s="2">
        <f>40.046875</f>
        <v>40.046875</v>
      </c>
    </row>
    <row r="29" spans="1:5" x14ac:dyDescent="0.25">
      <c r="A29" s="2">
        <f>8724</f>
        <v>8724</v>
      </c>
      <c r="B29" s="2">
        <f>17</f>
        <v>17</v>
      </c>
      <c r="C29" s="2">
        <f>5136</f>
        <v>5136</v>
      </c>
      <c r="D29" s="2">
        <f>41690</f>
        <v>41690</v>
      </c>
      <c r="E29" s="2">
        <f>40.712890625</f>
        <v>40.712890625</v>
      </c>
    </row>
    <row r="30" spans="1:5" x14ac:dyDescent="0.25">
      <c r="A30" s="2">
        <f>9005</f>
        <v>9005</v>
      </c>
      <c r="B30" s="2">
        <f>3</f>
        <v>3</v>
      </c>
      <c r="C30" s="2">
        <f>5297</f>
        <v>5297</v>
      </c>
      <c r="D30" s="2">
        <f>42202</f>
        <v>42202</v>
      </c>
      <c r="E30" s="2">
        <f>41.212890625</f>
        <v>41.212890625</v>
      </c>
    </row>
    <row r="31" spans="1:5" x14ac:dyDescent="0.25">
      <c r="A31" s="2">
        <f>9283</f>
        <v>9283</v>
      </c>
      <c r="B31" s="2">
        <f>32</f>
        <v>32</v>
      </c>
      <c r="C31" s="2">
        <f>5477</f>
        <v>5477</v>
      </c>
      <c r="D31" s="2">
        <f>44078</f>
        <v>44078</v>
      </c>
      <c r="E31" s="2">
        <f>43.044921875</f>
        <v>43.044921875</v>
      </c>
    </row>
    <row r="32" spans="1:5" x14ac:dyDescent="0.25">
      <c r="A32" s="2">
        <f>9568</f>
        <v>9568</v>
      </c>
      <c r="B32" s="2">
        <f>28</f>
        <v>28</v>
      </c>
      <c r="C32" s="2">
        <f>5640</f>
        <v>5640</v>
      </c>
      <c r="D32" s="2">
        <f>44283</f>
        <v>44283</v>
      </c>
      <c r="E32" s="2">
        <f>43.2451171875</f>
        <v>43.2451171875</v>
      </c>
    </row>
    <row r="33" spans="1:5" x14ac:dyDescent="0.25">
      <c r="A33" s="2">
        <f>9844</f>
        <v>9844</v>
      </c>
      <c r="B33" s="2">
        <f>26</f>
        <v>26</v>
      </c>
      <c r="C33" s="2">
        <f>5796</f>
        <v>5796</v>
      </c>
      <c r="D33" s="2">
        <f>44283</f>
        <v>44283</v>
      </c>
      <c r="E33" s="2">
        <f>43.2451171875</f>
        <v>43.2451171875</v>
      </c>
    </row>
    <row r="34" spans="1:5" x14ac:dyDescent="0.25">
      <c r="A34" s="2">
        <f>10139</f>
        <v>10139</v>
      </c>
      <c r="B34" s="2">
        <f>25</f>
        <v>25</v>
      </c>
      <c r="C34" s="2">
        <f>5962</f>
        <v>5962</v>
      </c>
      <c r="D34" s="2">
        <f>44287</f>
        <v>44287</v>
      </c>
      <c r="E34" s="2">
        <f>43.2490234375</f>
        <v>43.2490234375</v>
      </c>
    </row>
    <row r="35" spans="1:5" x14ac:dyDescent="0.25">
      <c r="A35" s="2">
        <f>10417</f>
        <v>10417</v>
      </c>
      <c r="B35" s="2">
        <f>21</f>
        <v>21</v>
      </c>
      <c r="C35" s="2">
        <f>6141</f>
        <v>6141</v>
      </c>
      <c r="D35" s="2">
        <f>44287</f>
        <v>44287</v>
      </c>
      <c r="E35" s="2">
        <f>43.2490234375</f>
        <v>43.2490234375</v>
      </c>
    </row>
    <row r="36" spans="1:5" x14ac:dyDescent="0.25">
      <c r="A36" s="2">
        <f>10693</f>
        <v>10693</v>
      </c>
      <c r="B36" s="2">
        <f>41</f>
        <v>41</v>
      </c>
      <c r="C36" s="2">
        <f>6273</f>
        <v>6273</v>
      </c>
      <c r="D36" s="2">
        <f>44291</f>
        <v>44291</v>
      </c>
      <c r="E36" s="2">
        <f>43.2529296875</f>
        <v>43.2529296875</v>
      </c>
    </row>
    <row r="37" spans="1:5" x14ac:dyDescent="0.25">
      <c r="A37" s="2">
        <f>10979</f>
        <v>10979</v>
      </c>
      <c r="B37" s="2">
        <f>26</f>
        <v>26</v>
      </c>
      <c r="C37" s="2">
        <f>6401</f>
        <v>6401</v>
      </c>
      <c r="D37" s="2">
        <f>44291</f>
        <v>44291</v>
      </c>
      <c r="E37" s="2">
        <f>43.2529296875</f>
        <v>43.2529296875</v>
      </c>
    </row>
    <row r="38" spans="1:5" x14ac:dyDescent="0.25">
      <c r="A38" s="2">
        <f>11277</f>
        <v>11277</v>
      </c>
      <c r="B38" s="2">
        <f>25</f>
        <v>25</v>
      </c>
      <c r="C38" s="2">
        <f>6550</f>
        <v>6550</v>
      </c>
      <c r="D38" s="2">
        <f>44291</f>
        <v>44291</v>
      </c>
      <c r="E38" s="2">
        <f>43.2529296875</f>
        <v>43.2529296875</v>
      </c>
    </row>
    <row r="39" spans="1:5" x14ac:dyDescent="0.25">
      <c r="A39" s="2">
        <f>11561</f>
        <v>11561</v>
      </c>
      <c r="B39" s="2">
        <f>27</f>
        <v>27</v>
      </c>
      <c r="C39" s="2">
        <f>6709</f>
        <v>6709</v>
      </c>
      <c r="D39" s="2">
        <f>44291</f>
        <v>44291</v>
      </c>
      <c r="E39" s="2">
        <f>43.2529296875</f>
        <v>43.2529296875</v>
      </c>
    </row>
    <row r="40" spans="1:5" x14ac:dyDescent="0.25">
      <c r="A40" s="2">
        <f>11839</f>
        <v>11839</v>
      </c>
      <c r="B40" s="2">
        <f t="shared" ref="B40:B49" si="0">0</f>
        <v>0</v>
      </c>
      <c r="C40" s="2">
        <f>6850</f>
        <v>6850</v>
      </c>
      <c r="D40" s="2">
        <f>44293</f>
        <v>44293</v>
      </c>
      <c r="E40" s="2">
        <f>43.2548828125</f>
        <v>43.2548828125</v>
      </c>
    </row>
    <row r="41" spans="1:5" x14ac:dyDescent="0.25">
      <c r="A41" s="2">
        <f>12120</f>
        <v>12120</v>
      </c>
      <c r="B41" s="2">
        <f t="shared" si="0"/>
        <v>0</v>
      </c>
      <c r="C41" s="2">
        <f>7003</f>
        <v>7003</v>
      </c>
      <c r="D41" s="2">
        <f>44293</f>
        <v>44293</v>
      </c>
      <c r="E41" s="2">
        <f>43.2548828125</f>
        <v>43.2548828125</v>
      </c>
    </row>
    <row r="42" spans="1:5" x14ac:dyDescent="0.25">
      <c r="A42" s="2">
        <f>12418</f>
        <v>12418</v>
      </c>
      <c r="B42" s="2">
        <f t="shared" si="0"/>
        <v>0</v>
      </c>
      <c r="C42" s="2">
        <f>7152</f>
        <v>7152</v>
      </c>
      <c r="D42" s="2">
        <f>44293</f>
        <v>44293</v>
      </c>
      <c r="E42" s="2">
        <f>43.2548828125</f>
        <v>43.2548828125</v>
      </c>
    </row>
    <row r="43" spans="1:5" x14ac:dyDescent="0.25">
      <c r="A43" s="2">
        <f>12698</f>
        <v>12698</v>
      </c>
      <c r="B43" s="2">
        <f t="shared" si="0"/>
        <v>0</v>
      </c>
      <c r="C43" s="2">
        <f>7332</f>
        <v>7332</v>
      </c>
      <c r="D43" s="2">
        <f>44710</f>
        <v>44710</v>
      </c>
      <c r="E43" s="2">
        <f>43.662109375</f>
        <v>43.662109375</v>
      </c>
    </row>
    <row r="44" spans="1:5" x14ac:dyDescent="0.25">
      <c r="A44" s="2">
        <f>13003</f>
        <v>13003</v>
      </c>
      <c r="B44" s="2">
        <f t="shared" si="0"/>
        <v>0</v>
      </c>
      <c r="C44" s="2">
        <f>7511</f>
        <v>7511</v>
      </c>
      <c r="D44" s="2">
        <f>45440</f>
        <v>45440</v>
      </c>
      <c r="E44" s="2">
        <f>44.375</f>
        <v>44.375</v>
      </c>
    </row>
    <row r="45" spans="1:5" x14ac:dyDescent="0.25">
      <c r="A45" s="2">
        <f>13283</f>
        <v>13283</v>
      </c>
      <c r="B45" s="2">
        <f t="shared" si="0"/>
        <v>0</v>
      </c>
      <c r="C45" s="2">
        <f>7650</f>
        <v>7650</v>
      </c>
      <c r="D45" s="2">
        <f>45461</f>
        <v>45461</v>
      </c>
      <c r="E45" s="2">
        <f>44.3955078125</f>
        <v>44.3955078125</v>
      </c>
    </row>
    <row r="46" spans="1:5" x14ac:dyDescent="0.25">
      <c r="A46" s="2">
        <f>13577</f>
        <v>13577</v>
      </c>
      <c r="B46" s="2">
        <f t="shared" si="0"/>
        <v>0</v>
      </c>
      <c r="C46" s="2">
        <f>7783</f>
        <v>7783</v>
      </c>
      <c r="D46" s="2">
        <f>45465</f>
        <v>45465</v>
      </c>
      <c r="E46" s="2">
        <f>44.3994140625</f>
        <v>44.3994140625</v>
      </c>
    </row>
    <row r="47" spans="1:5" x14ac:dyDescent="0.25">
      <c r="A47" s="2">
        <f>13860</f>
        <v>13860</v>
      </c>
      <c r="B47" s="2">
        <f t="shared" si="0"/>
        <v>0</v>
      </c>
      <c r="C47" s="2">
        <f>7962</f>
        <v>7962</v>
      </c>
      <c r="D47" s="2">
        <f>45521</f>
        <v>45521</v>
      </c>
      <c r="E47" s="2">
        <f>44.4541015625</f>
        <v>44.4541015625</v>
      </c>
    </row>
    <row r="48" spans="1:5" x14ac:dyDescent="0.25">
      <c r="A48" s="2">
        <f>14148</f>
        <v>14148</v>
      </c>
      <c r="B48" s="2">
        <f t="shared" si="0"/>
        <v>0</v>
      </c>
      <c r="C48" s="2">
        <f>8112</f>
        <v>8112</v>
      </c>
      <c r="D48" s="2">
        <f>45520</f>
        <v>45520</v>
      </c>
      <c r="E48" s="2">
        <f>44.453125</f>
        <v>44.453125</v>
      </c>
    </row>
    <row r="49" spans="1:5" x14ac:dyDescent="0.25">
      <c r="A49" s="2">
        <f>14437</f>
        <v>14437</v>
      </c>
      <c r="B49" s="2">
        <f t="shared" si="0"/>
        <v>0</v>
      </c>
      <c r="C49" s="2">
        <f>8265</f>
        <v>8265</v>
      </c>
      <c r="D49" s="2">
        <f>45517</f>
        <v>45517</v>
      </c>
      <c r="E49" s="2">
        <f>44.4501953125</f>
        <v>44.4501953125</v>
      </c>
    </row>
    <row r="50" spans="1:5" x14ac:dyDescent="0.25">
      <c r="A50" s="2">
        <f>14739</f>
        <v>14739</v>
      </c>
      <c r="B50" s="2">
        <f>15</f>
        <v>15</v>
      </c>
      <c r="C50" s="2">
        <f>8412</f>
        <v>8412</v>
      </c>
      <c r="D50" s="2">
        <f>45563</f>
        <v>45563</v>
      </c>
      <c r="E50" s="2">
        <f>44.4951171875</f>
        <v>44.4951171875</v>
      </c>
    </row>
    <row r="51" spans="1:5" x14ac:dyDescent="0.25">
      <c r="A51" s="2">
        <f>15043</f>
        <v>15043</v>
      </c>
      <c r="B51" s="2">
        <f>25</f>
        <v>25</v>
      </c>
      <c r="C51" s="2">
        <f>8588</f>
        <v>8588</v>
      </c>
      <c r="D51" s="2">
        <f>46096</f>
        <v>46096</v>
      </c>
      <c r="E51" s="2">
        <f>45.015625</f>
        <v>45.015625</v>
      </c>
    </row>
    <row r="52" spans="1:5" x14ac:dyDescent="0.25">
      <c r="A52" s="2">
        <f>15339</f>
        <v>15339</v>
      </c>
      <c r="B52" s="2">
        <f>17</f>
        <v>17</v>
      </c>
      <c r="C52" s="2">
        <f>8767</f>
        <v>8767</v>
      </c>
      <c r="D52" s="2">
        <f>47336</f>
        <v>47336</v>
      </c>
      <c r="E52" s="2">
        <f>46.2265625</f>
        <v>46.2265625</v>
      </c>
    </row>
    <row r="53" spans="1:5" x14ac:dyDescent="0.25">
      <c r="A53" s="2">
        <f>15618</f>
        <v>15618</v>
      </c>
      <c r="B53" s="2">
        <f>0</f>
        <v>0</v>
      </c>
      <c r="C53" s="2">
        <f>8921</f>
        <v>8921</v>
      </c>
      <c r="D53" s="2">
        <f>47540</f>
        <v>47540</v>
      </c>
      <c r="E53" s="2">
        <f>46.42578125</f>
        <v>46.42578125</v>
      </c>
    </row>
    <row r="54" spans="1:5" x14ac:dyDescent="0.25">
      <c r="A54" s="2">
        <f>15890</f>
        <v>15890</v>
      </c>
      <c r="B54" s="2">
        <f>0</f>
        <v>0</v>
      </c>
      <c r="C54" s="2">
        <f>9066</f>
        <v>9066</v>
      </c>
      <c r="D54" s="2">
        <f>47571</f>
        <v>47571</v>
      </c>
      <c r="E54" s="2">
        <f>46.4560546875</f>
        <v>46.4560546875</v>
      </c>
    </row>
    <row r="55" spans="1:5" x14ac:dyDescent="0.25">
      <c r="A55" s="2">
        <f>16166</f>
        <v>16166</v>
      </c>
      <c r="B55" s="2">
        <f>5</f>
        <v>5</v>
      </c>
      <c r="C55" s="2">
        <f>9211</f>
        <v>9211</v>
      </c>
      <c r="D55" s="2">
        <f>48307</f>
        <v>48307</v>
      </c>
      <c r="E55" s="2">
        <f>47.1748046875</f>
        <v>47.1748046875</v>
      </c>
    </row>
    <row r="56" spans="1:5" x14ac:dyDescent="0.25">
      <c r="A56" s="2">
        <f>16448</f>
        <v>16448</v>
      </c>
      <c r="B56" s="2">
        <f>0</f>
        <v>0</v>
      </c>
      <c r="C56" s="2">
        <f>9368</f>
        <v>9368</v>
      </c>
      <c r="D56" s="2">
        <f>48870</f>
        <v>48870</v>
      </c>
      <c r="E56" s="2">
        <f>47.724609375</f>
        <v>47.724609375</v>
      </c>
    </row>
    <row r="57" spans="1:5" x14ac:dyDescent="0.25">
      <c r="A57" s="2">
        <f>16726</f>
        <v>16726</v>
      </c>
      <c r="B57" s="2">
        <f>0</f>
        <v>0</v>
      </c>
      <c r="C57" s="2">
        <f>9519</f>
        <v>9519</v>
      </c>
      <c r="D57" s="2">
        <f>49135</f>
        <v>49135</v>
      </c>
      <c r="E57" s="2">
        <f>47.9833984375</f>
        <v>47.9833984375</v>
      </c>
    </row>
    <row r="58" spans="1:5" x14ac:dyDescent="0.25">
      <c r="A58" s="2">
        <f>16992</f>
        <v>16992</v>
      </c>
      <c r="B58" s="2">
        <f>0</f>
        <v>0</v>
      </c>
      <c r="C58" s="2">
        <f>9701</f>
        <v>9701</v>
      </c>
      <c r="D58" s="2">
        <f>49531</f>
        <v>49531</v>
      </c>
      <c r="E58" s="2">
        <f>48.3701171875</f>
        <v>48.3701171875</v>
      </c>
    </row>
    <row r="59" spans="1:5" x14ac:dyDescent="0.25">
      <c r="A59" s="2">
        <f>17264</f>
        <v>17264</v>
      </c>
      <c r="B59" s="2">
        <f>0</f>
        <v>0</v>
      </c>
      <c r="C59" s="2">
        <f>9873</f>
        <v>9873</v>
      </c>
      <c r="D59" s="2">
        <f>50199</f>
        <v>50199</v>
      </c>
      <c r="E59" s="2">
        <f>49.0224609375</f>
        <v>49.0224609375</v>
      </c>
    </row>
    <row r="60" spans="1:5" x14ac:dyDescent="0.25">
      <c r="A60" s="2">
        <f>17583</f>
        <v>17583</v>
      </c>
      <c r="B60" s="2">
        <f>0</f>
        <v>0</v>
      </c>
      <c r="C60" s="2">
        <f>10040</f>
        <v>10040</v>
      </c>
      <c r="D60" s="2">
        <f>50531</f>
        <v>50531</v>
      </c>
      <c r="E60" s="2">
        <f>49.3466796875</f>
        <v>49.3466796875</v>
      </c>
    </row>
    <row r="61" spans="1:5" x14ac:dyDescent="0.25">
      <c r="A61" s="2">
        <f>17904</f>
        <v>17904</v>
      </c>
      <c r="B61" s="2">
        <f>0</f>
        <v>0</v>
      </c>
      <c r="C61" s="2">
        <f>10204</f>
        <v>10204</v>
      </c>
      <c r="D61" s="2">
        <f>50883</f>
        <v>50883</v>
      </c>
      <c r="E61" s="2">
        <f>49.6904296875</f>
        <v>49.6904296875</v>
      </c>
    </row>
    <row r="62" spans="1:5" x14ac:dyDescent="0.25">
      <c r="A62" s="2">
        <f>18214</f>
        <v>18214</v>
      </c>
      <c r="B62" s="2">
        <f>20</f>
        <v>20</v>
      </c>
      <c r="C62" s="2">
        <f>10351</f>
        <v>10351</v>
      </c>
      <c r="D62" s="2">
        <f>51435</f>
        <v>51435</v>
      </c>
      <c r="E62" s="2">
        <f>50.2294921875</f>
        <v>50.2294921875</v>
      </c>
    </row>
    <row r="63" spans="1:5" x14ac:dyDescent="0.25">
      <c r="A63" s="2">
        <f>18479</f>
        <v>18479</v>
      </c>
      <c r="B63" s="2">
        <f>0</f>
        <v>0</v>
      </c>
      <c r="C63" s="2">
        <f>10510</f>
        <v>10510</v>
      </c>
      <c r="D63" s="2">
        <f>51627</f>
        <v>51627</v>
      </c>
      <c r="E63" s="2">
        <f>50.4169921875</f>
        <v>50.4169921875</v>
      </c>
    </row>
    <row r="64" spans="1:5" x14ac:dyDescent="0.25">
      <c r="A64" s="2">
        <f>18754</f>
        <v>18754</v>
      </c>
      <c r="B64" s="2">
        <f>0</f>
        <v>0</v>
      </c>
      <c r="C64" s="2">
        <f>10660</f>
        <v>10660</v>
      </c>
      <c r="D64" s="2">
        <f>54471</f>
        <v>54471</v>
      </c>
      <c r="E64" s="2">
        <f>53.1943359375</f>
        <v>53.1943359375</v>
      </c>
    </row>
    <row r="65" spans="1:5" x14ac:dyDescent="0.25">
      <c r="A65" s="2">
        <f>19033</f>
        <v>19033</v>
      </c>
      <c r="B65" s="2">
        <f>4</f>
        <v>4</v>
      </c>
      <c r="C65" s="2">
        <f>10832</f>
        <v>10832</v>
      </c>
      <c r="D65" s="2">
        <f>57698</f>
        <v>57698</v>
      </c>
      <c r="E65" s="2">
        <f>56.345703125</f>
        <v>56.345703125</v>
      </c>
    </row>
    <row r="66" spans="1:5" x14ac:dyDescent="0.25">
      <c r="A66" s="2">
        <f>19336</f>
        <v>19336</v>
      </c>
      <c r="B66" s="2">
        <f>0</f>
        <v>0</v>
      </c>
      <c r="C66" s="2">
        <f>11011</f>
        <v>11011</v>
      </c>
      <c r="D66" s="2">
        <f>59492</f>
        <v>59492</v>
      </c>
      <c r="E66" s="2">
        <f>58.09765625</f>
        <v>58.09765625</v>
      </c>
    </row>
    <row r="67" spans="1:5" x14ac:dyDescent="0.25">
      <c r="A67" s="2">
        <f>19600</f>
        <v>19600</v>
      </c>
      <c r="B67" s="2">
        <f>0</f>
        <v>0</v>
      </c>
      <c r="C67" s="2">
        <f>11166</f>
        <v>11166</v>
      </c>
      <c r="D67" s="2">
        <f>60712</f>
        <v>60712</v>
      </c>
      <c r="E67" s="2">
        <f>59.2890625</f>
        <v>59.2890625</v>
      </c>
    </row>
    <row r="68" spans="1:5" x14ac:dyDescent="0.25">
      <c r="A68" s="2">
        <f>19875</f>
        <v>19875</v>
      </c>
      <c r="B68" s="2">
        <f>0</f>
        <v>0</v>
      </c>
      <c r="C68" s="2">
        <f>11338</f>
        <v>11338</v>
      </c>
      <c r="D68" s="2">
        <f>61480</f>
        <v>61480</v>
      </c>
      <c r="E68" s="2">
        <f>60.0390625</f>
        <v>60.0390625</v>
      </c>
    </row>
    <row r="69" spans="1:5" x14ac:dyDescent="0.25">
      <c r="A69" s="2">
        <f>20161</f>
        <v>20161</v>
      </c>
      <c r="B69" s="2">
        <f>0</f>
        <v>0</v>
      </c>
      <c r="C69" s="2">
        <f>11503</f>
        <v>11503</v>
      </c>
      <c r="D69" s="2">
        <f>61552</f>
        <v>61552</v>
      </c>
      <c r="E69" s="2">
        <f>60.109375</f>
        <v>60.109375</v>
      </c>
    </row>
    <row r="70" spans="1:5" x14ac:dyDescent="0.25">
      <c r="A70" s="2">
        <f>20440</f>
        <v>20440</v>
      </c>
      <c r="B70" s="2">
        <f>5</f>
        <v>5</v>
      </c>
      <c r="C70" s="2">
        <f>11655</f>
        <v>11655</v>
      </c>
      <c r="D70" s="2">
        <f>61728</f>
        <v>61728</v>
      </c>
      <c r="E70" s="2">
        <f>60.28125</f>
        <v>60.28125</v>
      </c>
    </row>
    <row r="71" spans="1:5" x14ac:dyDescent="0.25">
      <c r="A71" s="2">
        <f>20716</f>
        <v>20716</v>
      </c>
      <c r="B71" s="2">
        <f>0</f>
        <v>0</v>
      </c>
      <c r="C71" s="2">
        <f>11828</f>
        <v>11828</v>
      </c>
      <c r="D71" s="2">
        <f>61724</f>
        <v>61724</v>
      </c>
      <c r="E71" s="2">
        <f>60.27734375</f>
        <v>60.27734375</v>
      </c>
    </row>
    <row r="72" spans="1:5" x14ac:dyDescent="0.25">
      <c r="A72" s="2">
        <f>20989</f>
        <v>20989</v>
      </c>
      <c r="B72" s="2">
        <f>0</f>
        <v>0</v>
      </c>
      <c r="C72" s="2">
        <f>11987</f>
        <v>11987</v>
      </c>
      <c r="D72" s="2">
        <f>61729</f>
        <v>61729</v>
      </c>
      <c r="E72" s="2">
        <f>60.2822265625</f>
        <v>60.2822265625</v>
      </c>
    </row>
    <row r="73" spans="1:5" x14ac:dyDescent="0.25">
      <c r="A73" s="2">
        <f>21261</f>
        <v>21261</v>
      </c>
      <c r="B73" s="2">
        <f>4</f>
        <v>4</v>
      </c>
      <c r="C73" s="2">
        <f>12125</f>
        <v>12125</v>
      </c>
      <c r="D73" s="2">
        <f>61728</f>
        <v>61728</v>
      </c>
      <c r="E73" s="2">
        <f t="shared" ref="E73:E78" si="1">60.28125</f>
        <v>60.28125</v>
      </c>
    </row>
    <row r="74" spans="1:5" x14ac:dyDescent="0.25">
      <c r="A74" s="2">
        <f>21542</f>
        <v>21542</v>
      </c>
      <c r="B74" s="2">
        <f>30</f>
        <v>30</v>
      </c>
      <c r="C74" s="2">
        <f>12278</f>
        <v>12278</v>
      </c>
      <c r="D74" s="2">
        <f>61728</f>
        <v>61728</v>
      </c>
      <c r="E74" s="2">
        <f t="shared" si="1"/>
        <v>60.28125</v>
      </c>
    </row>
    <row r="75" spans="1:5" x14ac:dyDescent="0.25">
      <c r="A75" s="2">
        <f>21829</f>
        <v>21829</v>
      </c>
      <c r="B75" s="2">
        <f>21</f>
        <v>21</v>
      </c>
      <c r="C75" s="2">
        <f>12441</f>
        <v>12441</v>
      </c>
      <c r="D75" s="2">
        <f>61728</f>
        <v>61728</v>
      </c>
      <c r="E75" s="2">
        <f t="shared" si="1"/>
        <v>60.28125</v>
      </c>
    </row>
    <row r="76" spans="1:5" x14ac:dyDescent="0.25">
      <c r="A76" s="2">
        <f>22107</f>
        <v>22107</v>
      </c>
      <c r="B76" s="2">
        <f>19</f>
        <v>19</v>
      </c>
      <c r="C76" s="2">
        <f>12596</f>
        <v>12596</v>
      </c>
      <c r="D76" s="2">
        <f>61728</f>
        <v>61728</v>
      </c>
      <c r="E76" s="2">
        <f t="shared" si="1"/>
        <v>60.28125</v>
      </c>
    </row>
    <row r="77" spans="1:5" x14ac:dyDescent="0.25">
      <c r="A77" s="2">
        <f>22383</f>
        <v>22383</v>
      </c>
      <c r="B77" s="2">
        <f>36</f>
        <v>36</v>
      </c>
      <c r="C77" s="2">
        <f>12748</f>
        <v>12748</v>
      </c>
      <c r="D77" s="2">
        <f>61728</f>
        <v>61728</v>
      </c>
      <c r="E77" s="2">
        <f t="shared" si="1"/>
        <v>60.28125</v>
      </c>
    </row>
    <row r="78" spans="1:5" x14ac:dyDescent="0.25">
      <c r="A78" s="2">
        <f>22662</f>
        <v>22662</v>
      </c>
      <c r="B78" s="2">
        <f>6</f>
        <v>6</v>
      </c>
      <c r="C78" s="2">
        <f>12918</f>
        <v>12918</v>
      </c>
      <c r="D78" s="2">
        <f>61728</f>
        <v>61728</v>
      </c>
      <c r="E78" s="2">
        <f t="shared" si="1"/>
        <v>60.28125</v>
      </c>
    </row>
    <row r="79" spans="1:5" x14ac:dyDescent="0.25">
      <c r="A79" s="2">
        <f>22962</f>
        <v>22962</v>
      </c>
      <c r="B79" s="2">
        <f>14</f>
        <v>14</v>
      </c>
      <c r="C79" s="2">
        <f>13103</f>
        <v>13103</v>
      </c>
      <c r="D79" s="2">
        <f>61732</f>
        <v>61732</v>
      </c>
      <c r="E79" s="2">
        <f>60.28515625</f>
        <v>60.28515625</v>
      </c>
    </row>
    <row r="80" spans="1:5" x14ac:dyDescent="0.25">
      <c r="A80" s="2">
        <f>23280</f>
        <v>23280</v>
      </c>
      <c r="B80" s="2">
        <f>0</f>
        <v>0</v>
      </c>
      <c r="C80" s="2">
        <f>13255</f>
        <v>13255</v>
      </c>
      <c r="D80" s="2">
        <f>61728</f>
        <v>61728</v>
      </c>
      <c r="E80" s="2">
        <f>60.28125</f>
        <v>60.28125</v>
      </c>
    </row>
    <row r="81" spans="1:5" x14ac:dyDescent="0.25">
      <c r="A81" s="2">
        <f>23604</f>
        <v>23604</v>
      </c>
      <c r="B81" s="2">
        <f>0</f>
        <v>0</v>
      </c>
      <c r="C81" s="2">
        <f>13418</f>
        <v>13418</v>
      </c>
      <c r="D81" s="2">
        <f>61732</f>
        <v>61732</v>
      </c>
      <c r="E81" s="2">
        <f>60.28515625</f>
        <v>60.28515625</v>
      </c>
    </row>
    <row r="82" spans="1:5" x14ac:dyDescent="0.25">
      <c r="A82" s="2">
        <f>23910</f>
        <v>23910</v>
      </c>
      <c r="B82" s="2">
        <f>0</f>
        <v>0</v>
      </c>
      <c r="C82" s="2">
        <f>13566</f>
        <v>13566</v>
      </c>
      <c r="D82" s="2">
        <f>61728</f>
        <v>61728</v>
      </c>
      <c r="E82" s="2">
        <f>60.28125</f>
        <v>60.28125</v>
      </c>
    </row>
    <row r="83" spans="1:5" x14ac:dyDescent="0.25">
      <c r="A83" s="2">
        <f>24236</f>
        <v>24236</v>
      </c>
      <c r="B83" s="2">
        <f>0</f>
        <v>0</v>
      </c>
      <c r="C83" s="2">
        <f>13719</f>
        <v>13719</v>
      </c>
      <c r="D83" s="2">
        <f>61729</f>
        <v>61729</v>
      </c>
      <c r="E83" s="2">
        <f>60.2822265625</f>
        <v>60.2822265625</v>
      </c>
    </row>
    <row r="84" spans="1:5" x14ac:dyDescent="0.25">
      <c r="A84" s="2">
        <f>24544</f>
        <v>24544</v>
      </c>
      <c r="B84" s="2">
        <f>0</f>
        <v>0</v>
      </c>
      <c r="C84" s="2">
        <f>13892</f>
        <v>13892</v>
      </c>
      <c r="D84" s="2">
        <f>61728</f>
        <v>61728</v>
      </c>
      <c r="E84" s="2">
        <f>60.28125</f>
        <v>60.28125</v>
      </c>
    </row>
    <row r="85" spans="1:5" x14ac:dyDescent="0.25">
      <c r="A85" s="2">
        <f>24849</f>
        <v>24849</v>
      </c>
      <c r="B85" s="2">
        <f>0</f>
        <v>0</v>
      </c>
      <c r="C85" s="2">
        <f>14042</f>
        <v>14042</v>
      </c>
      <c r="D85" s="2">
        <f>61728</f>
        <v>61728</v>
      </c>
      <c r="E85" s="2">
        <f>60.28125</f>
        <v>60.28125</v>
      </c>
    </row>
    <row r="86" spans="1:5" x14ac:dyDescent="0.25">
      <c r="A86" s="2">
        <f>25162</f>
        <v>25162</v>
      </c>
      <c r="B86" s="2">
        <f>0</f>
        <v>0</v>
      </c>
      <c r="C86" s="2">
        <f>14205</f>
        <v>14205</v>
      </c>
      <c r="D86" s="2">
        <f>61728</f>
        <v>61728</v>
      </c>
      <c r="E86" s="2">
        <f>60.28125</f>
        <v>60.28125</v>
      </c>
    </row>
    <row r="87" spans="1:5" x14ac:dyDescent="0.25">
      <c r="A87" s="2">
        <f>25451</f>
        <v>25451</v>
      </c>
      <c r="B87" s="2">
        <f>30</f>
        <v>30</v>
      </c>
      <c r="C87" s="2">
        <f>14353</f>
        <v>14353</v>
      </c>
      <c r="D87" s="2">
        <f>61728</f>
        <v>61728</v>
      </c>
      <c r="E87" s="2">
        <f>60.28125</f>
        <v>60.28125</v>
      </c>
    </row>
    <row r="88" spans="1:5" x14ac:dyDescent="0.25">
      <c r="A88" s="2">
        <f>25741</f>
        <v>25741</v>
      </c>
      <c r="B88" s="2">
        <f>16</f>
        <v>16</v>
      </c>
      <c r="C88" s="2">
        <f>14524</f>
        <v>14524</v>
      </c>
      <c r="D88" s="2">
        <f>61764</f>
        <v>61764</v>
      </c>
      <c r="E88" s="2">
        <f>60.31640625</f>
        <v>60.31640625</v>
      </c>
    </row>
    <row r="89" spans="1:5" x14ac:dyDescent="0.25">
      <c r="A89" s="2">
        <f>26021</f>
        <v>26021</v>
      </c>
      <c r="B89" s="2">
        <f>6</f>
        <v>6</v>
      </c>
      <c r="C89" s="2">
        <f>14739</f>
        <v>14739</v>
      </c>
      <c r="D89" s="2">
        <f>62132</f>
        <v>62132</v>
      </c>
      <c r="E89" s="2">
        <f>60.67578125</f>
        <v>60.67578125</v>
      </c>
    </row>
    <row r="90" spans="1:5" x14ac:dyDescent="0.25">
      <c r="A90" s="2">
        <f>26298</f>
        <v>26298</v>
      </c>
      <c r="B90" s="2">
        <f>7</f>
        <v>7</v>
      </c>
      <c r="C90" s="2">
        <f>14922</f>
        <v>14922</v>
      </c>
      <c r="D90" s="2">
        <f>63228</f>
        <v>63228</v>
      </c>
      <c r="E90" s="2">
        <f>61.74609375</f>
        <v>61.74609375</v>
      </c>
    </row>
    <row r="91" spans="1:5" x14ac:dyDescent="0.25">
      <c r="A91" s="2">
        <f>26567</f>
        <v>26567</v>
      </c>
      <c r="B91" s="2">
        <f>0</f>
        <v>0</v>
      </c>
      <c r="C91" s="2">
        <f>15077</f>
        <v>15077</v>
      </c>
      <c r="D91" s="2">
        <f>63368</f>
        <v>63368</v>
      </c>
      <c r="E91" s="2">
        <f>61.8828125</f>
        <v>61.8828125</v>
      </c>
    </row>
    <row r="92" spans="1:5" x14ac:dyDescent="0.25">
      <c r="A92" s="2">
        <f>26836</f>
        <v>26836</v>
      </c>
      <c r="B92" s="2">
        <f>0</f>
        <v>0</v>
      </c>
      <c r="C92" s="2">
        <f>15239</f>
        <v>15239</v>
      </c>
      <c r="D92" s="2">
        <f>63344</f>
        <v>63344</v>
      </c>
      <c r="E92" s="2">
        <f>61.859375</f>
        <v>61.859375</v>
      </c>
    </row>
    <row r="93" spans="1:5" x14ac:dyDescent="0.25">
      <c r="A93" s="2">
        <f>27110</f>
        <v>27110</v>
      </c>
      <c r="B93" s="2">
        <f>0</f>
        <v>0</v>
      </c>
      <c r="C93" s="2">
        <f>15401</f>
        <v>15401</v>
      </c>
      <c r="D93" s="2">
        <f>64648</f>
        <v>64648</v>
      </c>
      <c r="E93" s="2">
        <f>63.1328125</f>
        <v>63.1328125</v>
      </c>
    </row>
    <row r="94" spans="1:5" x14ac:dyDescent="0.25">
      <c r="A94" s="2">
        <f>27390</f>
        <v>27390</v>
      </c>
      <c r="B94" s="2">
        <f>5</f>
        <v>5</v>
      </c>
      <c r="C94" s="2">
        <f>15543</f>
        <v>15543</v>
      </c>
      <c r="D94" s="2">
        <f>64648</f>
        <v>64648</v>
      </c>
      <c r="E94" s="2">
        <f>63.1328125</f>
        <v>63.1328125</v>
      </c>
    </row>
    <row r="95" spans="1:5" x14ac:dyDescent="0.25">
      <c r="A95" s="2">
        <f>27667</f>
        <v>27667</v>
      </c>
      <c r="B95" s="2">
        <f>0</f>
        <v>0</v>
      </c>
      <c r="C95" s="2">
        <f>15697</f>
        <v>15697</v>
      </c>
      <c r="D95" s="2">
        <f>64648</f>
        <v>64648</v>
      </c>
      <c r="E95" s="2">
        <f>63.1328125</f>
        <v>63.1328125</v>
      </c>
    </row>
    <row r="96" spans="1:5" x14ac:dyDescent="0.25">
      <c r="A96" s="2">
        <f>27941</f>
        <v>27941</v>
      </c>
      <c r="B96" s="2">
        <f>0</f>
        <v>0</v>
      </c>
      <c r="C96" s="2">
        <f>15844</f>
        <v>15844</v>
      </c>
      <c r="D96" s="2">
        <f>64648</f>
        <v>64648</v>
      </c>
      <c r="E96" s="2">
        <f>63.1328125</f>
        <v>63.1328125</v>
      </c>
    </row>
    <row r="97" spans="1:5" x14ac:dyDescent="0.25">
      <c r="A97" s="2">
        <f>28203</f>
        <v>28203</v>
      </c>
      <c r="B97" s="2">
        <f>0</f>
        <v>0</v>
      </c>
      <c r="C97" s="2">
        <f>16010</f>
        <v>16010</v>
      </c>
      <c r="D97" s="2">
        <f>64652</f>
        <v>64652</v>
      </c>
      <c r="E97" s="2">
        <f>63.13671875</f>
        <v>63.13671875</v>
      </c>
    </row>
    <row r="98" spans="1:5" x14ac:dyDescent="0.25">
      <c r="A98" s="2">
        <f>28516</f>
        <v>28516</v>
      </c>
      <c r="B98" s="2">
        <f>0</f>
        <v>0</v>
      </c>
      <c r="C98" s="2">
        <f>16150</f>
        <v>16150</v>
      </c>
      <c r="D98" s="2">
        <f>64648</f>
        <v>64648</v>
      </c>
      <c r="E98" s="2">
        <f>63.1328125</f>
        <v>63.1328125</v>
      </c>
    </row>
    <row r="99" spans="1:5" x14ac:dyDescent="0.25">
      <c r="A99" s="2">
        <f>28809</f>
        <v>28809</v>
      </c>
      <c r="B99" s="2">
        <f>21</f>
        <v>21</v>
      </c>
      <c r="C99" s="2">
        <f>16316</f>
        <v>16316</v>
      </c>
      <c r="D99" s="2">
        <f>64649</f>
        <v>64649</v>
      </c>
      <c r="E99" s="2">
        <f>63.1337890625</f>
        <v>63.1337890625</v>
      </c>
    </row>
    <row r="100" spans="1:5" x14ac:dyDescent="0.25">
      <c r="A100" s="2">
        <f>29116</f>
        <v>29116</v>
      </c>
      <c r="B100" s="2">
        <f>7</f>
        <v>7</v>
      </c>
      <c r="C100" s="2">
        <f>16472</f>
        <v>16472</v>
      </c>
      <c r="D100" s="2">
        <f>64648</f>
        <v>64648</v>
      </c>
      <c r="E100" s="2">
        <f>63.1328125</f>
        <v>63.1328125</v>
      </c>
    </row>
    <row r="101" spans="1:5" x14ac:dyDescent="0.25">
      <c r="A101" s="2">
        <f>29385</f>
        <v>29385</v>
      </c>
      <c r="B101" s="2">
        <f>2</f>
        <v>2</v>
      </c>
      <c r="C101" s="2">
        <f>16640</f>
        <v>16640</v>
      </c>
      <c r="D101" s="2">
        <f>64652</f>
        <v>64652</v>
      </c>
      <c r="E101" s="2">
        <f>63.13671875</f>
        <v>63.13671875</v>
      </c>
    </row>
    <row r="102" spans="1:5" x14ac:dyDescent="0.25">
      <c r="A102" s="2">
        <f>29653</f>
        <v>29653</v>
      </c>
      <c r="B102" s="2">
        <f>3</f>
        <v>3</v>
      </c>
      <c r="C102" s="2">
        <f>16816</f>
        <v>16816</v>
      </c>
      <c r="D102" s="2">
        <f>64652</f>
        <v>64652</v>
      </c>
      <c r="E102" s="2">
        <f>63.13671875</f>
        <v>63.13671875</v>
      </c>
    </row>
    <row r="103" spans="1:5" x14ac:dyDescent="0.25">
      <c r="A103" s="2">
        <f>29940</f>
        <v>29940</v>
      </c>
      <c r="B103" s="2">
        <f>0</f>
        <v>0</v>
      </c>
      <c r="C103" s="2">
        <f>16970</f>
        <v>16970</v>
      </c>
      <c r="D103" s="2">
        <f>64652</f>
        <v>64652</v>
      </c>
      <c r="E103" s="2">
        <f>63.13671875</f>
        <v>63.13671875</v>
      </c>
    </row>
    <row r="104" spans="1:5" x14ac:dyDescent="0.25">
      <c r="A104" s="2">
        <f>30222</f>
        <v>30222</v>
      </c>
      <c r="B104" s="2">
        <f>0</f>
        <v>0</v>
      </c>
      <c r="C104" s="2">
        <f>17119</f>
        <v>17119</v>
      </c>
      <c r="D104" s="2">
        <f>64656</f>
        <v>64656</v>
      </c>
      <c r="E104" s="2">
        <f>63.140625</f>
        <v>63.140625</v>
      </c>
    </row>
    <row r="105" spans="1:5" x14ac:dyDescent="0.25">
      <c r="A105" s="2">
        <f>30511</f>
        <v>30511</v>
      </c>
      <c r="B105" s="2">
        <f>0</f>
        <v>0</v>
      </c>
      <c r="C105" s="2">
        <f>17266</f>
        <v>17266</v>
      </c>
      <c r="D105" s="2">
        <f>64652</f>
        <v>64652</v>
      </c>
      <c r="E105" s="2">
        <f>63.13671875</f>
        <v>63.13671875</v>
      </c>
    </row>
    <row r="106" spans="1:5" x14ac:dyDescent="0.25">
      <c r="A106" s="2">
        <f>30780</f>
        <v>30780</v>
      </c>
      <c r="B106" s="2">
        <f>0</f>
        <v>0</v>
      </c>
      <c r="C106" s="2">
        <f>17444</f>
        <v>17444</v>
      </c>
      <c r="D106" s="2">
        <f>63448</f>
        <v>63448</v>
      </c>
      <c r="E106" s="2">
        <f>61.9609375</f>
        <v>61.9609375</v>
      </c>
    </row>
    <row r="107" spans="1:5" x14ac:dyDescent="0.25">
      <c r="A107" s="2">
        <f>31048</f>
        <v>31048</v>
      </c>
      <c r="B107" s="2">
        <f>5</f>
        <v>5</v>
      </c>
      <c r="C107" s="2">
        <f>17616</f>
        <v>17616</v>
      </c>
      <c r="D107" s="2">
        <f>63448</f>
        <v>63448</v>
      </c>
      <c r="E107" s="2">
        <f>61.9609375</f>
        <v>61.9609375</v>
      </c>
    </row>
    <row r="108" spans="1:5" x14ac:dyDescent="0.25">
      <c r="A108" s="2">
        <f>31321</f>
        <v>31321</v>
      </c>
      <c r="B108" s="2">
        <f>0</f>
        <v>0</v>
      </c>
      <c r="C108" s="2">
        <f>17785</f>
        <v>17785</v>
      </c>
      <c r="D108" s="2">
        <f>63448</f>
        <v>63448</v>
      </c>
      <c r="E108" s="2">
        <f>61.9609375</f>
        <v>61.9609375</v>
      </c>
    </row>
    <row r="109" spans="1:5" x14ac:dyDescent="0.25">
      <c r="A109" s="2">
        <f>31584</f>
        <v>31584</v>
      </c>
      <c r="B109" s="2">
        <f>0</f>
        <v>0</v>
      </c>
      <c r="C109" s="2">
        <f>17957</f>
        <v>17957</v>
      </c>
      <c r="D109" s="2">
        <f>63448</f>
        <v>63448</v>
      </c>
      <c r="E109" s="2">
        <f>61.9609375</f>
        <v>61.9609375</v>
      </c>
    </row>
    <row r="110" spans="1:5" x14ac:dyDescent="0.25">
      <c r="A110" s="2">
        <f>31848</f>
        <v>31848</v>
      </c>
      <c r="B110" s="2">
        <f>5</f>
        <v>5</v>
      </c>
      <c r="C110" s="2">
        <f>18133</f>
        <v>18133</v>
      </c>
      <c r="D110" s="2">
        <f>63584</f>
        <v>63584</v>
      </c>
      <c r="E110" s="2">
        <f>62.09375</f>
        <v>62.09375</v>
      </c>
    </row>
    <row r="111" spans="1:5" x14ac:dyDescent="0.25">
      <c r="A111" s="2">
        <f>32125</f>
        <v>32125</v>
      </c>
      <c r="B111" s="2">
        <f>9</f>
        <v>9</v>
      </c>
      <c r="C111" s="2">
        <f>18300</f>
        <v>18300</v>
      </c>
      <c r="D111" s="2">
        <f>63684</f>
        <v>63684</v>
      </c>
      <c r="E111" s="2">
        <f>62.19140625</f>
        <v>62.19140625</v>
      </c>
    </row>
    <row r="112" spans="1:5" x14ac:dyDescent="0.25">
      <c r="A112" s="2">
        <f>32413</f>
        <v>32413</v>
      </c>
      <c r="B112" s="2">
        <f>15</f>
        <v>15</v>
      </c>
      <c r="C112" s="2">
        <f>18456</f>
        <v>18456</v>
      </c>
      <c r="D112" s="2">
        <f>63684</f>
        <v>63684</v>
      </c>
      <c r="E112" s="2">
        <f>62.19140625</f>
        <v>62.19140625</v>
      </c>
    </row>
    <row r="113" spans="1:5" x14ac:dyDescent="0.25">
      <c r="A113" s="2">
        <f>32689</f>
        <v>32689</v>
      </c>
      <c r="B113" s="2">
        <f>12</f>
        <v>12</v>
      </c>
      <c r="C113" s="2">
        <f>18616</f>
        <v>18616</v>
      </c>
      <c r="D113" s="2">
        <f>63688</f>
        <v>63688</v>
      </c>
      <c r="E113" s="2">
        <f>62.1953125</f>
        <v>62.1953125</v>
      </c>
    </row>
    <row r="114" spans="1:5" x14ac:dyDescent="0.25">
      <c r="A114" s="2">
        <f>32961</f>
        <v>32961</v>
      </c>
      <c r="B114" s="2">
        <f>2</f>
        <v>2</v>
      </c>
      <c r="C114" s="2">
        <f>18770</f>
        <v>18770</v>
      </c>
      <c r="D114" s="2">
        <f>63684</f>
        <v>63684</v>
      </c>
      <c r="E114" s="2">
        <f>62.19140625</f>
        <v>62.19140625</v>
      </c>
    </row>
    <row r="115" spans="1:5" x14ac:dyDescent="0.25">
      <c r="A115" s="2">
        <f>33237</f>
        <v>33237</v>
      </c>
      <c r="B115" s="2">
        <f>0</f>
        <v>0</v>
      </c>
      <c r="C115" s="2">
        <f>18917</f>
        <v>18917</v>
      </c>
      <c r="D115" s="2">
        <f>63684</f>
        <v>63684</v>
      </c>
      <c r="E115" s="2">
        <f>62.19140625</f>
        <v>62.19140625</v>
      </c>
    </row>
    <row r="116" spans="1:5" x14ac:dyDescent="0.25">
      <c r="A116" s="2">
        <f>33507</f>
        <v>33507</v>
      </c>
      <c r="B116" s="2">
        <f>0</f>
        <v>0</v>
      </c>
      <c r="C116" s="2">
        <f>19074</f>
        <v>19074</v>
      </c>
      <c r="D116" s="2">
        <f>63684</f>
        <v>63684</v>
      </c>
      <c r="E116" s="2">
        <f>62.19140625</f>
        <v>62.19140625</v>
      </c>
    </row>
    <row r="117" spans="1:5" x14ac:dyDescent="0.25">
      <c r="A117" s="2">
        <f>33779</f>
        <v>33779</v>
      </c>
      <c r="B117" s="2">
        <f>0</f>
        <v>0</v>
      </c>
      <c r="C117" s="2">
        <f>19233</f>
        <v>19233</v>
      </c>
      <c r="D117" s="2">
        <f>63684</f>
        <v>63684</v>
      </c>
      <c r="E117" s="2">
        <f>62.19140625</f>
        <v>62.19140625</v>
      </c>
    </row>
    <row r="118" spans="1:5" x14ac:dyDescent="0.25">
      <c r="A118" s="2">
        <f>34085</f>
        <v>34085</v>
      </c>
      <c r="B118" s="2">
        <f>0</f>
        <v>0</v>
      </c>
      <c r="C118" s="2">
        <f>19401</f>
        <v>19401</v>
      </c>
      <c r="D118" s="2">
        <f>63688</f>
        <v>63688</v>
      </c>
      <c r="E118" s="2">
        <f>62.1953125</f>
        <v>62.1953125</v>
      </c>
    </row>
    <row r="119" spans="1:5" x14ac:dyDescent="0.25">
      <c r="A119" s="2">
        <f>34390</f>
        <v>34390</v>
      </c>
      <c r="B119" s="2">
        <f>25</f>
        <v>25</v>
      </c>
      <c r="C119" s="2">
        <f>19553</f>
        <v>19553</v>
      </c>
      <c r="D119" s="2">
        <f>63688</f>
        <v>63688</v>
      </c>
      <c r="E119" s="2">
        <f>62.1953125</f>
        <v>62.1953125</v>
      </c>
    </row>
    <row r="120" spans="1:5" x14ac:dyDescent="0.25">
      <c r="A120" s="2">
        <f>34665</f>
        <v>34665</v>
      </c>
      <c r="B120" s="2">
        <f>0</f>
        <v>0</v>
      </c>
      <c r="C120" s="2">
        <f>19726</f>
        <v>19726</v>
      </c>
      <c r="D120" s="2">
        <f>63692</f>
        <v>63692</v>
      </c>
      <c r="E120" s="2">
        <f>62.19921875</f>
        <v>62.19921875</v>
      </c>
    </row>
    <row r="121" spans="1:5" x14ac:dyDescent="0.25">
      <c r="A121" s="2">
        <f>34958</f>
        <v>34958</v>
      </c>
      <c r="B121" s="2">
        <f>4</f>
        <v>4</v>
      </c>
      <c r="C121" s="2">
        <f>19883</f>
        <v>19883</v>
      </c>
      <c r="D121" s="2">
        <f t="shared" ref="D121:D128" si="2">63688</f>
        <v>63688</v>
      </c>
      <c r="E121" s="2">
        <f t="shared" ref="E121:E128" si="3">62.1953125</f>
        <v>62.1953125</v>
      </c>
    </row>
    <row r="122" spans="1:5" x14ac:dyDescent="0.25">
      <c r="A122" s="2">
        <f>35252</f>
        <v>35252</v>
      </c>
      <c r="B122" s="2">
        <f>0</f>
        <v>0</v>
      </c>
      <c r="C122" s="2">
        <f>20032</f>
        <v>20032</v>
      </c>
      <c r="D122" s="2">
        <f t="shared" si="2"/>
        <v>63688</v>
      </c>
      <c r="E122" s="2">
        <f t="shared" si="3"/>
        <v>62.1953125</v>
      </c>
    </row>
    <row r="123" spans="1:5" x14ac:dyDescent="0.25">
      <c r="A123" s="2">
        <f>35526</f>
        <v>35526</v>
      </c>
      <c r="B123" s="2">
        <f>5</f>
        <v>5</v>
      </c>
      <c r="C123" s="2">
        <f>20177</f>
        <v>20177</v>
      </c>
      <c r="D123" s="2">
        <f t="shared" si="2"/>
        <v>63688</v>
      </c>
      <c r="E123" s="2">
        <f t="shared" si="3"/>
        <v>62.1953125</v>
      </c>
    </row>
    <row r="124" spans="1:5" x14ac:dyDescent="0.25">
      <c r="A124" s="2">
        <f>35797</f>
        <v>35797</v>
      </c>
      <c r="B124" s="2">
        <f>0</f>
        <v>0</v>
      </c>
      <c r="C124" s="2">
        <f>20331</f>
        <v>20331</v>
      </c>
      <c r="D124" s="2">
        <f t="shared" si="2"/>
        <v>63688</v>
      </c>
      <c r="E124" s="2">
        <f t="shared" si="3"/>
        <v>62.1953125</v>
      </c>
    </row>
    <row r="125" spans="1:5" x14ac:dyDescent="0.25">
      <c r="A125" s="2">
        <f>36075</f>
        <v>36075</v>
      </c>
      <c r="B125" s="2">
        <f>0</f>
        <v>0</v>
      </c>
      <c r="C125" s="2">
        <f>20486</f>
        <v>20486</v>
      </c>
      <c r="D125" s="2">
        <f t="shared" si="2"/>
        <v>63688</v>
      </c>
      <c r="E125" s="2">
        <f t="shared" si="3"/>
        <v>62.1953125</v>
      </c>
    </row>
    <row r="126" spans="1:5" x14ac:dyDescent="0.25">
      <c r="A126" s="2">
        <f>36345</f>
        <v>36345</v>
      </c>
      <c r="B126" s="2">
        <f>0</f>
        <v>0</v>
      </c>
      <c r="C126" s="2">
        <f>20633</f>
        <v>20633</v>
      </c>
      <c r="D126" s="2">
        <f t="shared" si="2"/>
        <v>63688</v>
      </c>
      <c r="E126" s="2">
        <f t="shared" si="3"/>
        <v>62.1953125</v>
      </c>
    </row>
    <row r="127" spans="1:5" x14ac:dyDescent="0.25">
      <c r="A127" s="2">
        <f>36636</f>
        <v>36636</v>
      </c>
      <c r="B127" s="2">
        <f>0</f>
        <v>0</v>
      </c>
      <c r="C127" s="2">
        <f>20792</f>
        <v>20792</v>
      </c>
      <c r="D127" s="2">
        <f t="shared" si="2"/>
        <v>63688</v>
      </c>
      <c r="E127" s="2">
        <f t="shared" si="3"/>
        <v>62.1953125</v>
      </c>
    </row>
    <row r="128" spans="1:5" x14ac:dyDescent="0.25">
      <c r="A128" s="2">
        <f>36907</f>
        <v>36907</v>
      </c>
      <c r="B128" s="2">
        <f>0</f>
        <v>0</v>
      </c>
      <c r="C128" s="2">
        <f>20936</f>
        <v>20936</v>
      </c>
      <c r="D128" s="2">
        <f t="shared" si="2"/>
        <v>63688</v>
      </c>
      <c r="E128" s="2">
        <f t="shared" si="3"/>
        <v>62.1953125</v>
      </c>
    </row>
    <row r="129" spans="1:5" x14ac:dyDescent="0.25">
      <c r="A129" s="2">
        <f>37172</f>
        <v>37172</v>
      </c>
      <c r="B129" s="2">
        <f>5</f>
        <v>5</v>
      </c>
      <c r="C129" s="2">
        <f>21093</f>
        <v>21093</v>
      </c>
      <c r="D129" s="2">
        <f>63692</f>
        <v>63692</v>
      </c>
      <c r="E129" s="2">
        <f>62.19921875</f>
        <v>62.19921875</v>
      </c>
    </row>
    <row r="130" spans="1:5" x14ac:dyDescent="0.25">
      <c r="A130" s="2">
        <f>37444</f>
        <v>37444</v>
      </c>
      <c r="B130" s="2">
        <f>0</f>
        <v>0</v>
      </c>
      <c r="C130" s="2">
        <f>21285</f>
        <v>21285</v>
      </c>
      <c r="D130" s="2">
        <f>63820</f>
        <v>63820</v>
      </c>
      <c r="E130" s="2">
        <f>62.32421875</f>
        <v>62.32421875</v>
      </c>
    </row>
    <row r="131" spans="1:5" x14ac:dyDescent="0.25">
      <c r="A131" s="2">
        <f>37711</f>
        <v>37711</v>
      </c>
      <c r="B131" s="2">
        <f>0</f>
        <v>0</v>
      </c>
      <c r="C131" s="2">
        <f>21489</f>
        <v>21489</v>
      </c>
      <c r="D131" s="2">
        <f>63968</f>
        <v>63968</v>
      </c>
      <c r="E131" s="2">
        <f>62.46875</f>
        <v>62.46875</v>
      </c>
    </row>
    <row r="132" spans="1:5" x14ac:dyDescent="0.25">
      <c r="A132" s="2">
        <f>37990</f>
        <v>37990</v>
      </c>
      <c r="B132" s="2">
        <f>0</f>
        <v>0</v>
      </c>
      <c r="C132" s="2">
        <f>21674</f>
        <v>21674</v>
      </c>
      <c r="D132" s="2">
        <f>61476</f>
        <v>61476</v>
      </c>
      <c r="E132" s="2">
        <f>60.03515625</f>
        <v>60.03515625</v>
      </c>
    </row>
    <row r="133" spans="1:5" x14ac:dyDescent="0.25">
      <c r="A133" s="2">
        <f>38265</f>
        <v>38265</v>
      </c>
      <c r="B133" s="2">
        <f>0</f>
        <v>0</v>
      </c>
      <c r="C133" s="2">
        <f>21878</f>
        <v>21878</v>
      </c>
      <c r="D133" s="2">
        <f>61848</f>
        <v>61848</v>
      </c>
      <c r="E133" s="2">
        <f>60.3984375</f>
        <v>60.3984375</v>
      </c>
    </row>
    <row r="134" spans="1:5" x14ac:dyDescent="0.25">
      <c r="A134" s="2">
        <f>38526</f>
        <v>38526</v>
      </c>
      <c r="B134" s="2">
        <f>0</f>
        <v>0</v>
      </c>
      <c r="C134" s="2">
        <f>22041</f>
        <v>22041</v>
      </c>
      <c r="D134" s="2">
        <f>62476</f>
        <v>62476</v>
      </c>
      <c r="E134" s="2">
        <f>61.01171875</f>
        <v>61.01171875</v>
      </c>
    </row>
    <row r="135" spans="1:5" x14ac:dyDescent="0.25">
      <c r="A135" s="2">
        <f>38810</f>
        <v>38810</v>
      </c>
      <c r="B135" s="2">
        <f>5</f>
        <v>5</v>
      </c>
      <c r="C135" s="2">
        <f>22267</f>
        <v>22267</v>
      </c>
      <c r="D135" s="2">
        <f>63676</f>
        <v>63676</v>
      </c>
      <c r="E135" s="2">
        <f>62.18359375</f>
        <v>62.18359375</v>
      </c>
    </row>
    <row r="136" spans="1:5" x14ac:dyDescent="0.25">
      <c r="A136" s="2">
        <f>39106</f>
        <v>39106</v>
      </c>
      <c r="B136" s="2">
        <f>9</f>
        <v>9</v>
      </c>
      <c r="C136" s="2">
        <f>22480</f>
        <v>22480</v>
      </c>
      <c r="D136" s="2">
        <f>66624</f>
        <v>66624</v>
      </c>
      <c r="E136" s="2">
        <f>65.0625</f>
        <v>65.0625</v>
      </c>
    </row>
    <row r="137" spans="1:5" x14ac:dyDescent="0.25">
      <c r="A137" s="2">
        <f>39403</f>
        <v>39403</v>
      </c>
      <c r="B137" s="2">
        <f>6</f>
        <v>6</v>
      </c>
      <c r="C137" s="2">
        <f>22646</f>
        <v>22646</v>
      </c>
      <c r="D137" s="2">
        <f>66860</f>
        <v>66860</v>
      </c>
      <c r="E137" s="2">
        <f>65.29296875</f>
        <v>65.29296875</v>
      </c>
    </row>
    <row r="138" spans="1:5" x14ac:dyDescent="0.25">
      <c r="A138" s="2">
        <f>39684</f>
        <v>39684</v>
      </c>
      <c r="B138" s="2">
        <f>0</f>
        <v>0</v>
      </c>
      <c r="C138" s="2">
        <f>22815</f>
        <v>22815</v>
      </c>
      <c r="D138" s="2">
        <f>66864</f>
        <v>66864</v>
      </c>
      <c r="E138" s="2">
        <f>65.296875</f>
        <v>65.296875</v>
      </c>
    </row>
    <row r="139" spans="1:5" x14ac:dyDescent="0.25">
      <c r="A139" s="2">
        <f>39958</f>
        <v>39958</v>
      </c>
      <c r="B139" s="2">
        <f>0</f>
        <v>0</v>
      </c>
      <c r="C139" s="2">
        <f>23012</f>
        <v>23012</v>
      </c>
      <c r="D139" s="2">
        <f>67156</f>
        <v>67156</v>
      </c>
      <c r="E139" s="2">
        <f>65.58203125</f>
        <v>65.58203125</v>
      </c>
    </row>
    <row r="140" spans="1:5" x14ac:dyDescent="0.25">
      <c r="A140" s="2">
        <f>40230</f>
        <v>40230</v>
      </c>
      <c r="B140" s="2">
        <f>0</f>
        <v>0</v>
      </c>
      <c r="C140" s="2">
        <f>23184</f>
        <v>23184</v>
      </c>
      <c r="D140" s="2">
        <f>67156</f>
        <v>67156</v>
      </c>
      <c r="E140" s="2">
        <f>65.58203125</f>
        <v>65.58203125</v>
      </c>
    </row>
    <row r="141" spans="1:5" x14ac:dyDescent="0.25">
      <c r="A141" s="2">
        <f>40504</f>
        <v>40504</v>
      </c>
      <c r="B141" s="2">
        <f>0</f>
        <v>0</v>
      </c>
      <c r="C141" s="2">
        <f>23375</f>
        <v>23375</v>
      </c>
      <c r="D141" s="2">
        <f>67156</f>
        <v>67156</v>
      </c>
      <c r="E141" s="2">
        <f>65.58203125</f>
        <v>65.58203125</v>
      </c>
    </row>
    <row r="142" spans="1:5" x14ac:dyDescent="0.25">
      <c r="A142" s="2">
        <f>40762</f>
        <v>40762</v>
      </c>
      <c r="B142" s="2">
        <f>0</f>
        <v>0</v>
      </c>
      <c r="C142" s="2">
        <f>23564</f>
        <v>23564</v>
      </c>
      <c r="D142" s="2">
        <f>67156</f>
        <v>67156</v>
      </c>
      <c r="E142" s="2">
        <f>65.58203125</f>
        <v>65.58203125</v>
      </c>
    </row>
    <row r="143" spans="1:5" x14ac:dyDescent="0.25">
      <c r="A143" s="2">
        <f>41034</f>
        <v>41034</v>
      </c>
      <c r="B143" s="2">
        <f>0</f>
        <v>0</v>
      </c>
      <c r="C143" s="2">
        <f>23772</f>
        <v>23772</v>
      </c>
      <c r="D143" s="2">
        <f>67160</f>
        <v>67160</v>
      </c>
      <c r="E143" s="2">
        <f>65.5859375</f>
        <v>65.5859375</v>
      </c>
    </row>
    <row r="144" spans="1:5" x14ac:dyDescent="0.25">
      <c r="A144" s="2">
        <f>41297</f>
        <v>41297</v>
      </c>
      <c r="B144" s="2">
        <f>0</f>
        <v>0</v>
      </c>
      <c r="C144" s="2">
        <f>23988</f>
        <v>23988</v>
      </c>
      <c r="D144" s="2">
        <f>67156</f>
        <v>67156</v>
      </c>
      <c r="E144" s="2">
        <f>65.58203125</f>
        <v>65.58203125</v>
      </c>
    </row>
    <row r="145" spans="1:5" x14ac:dyDescent="0.25">
      <c r="A145" s="2">
        <f>41582</f>
        <v>41582</v>
      </c>
      <c r="B145" s="2">
        <f>3</f>
        <v>3</v>
      </c>
      <c r="C145" s="2">
        <f>24168</f>
        <v>24168</v>
      </c>
      <c r="D145" s="2">
        <f>67156</f>
        <v>67156</v>
      </c>
      <c r="E145" s="2">
        <f>65.58203125</f>
        <v>65.58203125</v>
      </c>
    </row>
    <row r="146" spans="1:5" x14ac:dyDescent="0.25">
      <c r="A146" s="2">
        <f>41866</f>
        <v>41866</v>
      </c>
      <c r="B146" s="2">
        <f>6</f>
        <v>6</v>
      </c>
      <c r="C146" s="2">
        <f>24379</f>
        <v>24379</v>
      </c>
      <c r="D146" s="2">
        <f>67160</f>
        <v>67160</v>
      </c>
      <c r="E146" s="2">
        <f>65.5859375</f>
        <v>65.5859375</v>
      </c>
    </row>
    <row r="147" spans="1:5" x14ac:dyDescent="0.25">
      <c r="A147" s="2">
        <f>42135</f>
        <v>42135</v>
      </c>
      <c r="B147" s="2">
        <f>21</f>
        <v>21</v>
      </c>
      <c r="C147" s="2">
        <f>24559</f>
        <v>24559</v>
      </c>
      <c r="D147" s="2">
        <f>67156</f>
        <v>67156</v>
      </c>
      <c r="E147" s="2">
        <f>65.58203125</f>
        <v>65.58203125</v>
      </c>
    </row>
    <row r="148" spans="1:5" x14ac:dyDescent="0.25">
      <c r="A148" s="2">
        <f>42426</f>
        <v>42426</v>
      </c>
      <c r="B148" s="2">
        <f>7</f>
        <v>7</v>
      </c>
      <c r="C148" s="2">
        <f>24744</f>
        <v>24744</v>
      </c>
      <c r="D148" s="2">
        <f>67156</f>
        <v>67156</v>
      </c>
      <c r="E148" s="2">
        <f>65.58203125</f>
        <v>65.58203125</v>
      </c>
    </row>
    <row r="149" spans="1:5" x14ac:dyDescent="0.25">
      <c r="A149" s="2">
        <f>42712</f>
        <v>42712</v>
      </c>
      <c r="B149" s="2">
        <f>9</f>
        <v>9</v>
      </c>
      <c r="C149" s="2">
        <f>24933</f>
        <v>24933</v>
      </c>
      <c r="D149" s="2">
        <f>67156</f>
        <v>67156</v>
      </c>
      <c r="E149" s="2">
        <f>65.58203125</f>
        <v>65.58203125</v>
      </c>
    </row>
    <row r="150" spans="1:5" x14ac:dyDescent="0.25">
      <c r="A150" s="2">
        <f>42987</f>
        <v>42987</v>
      </c>
      <c r="B150" s="2">
        <f>3</f>
        <v>3</v>
      </c>
      <c r="C150" s="2">
        <f>25117</f>
        <v>25117</v>
      </c>
      <c r="D150" s="2">
        <f>67156</f>
        <v>67156</v>
      </c>
      <c r="E150" s="2">
        <f>65.58203125</f>
        <v>65.58203125</v>
      </c>
    </row>
    <row r="151" spans="1:5" x14ac:dyDescent="0.25">
      <c r="A151" s="2">
        <f>43277</f>
        <v>43277</v>
      </c>
      <c r="B151" s="2">
        <f>0</f>
        <v>0</v>
      </c>
      <c r="C151" s="2">
        <f>25338</f>
        <v>25338</v>
      </c>
      <c r="D151" s="2">
        <f>67192</f>
        <v>67192</v>
      </c>
      <c r="E151" s="2">
        <f>65.6171875</f>
        <v>65.6171875</v>
      </c>
    </row>
    <row r="152" spans="1:5" x14ac:dyDescent="0.25">
      <c r="A152" s="2">
        <f>43571</f>
        <v>43571</v>
      </c>
      <c r="B152" s="2">
        <f>0</f>
        <v>0</v>
      </c>
      <c r="C152" s="2">
        <f>25573</f>
        <v>25573</v>
      </c>
      <c r="D152" s="2">
        <f>67836</f>
        <v>67836</v>
      </c>
      <c r="E152" s="2">
        <f>66.24609375</f>
        <v>66.24609375</v>
      </c>
    </row>
    <row r="153" spans="1:5" x14ac:dyDescent="0.25">
      <c r="A153" s="2">
        <f>43883</f>
        <v>43883</v>
      </c>
      <c r="B153" s="2">
        <f>4</f>
        <v>4</v>
      </c>
      <c r="C153" s="2">
        <f>25769</f>
        <v>25769</v>
      </c>
      <c r="D153" s="2">
        <f>69404</f>
        <v>69404</v>
      </c>
      <c r="E153" s="2">
        <f>67.77734375</f>
        <v>67.77734375</v>
      </c>
    </row>
    <row r="154" spans="1:5" x14ac:dyDescent="0.25">
      <c r="A154" s="2">
        <f>44172</f>
        <v>44172</v>
      </c>
      <c r="B154" s="2">
        <f>4</f>
        <v>4</v>
      </c>
      <c r="C154" s="2">
        <f>25935</f>
        <v>25935</v>
      </c>
      <c r="D154" s="2">
        <f>69588</f>
        <v>69588</v>
      </c>
      <c r="E154" s="2">
        <f>67.95703125</f>
        <v>67.95703125</v>
      </c>
    </row>
    <row r="155" spans="1:5" x14ac:dyDescent="0.25">
      <c r="A155" s="2">
        <f>44445</f>
        <v>44445</v>
      </c>
      <c r="B155" s="2">
        <f t="shared" ref="B155:B164" si="4">0</f>
        <v>0</v>
      </c>
      <c r="C155" s="2">
        <f>26110</f>
        <v>26110</v>
      </c>
      <c r="D155" s="2">
        <f>69436</f>
        <v>69436</v>
      </c>
      <c r="E155" s="2">
        <f>67.80859375</f>
        <v>67.80859375</v>
      </c>
    </row>
    <row r="156" spans="1:5" x14ac:dyDescent="0.25">
      <c r="A156" s="2">
        <f>44721</f>
        <v>44721</v>
      </c>
      <c r="B156" s="2">
        <f t="shared" si="4"/>
        <v>0</v>
      </c>
      <c r="C156" s="2">
        <f>26281</f>
        <v>26281</v>
      </c>
      <c r="D156" s="2">
        <f>69508</f>
        <v>69508</v>
      </c>
      <c r="E156" s="2">
        <f>67.87890625</f>
        <v>67.87890625</v>
      </c>
    </row>
    <row r="157" spans="1:5" x14ac:dyDescent="0.25">
      <c r="A157" s="2">
        <f>44991</f>
        <v>44991</v>
      </c>
      <c r="B157" s="2">
        <f t="shared" si="4"/>
        <v>0</v>
      </c>
      <c r="C157" s="2">
        <f>26441</f>
        <v>26441</v>
      </c>
      <c r="D157" s="2">
        <f>69512</f>
        <v>69512</v>
      </c>
      <c r="E157" s="2">
        <f>67.8828125</f>
        <v>67.8828125</v>
      </c>
    </row>
    <row r="158" spans="1:5" x14ac:dyDescent="0.25">
      <c r="A158" s="2">
        <f>45263</f>
        <v>45263</v>
      </c>
      <c r="B158" s="2">
        <f t="shared" si="4"/>
        <v>0</v>
      </c>
      <c r="C158" s="2">
        <f>26617</f>
        <v>26617</v>
      </c>
      <c r="D158" s="2">
        <f>69036</f>
        <v>69036</v>
      </c>
      <c r="E158" s="2">
        <f>67.41796875</f>
        <v>67.41796875</v>
      </c>
    </row>
    <row r="159" spans="1:5" x14ac:dyDescent="0.25">
      <c r="A159" s="2">
        <f>45531</f>
        <v>45531</v>
      </c>
      <c r="B159" s="2">
        <f t="shared" si="4"/>
        <v>0</v>
      </c>
      <c r="C159" s="2">
        <f>26795</f>
        <v>26795</v>
      </c>
      <c r="D159" s="2">
        <f>69036</f>
        <v>69036</v>
      </c>
      <c r="E159" s="2">
        <f>67.41796875</f>
        <v>67.41796875</v>
      </c>
    </row>
    <row r="160" spans="1:5" x14ac:dyDescent="0.25">
      <c r="A160" s="2">
        <f>45796</f>
        <v>45796</v>
      </c>
      <c r="B160" s="2">
        <f t="shared" si="4"/>
        <v>0</v>
      </c>
      <c r="C160" s="2">
        <f>26971</f>
        <v>26971</v>
      </c>
      <c r="D160" s="2">
        <f>69040</f>
        <v>69040</v>
      </c>
      <c r="E160" s="2">
        <f>67.421875</f>
        <v>67.421875</v>
      </c>
    </row>
    <row r="161" spans="1:5" x14ac:dyDescent="0.25">
      <c r="A161" s="2">
        <f>46074</f>
        <v>46074</v>
      </c>
      <c r="B161" s="2">
        <f t="shared" si="4"/>
        <v>0</v>
      </c>
      <c r="C161" s="2">
        <f>27138</f>
        <v>27138</v>
      </c>
      <c r="D161" s="2">
        <f>69036</f>
        <v>69036</v>
      </c>
      <c r="E161" s="2">
        <f>67.41796875</f>
        <v>67.41796875</v>
      </c>
    </row>
    <row r="162" spans="1:5" x14ac:dyDescent="0.25">
      <c r="A162" s="2">
        <f>46358</f>
        <v>46358</v>
      </c>
      <c r="B162" s="2">
        <f t="shared" si="4"/>
        <v>0</v>
      </c>
      <c r="C162" s="2">
        <f>27319</f>
        <v>27319</v>
      </c>
      <c r="D162" s="2">
        <f>69036</f>
        <v>69036</v>
      </c>
      <c r="E162" s="2">
        <f>67.41796875</f>
        <v>67.41796875</v>
      </c>
    </row>
    <row r="163" spans="1:5" x14ac:dyDescent="0.25">
      <c r="A163" s="2">
        <f>46626</f>
        <v>46626</v>
      </c>
      <c r="B163" s="2">
        <f t="shared" si="4"/>
        <v>0</v>
      </c>
      <c r="C163" s="2">
        <f>27530</f>
        <v>27530</v>
      </c>
      <c r="D163" s="2">
        <f>69039</f>
        <v>69039</v>
      </c>
      <c r="E163" s="2">
        <f>67.4208984375</f>
        <v>67.4208984375</v>
      </c>
    </row>
    <row r="164" spans="1:5" x14ac:dyDescent="0.25">
      <c r="A164" s="2">
        <f>46885</f>
        <v>46885</v>
      </c>
      <c r="B164" s="2">
        <f t="shared" si="4"/>
        <v>0</v>
      </c>
      <c r="C164" s="2">
        <f>27692</f>
        <v>27692</v>
      </c>
      <c r="D164" s="2">
        <f>69036</f>
        <v>69036</v>
      </c>
      <c r="E164" s="2">
        <f>67.41796875</f>
        <v>67.41796875</v>
      </c>
    </row>
    <row r="165" spans="1:5" x14ac:dyDescent="0.25">
      <c r="C165" s="2">
        <f>27852</f>
        <v>27852</v>
      </c>
      <c r="D165" s="2">
        <f>69036</f>
        <v>69036</v>
      </c>
      <c r="E165" s="2">
        <f>67.41796875</f>
        <v>67.41796875</v>
      </c>
    </row>
    <row r="166" spans="1:5" x14ac:dyDescent="0.25">
      <c r="C166" s="2">
        <f>28026</f>
        <v>28026</v>
      </c>
      <c r="D166" s="2">
        <f>69036</f>
        <v>69036</v>
      </c>
      <c r="E166" s="2">
        <f>67.41796875</f>
        <v>67.41796875</v>
      </c>
    </row>
    <row r="167" spans="1:5" x14ac:dyDescent="0.25">
      <c r="C167" s="2">
        <f>28184</f>
        <v>28184</v>
      </c>
      <c r="D167" s="2">
        <f>69036</f>
        <v>69036</v>
      </c>
      <c r="E167" s="2">
        <f>67.41796875</f>
        <v>67.41796875</v>
      </c>
    </row>
    <row r="168" spans="1:5" x14ac:dyDescent="0.25">
      <c r="C168" s="2">
        <f>28363</f>
        <v>28363</v>
      </c>
      <c r="D168" s="2">
        <f>69040</f>
        <v>69040</v>
      </c>
      <c r="E168" s="2">
        <f>67.421875</f>
        <v>67.421875</v>
      </c>
    </row>
    <row r="169" spans="1:5" x14ac:dyDescent="0.25">
      <c r="C169" s="2">
        <f>28613</f>
        <v>28613</v>
      </c>
      <c r="D169" s="2">
        <f>69044</f>
        <v>69044</v>
      </c>
      <c r="E169" s="2">
        <f>67.42578125</f>
        <v>67.42578125</v>
      </c>
    </row>
    <row r="170" spans="1:5" x14ac:dyDescent="0.25">
      <c r="C170" s="2">
        <f>28824</f>
        <v>28824</v>
      </c>
      <c r="D170" s="2">
        <f>69140</f>
        <v>69140</v>
      </c>
      <c r="E170" s="2">
        <f>67.51953125</f>
        <v>67.51953125</v>
      </c>
    </row>
    <row r="171" spans="1:5" x14ac:dyDescent="0.25">
      <c r="C171" s="2">
        <f>29021</f>
        <v>29021</v>
      </c>
      <c r="D171" s="2">
        <f>70304</f>
        <v>70304</v>
      </c>
      <c r="E171" s="2">
        <f>68.65625</f>
        <v>68.65625</v>
      </c>
    </row>
    <row r="172" spans="1:5" x14ac:dyDescent="0.25">
      <c r="C172" s="2">
        <f>29201</f>
        <v>29201</v>
      </c>
      <c r="D172" s="2">
        <f>70256</f>
        <v>70256</v>
      </c>
      <c r="E172" s="2">
        <f>68.609375</f>
        <v>68.609375</v>
      </c>
    </row>
    <row r="173" spans="1:5" x14ac:dyDescent="0.25">
      <c r="C173" s="2">
        <f>29373</f>
        <v>29373</v>
      </c>
      <c r="D173" s="2">
        <f>70072</f>
        <v>70072</v>
      </c>
      <c r="E173" s="2">
        <f>68.4296875</f>
        <v>68.4296875</v>
      </c>
    </row>
    <row r="174" spans="1:5" x14ac:dyDescent="0.25">
      <c r="C174" s="2">
        <f>29542</f>
        <v>29542</v>
      </c>
      <c r="D174" s="2">
        <f>70073</f>
        <v>70073</v>
      </c>
      <c r="E174" s="2">
        <f>68.4306640625</f>
        <v>68.4306640625</v>
      </c>
    </row>
    <row r="175" spans="1:5" x14ac:dyDescent="0.25">
      <c r="C175" s="2">
        <f>29706</f>
        <v>29706</v>
      </c>
      <c r="D175" s="2">
        <f t="shared" ref="D175:D181" si="5">70072</f>
        <v>70072</v>
      </c>
      <c r="E175" s="2">
        <f t="shared" ref="E175:E181" si="6">68.4296875</f>
        <v>68.4296875</v>
      </c>
    </row>
    <row r="176" spans="1:5" x14ac:dyDescent="0.25">
      <c r="C176" s="2">
        <f>29868</f>
        <v>29868</v>
      </c>
      <c r="D176" s="2">
        <f t="shared" si="5"/>
        <v>70072</v>
      </c>
      <c r="E176" s="2">
        <f t="shared" si="6"/>
        <v>68.4296875</v>
      </c>
    </row>
    <row r="177" spans="3:5" x14ac:dyDescent="0.25">
      <c r="C177" s="2">
        <f>30042</f>
        <v>30042</v>
      </c>
      <c r="D177" s="2">
        <f t="shared" si="5"/>
        <v>70072</v>
      </c>
      <c r="E177" s="2">
        <f t="shared" si="6"/>
        <v>68.4296875</v>
      </c>
    </row>
    <row r="178" spans="3:5" x14ac:dyDescent="0.25">
      <c r="C178" s="2">
        <f>30212</f>
        <v>30212</v>
      </c>
      <c r="D178" s="2">
        <f t="shared" si="5"/>
        <v>70072</v>
      </c>
      <c r="E178" s="2">
        <f t="shared" si="6"/>
        <v>68.4296875</v>
      </c>
    </row>
    <row r="179" spans="3:5" x14ac:dyDescent="0.25">
      <c r="C179" s="2">
        <f>30389</f>
        <v>30389</v>
      </c>
      <c r="D179" s="2">
        <f t="shared" si="5"/>
        <v>70072</v>
      </c>
      <c r="E179" s="2">
        <f t="shared" si="6"/>
        <v>68.4296875</v>
      </c>
    </row>
    <row r="180" spans="3:5" x14ac:dyDescent="0.25">
      <c r="C180" s="2">
        <f>30561</f>
        <v>30561</v>
      </c>
      <c r="D180" s="2">
        <f t="shared" si="5"/>
        <v>70072</v>
      </c>
      <c r="E180" s="2">
        <f t="shared" si="6"/>
        <v>68.4296875</v>
      </c>
    </row>
    <row r="181" spans="3:5" x14ac:dyDescent="0.25">
      <c r="C181" s="2">
        <f>30723</f>
        <v>30723</v>
      </c>
      <c r="D181" s="2">
        <f t="shared" si="5"/>
        <v>70072</v>
      </c>
      <c r="E181" s="2">
        <f t="shared" si="6"/>
        <v>68.4296875</v>
      </c>
    </row>
    <row r="182" spans="3:5" x14ac:dyDescent="0.25">
      <c r="C182" s="2">
        <f>30909</f>
        <v>30909</v>
      </c>
      <c r="D182" s="2">
        <f>70076</f>
        <v>70076</v>
      </c>
      <c r="E182" s="2">
        <f>68.43359375</f>
        <v>68.43359375</v>
      </c>
    </row>
    <row r="183" spans="3:5" x14ac:dyDescent="0.25">
      <c r="C183" s="2">
        <f>31076</f>
        <v>31076</v>
      </c>
      <c r="D183" s="2">
        <f t="shared" ref="D183:D188" si="7">70072</f>
        <v>70072</v>
      </c>
      <c r="E183" s="2">
        <f t="shared" ref="E183:E188" si="8">68.4296875</f>
        <v>68.4296875</v>
      </c>
    </row>
    <row r="184" spans="3:5" x14ac:dyDescent="0.25">
      <c r="C184" s="2">
        <f>31240</f>
        <v>31240</v>
      </c>
      <c r="D184" s="2">
        <f t="shared" si="7"/>
        <v>70072</v>
      </c>
      <c r="E184" s="2">
        <f t="shared" si="8"/>
        <v>68.4296875</v>
      </c>
    </row>
    <row r="185" spans="3:5" x14ac:dyDescent="0.25">
      <c r="C185" s="2">
        <f>31415</f>
        <v>31415</v>
      </c>
      <c r="D185" s="2">
        <f t="shared" si="7"/>
        <v>70072</v>
      </c>
      <c r="E185" s="2">
        <f t="shared" si="8"/>
        <v>68.4296875</v>
      </c>
    </row>
    <row r="186" spans="3:5" x14ac:dyDescent="0.25">
      <c r="C186" s="2">
        <f>31596</f>
        <v>31596</v>
      </c>
      <c r="D186" s="2">
        <f t="shared" si="7"/>
        <v>70072</v>
      </c>
      <c r="E186" s="2">
        <f t="shared" si="8"/>
        <v>68.4296875</v>
      </c>
    </row>
    <row r="187" spans="3:5" x14ac:dyDescent="0.25">
      <c r="C187" s="2">
        <f>31764</f>
        <v>31764</v>
      </c>
      <c r="D187" s="2">
        <f t="shared" si="7"/>
        <v>70072</v>
      </c>
      <c r="E187" s="2">
        <f t="shared" si="8"/>
        <v>68.4296875</v>
      </c>
    </row>
    <row r="188" spans="3:5" x14ac:dyDescent="0.25">
      <c r="C188" s="2">
        <f>31946</f>
        <v>31946</v>
      </c>
      <c r="D188" s="2">
        <f t="shared" si="7"/>
        <v>70072</v>
      </c>
      <c r="E188" s="2">
        <f t="shared" si="8"/>
        <v>68.4296875</v>
      </c>
    </row>
    <row r="189" spans="3:5" x14ac:dyDescent="0.25">
      <c r="C189" s="2">
        <f>32161</f>
        <v>32161</v>
      </c>
      <c r="D189" s="2">
        <f>70088</f>
        <v>70088</v>
      </c>
      <c r="E189" s="2">
        <f>68.4453125</f>
        <v>68.4453125</v>
      </c>
    </row>
    <row r="190" spans="3:5" x14ac:dyDescent="0.25">
      <c r="C190" s="2">
        <f>32372</f>
        <v>32372</v>
      </c>
      <c r="D190" s="2">
        <f>71060</f>
        <v>71060</v>
      </c>
      <c r="E190" s="2">
        <f>69.39453125</f>
        <v>69.39453125</v>
      </c>
    </row>
    <row r="191" spans="3:5" x14ac:dyDescent="0.25">
      <c r="C191" s="2">
        <f>32567</f>
        <v>32567</v>
      </c>
      <c r="D191" s="2">
        <f>71120</f>
        <v>71120</v>
      </c>
      <c r="E191" s="2">
        <f>69.453125</f>
        <v>69.453125</v>
      </c>
    </row>
    <row r="192" spans="3:5" x14ac:dyDescent="0.25">
      <c r="C192" s="2">
        <f>32756</f>
        <v>32756</v>
      </c>
      <c r="D192" s="2">
        <f>71928</f>
        <v>71928</v>
      </c>
      <c r="E192" s="2">
        <f>70.2421875</f>
        <v>70.2421875</v>
      </c>
    </row>
    <row r="193" spans="3:5" x14ac:dyDescent="0.25">
      <c r="C193" s="2">
        <f>32933</f>
        <v>32933</v>
      </c>
      <c r="D193" s="2">
        <f>71928</f>
        <v>71928</v>
      </c>
      <c r="E193" s="2">
        <f>70.2421875</f>
        <v>70.2421875</v>
      </c>
    </row>
    <row r="194" spans="3:5" x14ac:dyDescent="0.25">
      <c r="C194" s="2">
        <f>33106</f>
        <v>33106</v>
      </c>
      <c r="D194" s="2">
        <f>71932</f>
        <v>71932</v>
      </c>
      <c r="E194" s="2">
        <f>70.24609375</f>
        <v>70.24609375</v>
      </c>
    </row>
    <row r="195" spans="3:5" x14ac:dyDescent="0.25">
      <c r="C195" s="2">
        <f>33265</f>
        <v>33265</v>
      </c>
      <c r="D195" s="2">
        <f>71928</f>
        <v>71928</v>
      </c>
      <c r="E195" s="2">
        <f>70.2421875</f>
        <v>70.2421875</v>
      </c>
    </row>
    <row r="196" spans="3:5" x14ac:dyDescent="0.25">
      <c r="C196" s="2">
        <f>33442</f>
        <v>33442</v>
      </c>
      <c r="D196" s="2">
        <f>71928</f>
        <v>71928</v>
      </c>
      <c r="E196" s="2">
        <f>70.2421875</f>
        <v>70.2421875</v>
      </c>
    </row>
    <row r="197" spans="3:5" x14ac:dyDescent="0.25">
      <c r="C197" s="2">
        <f>33625</f>
        <v>33625</v>
      </c>
      <c r="D197" s="2">
        <f>71932</f>
        <v>71932</v>
      </c>
      <c r="E197" s="2">
        <f>70.24609375</f>
        <v>70.24609375</v>
      </c>
    </row>
    <row r="198" spans="3:5" x14ac:dyDescent="0.25">
      <c r="C198" s="2">
        <f>33801</f>
        <v>33801</v>
      </c>
      <c r="D198" s="2">
        <f>71928</f>
        <v>71928</v>
      </c>
      <c r="E198" s="2">
        <f>70.2421875</f>
        <v>70.2421875</v>
      </c>
    </row>
    <row r="199" spans="3:5" x14ac:dyDescent="0.25">
      <c r="C199" s="2">
        <f>33987</f>
        <v>33987</v>
      </c>
      <c r="D199" s="2">
        <f>71928</f>
        <v>71928</v>
      </c>
      <c r="E199" s="2">
        <f>70.2421875</f>
        <v>70.2421875</v>
      </c>
    </row>
    <row r="200" spans="3:5" x14ac:dyDescent="0.25">
      <c r="C200" s="2">
        <f>34172</f>
        <v>34172</v>
      </c>
      <c r="D200" s="2">
        <f>71928</f>
        <v>71928</v>
      </c>
      <c r="E200" s="2">
        <f>70.2421875</f>
        <v>70.2421875</v>
      </c>
    </row>
    <row r="201" spans="3:5" x14ac:dyDescent="0.25">
      <c r="C201" s="2">
        <f>34361</f>
        <v>34361</v>
      </c>
      <c r="D201" s="2">
        <f>73608</f>
        <v>73608</v>
      </c>
      <c r="E201" s="2">
        <f>71.8828125</f>
        <v>71.8828125</v>
      </c>
    </row>
    <row r="202" spans="3:5" x14ac:dyDescent="0.25">
      <c r="C202" s="2">
        <f>34546</f>
        <v>34546</v>
      </c>
      <c r="D202" s="2">
        <f>73616</f>
        <v>73616</v>
      </c>
      <c r="E202" s="2">
        <f>71.890625</f>
        <v>71.890625</v>
      </c>
    </row>
    <row r="203" spans="3:5" x14ac:dyDescent="0.25">
      <c r="C203" s="2">
        <f>34726</f>
        <v>34726</v>
      </c>
      <c r="D203" s="2">
        <f>73612</f>
        <v>73612</v>
      </c>
      <c r="E203" s="2">
        <f>71.88671875</f>
        <v>71.88671875</v>
      </c>
    </row>
    <row r="204" spans="3:5" x14ac:dyDescent="0.25">
      <c r="C204" s="2">
        <f>34898</f>
        <v>34898</v>
      </c>
      <c r="D204" s="2">
        <f>73612</f>
        <v>73612</v>
      </c>
      <c r="E204" s="2">
        <f>71.88671875</f>
        <v>71.88671875</v>
      </c>
    </row>
    <row r="205" spans="3:5" x14ac:dyDescent="0.25">
      <c r="C205" s="2">
        <f>35089</f>
        <v>35089</v>
      </c>
      <c r="D205" s="2">
        <f>73616</f>
        <v>73616</v>
      </c>
      <c r="E205" s="2">
        <f>71.890625</f>
        <v>71.890625</v>
      </c>
    </row>
    <row r="206" spans="3:5" x14ac:dyDescent="0.25">
      <c r="C206" s="2">
        <f>35261</f>
        <v>35261</v>
      </c>
      <c r="D206" s="2">
        <f>73612</f>
        <v>73612</v>
      </c>
      <c r="E206" s="2">
        <f>71.88671875</f>
        <v>71.88671875</v>
      </c>
    </row>
    <row r="207" spans="3:5" x14ac:dyDescent="0.25">
      <c r="C207" s="2">
        <f>35448</f>
        <v>35448</v>
      </c>
      <c r="D207" s="2">
        <f>73612</f>
        <v>73612</v>
      </c>
      <c r="E207" s="2">
        <f>71.88671875</f>
        <v>71.88671875</v>
      </c>
    </row>
    <row r="208" spans="3:5" x14ac:dyDescent="0.25">
      <c r="C208" s="2">
        <f>35628</f>
        <v>35628</v>
      </c>
      <c r="D208" s="2">
        <f>73612</f>
        <v>73612</v>
      </c>
      <c r="E208" s="2">
        <f>71.88671875</f>
        <v>71.88671875</v>
      </c>
    </row>
    <row r="209" spans="3:5" x14ac:dyDescent="0.25">
      <c r="C209" s="2">
        <f>35791</f>
        <v>35791</v>
      </c>
      <c r="D209" s="2">
        <f>73612</f>
        <v>73612</v>
      </c>
      <c r="E209" s="2">
        <f>71.88671875</f>
        <v>71.88671875</v>
      </c>
    </row>
    <row r="210" spans="3:5" x14ac:dyDescent="0.25">
      <c r="C210" s="2">
        <f>35968</f>
        <v>35968</v>
      </c>
      <c r="D210" s="2">
        <f>73613</f>
        <v>73613</v>
      </c>
      <c r="E210" s="2">
        <f>71.8876953125</f>
        <v>71.8876953125</v>
      </c>
    </row>
    <row r="211" spans="3:5" x14ac:dyDescent="0.25">
      <c r="C211" s="2">
        <f>36151</f>
        <v>36151</v>
      </c>
      <c r="D211" s="2">
        <f>73612</f>
        <v>73612</v>
      </c>
      <c r="E211" s="2">
        <f>71.88671875</f>
        <v>71.88671875</v>
      </c>
    </row>
    <row r="212" spans="3:5" x14ac:dyDescent="0.25">
      <c r="C212" s="2">
        <f>36318</f>
        <v>36318</v>
      </c>
      <c r="D212" s="2">
        <f>73612</f>
        <v>73612</v>
      </c>
      <c r="E212" s="2">
        <f>71.88671875</f>
        <v>71.88671875</v>
      </c>
    </row>
    <row r="213" spans="3:5" x14ac:dyDescent="0.25">
      <c r="C213" s="2">
        <f>36498</f>
        <v>36498</v>
      </c>
      <c r="D213" s="2">
        <f>73616</f>
        <v>73616</v>
      </c>
      <c r="E213" s="2">
        <f>71.890625</f>
        <v>71.890625</v>
      </c>
    </row>
    <row r="214" spans="3:5" x14ac:dyDescent="0.25">
      <c r="C214" s="2">
        <f>36680</f>
        <v>36680</v>
      </c>
      <c r="D214" s="2">
        <f>73612</f>
        <v>73612</v>
      </c>
      <c r="E214" s="2">
        <f>71.88671875</f>
        <v>71.88671875</v>
      </c>
    </row>
    <row r="215" spans="3:5" x14ac:dyDescent="0.25">
      <c r="C215" s="2">
        <f>36853</f>
        <v>36853</v>
      </c>
      <c r="D215" s="2">
        <f>73612</f>
        <v>73612</v>
      </c>
      <c r="E215" s="2">
        <f>71.88671875</f>
        <v>71.88671875</v>
      </c>
    </row>
    <row r="216" spans="3:5" x14ac:dyDescent="0.25">
      <c r="C216" s="2">
        <f>37032</f>
        <v>37032</v>
      </c>
      <c r="D216" s="2">
        <f>73616</f>
        <v>73616</v>
      </c>
      <c r="E216" s="2">
        <f>71.890625</f>
        <v>71.890625</v>
      </c>
    </row>
    <row r="217" spans="3:5" x14ac:dyDescent="0.25">
      <c r="C217" s="2">
        <f>37203</f>
        <v>37203</v>
      </c>
      <c r="D217" s="2">
        <f>73612</f>
        <v>73612</v>
      </c>
      <c r="E217" s="2">
        <f>71.88671875</f>
        <v>71.88671875</v>
      </c>
    </row>
    <row r="218" spans="3:5" x14ac:dyDescent="0.25">
      <c r="C218" s="2">
        <f>37383</f>
        <v>37383</v>
      </c>
      <c r="D218" s="2">
        <f>73612</f>
        <v>73612</v>
      </c>
      <c r="E218" s="2">
        <f>71.88671875</f>
        <v>71.88671875</v>
      </c>
    </row>
    <row r="219" spans="3:5" x14ac:dyDescent="0.25">
      <c r="C219" s="2">
        <f>37564</f>
        <v>37564</v>
      </c>
      <c r="D219" s="2">
        <f>73616</f>
        <v>73616</v>
      </c>
      <c r="E219" s="2">
        <f>71.890625</f>
        <v>71.890625</v>
      </c>
    </row>
    <row r="220" spans="3:5" x14ac:dyDescent="0.25">
      <c r="C220" s="2">
        <f>37734</f>
        <v>37734</v>
      </c>
      <c r="D220" s="2">
        <f>73612</f>
        <v>73612</v>
      </c>
      <c r="E220" s="2">
        <f>71.88671875</f>
        <v>71.88671875</v>
      </c>
    </row>
    <row r="221" spans="3:5" x14ac:dyDescent="0.25">
      <c r="C221" s="2">
        <f>37900</f>
        <v>37900</v>
      </c>
      <c r="D221" s="2">
        <f>73612</f>
        <v>73612</v>
      </c>
      <c r="E221" s="2">
        <f>71.88671875</f>
        <v>71.88671875</v>
      </c>
    </row>
    <row r="222" spans="3:5" x14ac:dyDescent="0.25">
      <c r="C222" s="2">
        <f>38082</f>
        <v>38082</v>
      </c>
      <c r="D222" s="2">
        <f>73612</f>
        <v>73612</v>
      </c>
      <c r="E222" s="2">
        <f>71.88671875</f>
        <v>71.88671875</v>
      </c>
    </row>
    <row r="223" spans="3:5" x14ac:dyDescent="0.25">
      <c r="C223" s="2">
        <f>38242</f>
        <v>38242</v>
      </c>
      <c r="D223" s="2">
        <f>73612</f>
        <v>73612</v>
      </c>
      <c r="E223" s="2">
        <f>71.88671875</f>
        <v>71.88671875</v>
      </c>
    </row>
    <row r="224" spans="3:5" x14ac:dyDescent="0.25">
      <c r="C224" s="2">
        <f>38411</f>
        <v>38411</v>
      </c>
      <c r="D224" s="2">
        <f>73612</f>
        <v>73612</v>
      </c>
      <c r="E224" s="2">
        <f>71.88671875</f>
        <v>71.88671875</v>
      </c>
    </row>
    <row r="225" spans="3:5" x14ac:dyDescent="0.25">
      <c r="C225" s="2">
        <f>38583</f>
        <v>38583</v>
      </c>
      <c r="D225" s="2">
        <f>73608</f>
        <v>73608</v>
      </c>
      <c r="E225" s="2">
        <f>71.8828125</f>
        <v>71.8828125</v>
      </c>
    </row>
    <row r="226" spans="3:5" x14ac:dyDescent="0.25">
      <c r="C226" s="2">
        <f>38768</f>
        <v>38768</v>
      </c>
      <c r="D226" s="2">
        <f>73608</f>
        <v>73608</v>
      </c>
      <c r="E226" s="2">
        <f>71.8828125</f>
        <v>71.8828125</v>
      </c>
    </row>
    <row r="227" spans="3:5" x14ac:dyDescent="0.25">
      <c r="C227" s="2">
        <f>39026</f>
        <v>39026</v>
      </c>
      <c r="D227" s="2">
        <f>74104</f>
        <v>74104</v>
      </c>
      <c r="E227" s="2">
        <f>72.3671875</f>
        <v>72.3671875</v>
      </c>
    </row>
    <row r="228" spans="3:5" x14ac:dyDescent="0.25">
      <c r="C228" s="2">
        <f>39230</f>
        <v>39230</v>
      </c>
      <c r="D228" s="2">
        <f>74100</f>
        <v>74100</v>
      </c>
      <c r="E228" s="2">
        <f>72.36328125</f>
        <v>72.36328125</v>
      </c>
    </row>
    <row r="229" spans="3:5" x14ac:dyDescent="0.25">
      <c r="C229" s="2">
        <f>39407</f>
        <v>39407</v>
      </c>
      <c r="D229" s="2">
        <f>74076</f>
        <v>74076</v>
      </c>
      <c r="E229" s="2">
        <f>72.33984375</f>
        <v>72.33984375</v>
      </c>
    </row>
    <row r="230" spans="3:5" x14ac:dyDescent="0.25">
      <c r="C230" s="2">
        <f>39583</f>
        <v>39583</v>
      </c>
      <c r="D230" s="2">
        <f>73920</f>
        <v>73920</v>
      </c>
      <c r="E230" s="2">
        <f>72.1875</f>
        <v>72.1875</v>
      </c>
    </row>
    <row r="231" spans="3:5" x14ac:dyDescent="0.25">
      <c r="C231" s="2">
        <f>39763</f>
        <v>39763</v>
      </c>
      <c r="D231" s="2">
        <f>73920</f>
        <v>73920</v>
      </c>
      <c r="E231" s="2">
        <f>72.1875</f>
        <v>72.1875</v>
      </c>
    </row>
    <row r="232" spans="3:5" x14ac:dyDescent="0.25">
      <c r="C232" s="2">
        <f>39943</f>
        <v>39943</v>
      </c>
      <c r="D232" s="2">
        <f>73920</f>
        <v>73920</v>
      </c>
      <c r="E232" s="2">
        <f>72.1875</f>
        <v>72.1875</v>
      </c>
    </row>
    <row r="233" spans="3:5" x14ac:dyDescent="0.25">
      <c r="C233" s="2">
        <f>40119</f>
        <v>40119</v>
      </c>
      <c r="D233" s="2">
        <f>73921</f>
        <v>73921</v>
      </c>
      <c r="E233" s="2">
        <f>72.1884765625</f>
        <v>72.1884765625</v>
      </c>
    </row>
    <row r="234" spans="3:5" x14ac:dyDescent="0.25">
      <c r="C234" s="2">
        <f>40298</f>
        <v>40298</v>
      </c>
      <c r="D234" s="2">
        <f>73920</f>
        <v>73920</v>
      </c>
      <c r="E234" s="2">
        <f>72.1875</f>
        <v>72.1875</v>
      </c>
    </row>
    <row r="235" spans="3:5" x14ac:dyDescent="0.25">
      <c r="C235" s="2">
        <f>40463</f>
        <v>40463</v>
      </c>
      <c r="D235" s="2">
        <f>73920</f>
        <v>73920</v>
      </c>
      <c r="E235" s="2">
        <f>72.1875</f>
        <v>72.1875</v>
      </c>
    </row>
    <row r="236" spans="3:5" x14ac:dyDescent="0.25">
      <c r="C236" s="2">
        <f>40645</f>
        <v>40645</v>
      </c>
      <c r="D236" s="2">
        <f>73924</f>
        <v>73924</v>
      </c>
      <c r="E236" s="2">
        <f>72.19140625</f>
        <v>72.19140625</v>
      </c>
    </row>
    <row r="237" spans="3:5" x14ac:dyDescent="0.25">
      <c r="C237" s="2">
        <f>40832</f>
        <v>40832</v>
      </c>
      <c r="D237" s="2">
        <f>73920</f>
        <v>73920</v>
      </c>
      <c r="E237" s="2">
        <f>72.1875</f>
        <v>72.1875</v>
      </c>
    </row>
    <row r="238" spans="3:5" x14ac:dyDescent="0.25">
      <c r="C238" s="2">
        <f>40995</f>
        <v>40995</v>
      </c>
      <c r="D238" s="2">
        <f>73920</f>
        <v>73920</v>
      </c>
      <c r="E238" s="2">
        <f>72.1875</f>
        <v>72.1875</v>
      </c>
    </row>
    <row r="239" spans="3:5" x14ac:dyDescent="0.25">
      <c r="C239" s="2">
        <f>41187</f>
        <v>41187</v>
      </c>
      <c r="D239" s="2">
        <f>73924</f>
        <v>73924</v>
      </c>
      <c r="E239" s="2">
        <f>72.19140625</f>
        <v>72.19140625</v>
      </c>
    </row>
    <row r="240" spans="3:5" x14ac:dyDescent="0.25">
      <c r="C240" s="2">
        <f>41372</f>
        <v>41372</v>
      </c>
      <c r="D240" s="2">
        <f>73920</f>
        <v>73920</v>
      </c>
      <c r="E240" s="2">
        <f>72.1875</f>
        <v>72.1875</v>
      </c>
    </row>
    <row r="241" spans="3:5" x14ac:dyDescent="0.25">
      <c r="C241" s="2">
        <f>41602</f>
        <v>41602</v>
      </c>
      <c r="D241" s="2">
        <f>73920</f>
        <v>73920</v>
      </c>
      <c r="E241" s="2">
        <f>72.1875</f>
        <v>72.1875</v>
      </c>
    </row>
    <row r="242" spans="3:5" x14ac:dyDescent="0.25">
      <c r="C242" s="2">
        <f>41785</f>
        <v>41785</v>
      </c>
      <c r="D242" s="2">
        <f>73920</f>
        <v>73920</v>
      </c>
      <c r="E242" s="2">
        <f>72.1875</f>
        <v>72.1875</v>
      </c>
    </row>
    <row r="243" spans="3:5" x14ac:dyDescent="0.25">
      <c r="C243" s="2">
        <f>41998</f>
        <v>41998</v>
      </c>
      <c r="D243" s="2">
        <f>74060</f>
        <v>74060</v>
      </c>
      <c r="E243" s="2">
        <f>72.32421875</f>
        <v>72.32421875</v>
      </c>
    </row>
    <row r="244" spans="3:5" x14ac:dyDescent="0.25">
      <c r="C244" s="2">
        <f>42219</f>
        <v>42219</v>
      </c>
      <c r="D244" s="2">
        <f>74900</f>
        <v>74900</v>
      </c>
      <c r="E244" s="2">
        <f>73.14453125</f>
        <v>73.14453125</v>
      </c>
    </row>
    <row r="245" spans="3:5" x14ac:dyDescent="0.25">
      <c r="C245" s="2">
        <f>42412</f>
        <v>42412</v>
      </c>
      <c r="D245" s="2">
        <f>75388</f>
        <v>75388</v>
      </c>
      <c r="E245" s="2">
        <f>73.62109375</f>
        <v>73.62109375</v>
      </c>
    </row>
    <row r="246" spans="3:5" x14ac:dyDescent="0.25">
      <c r="C246" s="2">
        <f>42599</f>
        <v>42599</v>
      </c>
      <c r="D246" s="2">
        <f>75373</f>
        <v>75373</v>
      </c>
      <c r="E246" s="2">
        <f>73.6064453125</f>
        <v>73.6064453125</v>
      </c>
    </row>
    <row r="247" spans="3:5" x14ac:dyDescent="0.25">
      <c r="C247" s="2">
        <f>42802</f>
        <v>42802</v>
      </c>
      <c r="D247" s="2">
        <f>75328</f>
        <v>75328</v>
      </c>
      <c r="E247" s="2">
        <f>73.5625</f>
        <v>73.5625</v>
      </c>
    </row>
    <row r="248" spans="3:5" x14ac:dyDescent="0.25">
      <c r="C248" s="2">
        <f>42987</f>
        <v>42987</v>
      </c>
      <c r="D248" s="2">
        <f>75328</f>
        <v>75328</v>
      </c>
      <c r="E248" s="2">
        <f>73.5625</f>
        <v>73.5625</v>
      </c>
    </row>
    <row r="249" spans="3:5" x14ac:dyDescent="0.25">
      <c r="C249" s="2">
        <f>43163</f>
        <v>43163</v>
      </c>
      <c r="D249" s="2">
        <f>75328</f>
        <v>75328</v>
      </c>
      <c r="E249" s="2">
        <f>73.5625</f>
        <v>73.5625</v>
      </c>
    </row>
    <row r="250" spans="3:5" x14ac:dyDescent="0.25">
      <c r="C250" s="2">
        <f>43337</f>
        <v>43337</v>
      </c>
      <c r="D250" s="2">
        <f>75328</f>
        <v>75328</v>
      </c>
      <c r="E250" s="2">
        <f>73.5625</f>
        <v>73.5625</v>
      </c>
    </row>
    <row r="251" spans="3:5" x14ac:dyDescent="0.25">
      <c r="C251" s="2">
        <f>43531</f>
        <v>43531</v>
      </c>
      <c r="D251" s="2">
        <f>75328</f>
        <v>75328</v>
      </c>
      <c r="E251" s="2">
        <f>73.5625</f>
        <v>73.5625</v>
      </c>
    </row>
    <row r="252" spans="3:5" x14ac:dyDescent="0.25">
      <c r="C252" s="2">
        <f>43745</f>
        <v>43745</v>
      </c>
      <c r="D252" s="2">
        <f>75332</f>
        <v>75332</v>
      </c>
      <c r="E252" s="2">
        <f>73.56640625</f>
        <v>73.56640625</v>
      </c>
    </row>
    <row r="253" spans="3:5" x14ac:dyDescent="0.25">
      <c r="C253" s="2">
        <f>43949</f>
        <v>43949</v>
      </c>
      <c r="D253" s="2">
        <f>75328</f>
        <v>75328</v>
      </c>
      <c r="E253" s="2">
        <f>73.5625</f>
        <v>73.5625</v>
      </c>
    </row>
    <row r="254" spans="3:5" x14ac:dyDescent="0.25">
      <c r="C254" s="2">
        <f>44145</f>
        <v>44145</v>
      </c>
      <c r="D254" s="2">
        <f>75328</f>
        <v>75328</v>
      </c>
      <c r="E254" s="2">
        <f>73.5625</f>
        <v>73.5625</v>
      </c>
    </row>
    <row r="255" spans="3:5" x14ac:dyDescent="0.25">
      <c r="C255" s="2">
        <f>44329</f>
        <v>44329</v>
      </c>
      <c r="D255" s="2">
        <f>75332</f>
        <v>75332</v>
      </c>
      <c r="E255" s="2">
        <f>73.56640625</f>
        <v>73.56640625</v>
      </c>
    </row>
    <row r="256" spans="3:5" x14ac:dyDescent="0.25">
      <c r="C256" s="2">
        <f>44507</f>
        <v>44507</v>
      </c>
      <c r="D256" s="2">
        <f>75328</f>
        <v>75328</v>
      </c>
      <c r="E256" s="2">
        <f>73.5625</f>
        <v>73.5625</v>
      </c>
    </row>
    <row r="257" spans="3:5" x14ac:dyDescent="0.25">
      <c r="C257" s="2">
        <f>44674</f>
        <v>44674</v>
      </c>
      <c r="D257" s="2">
        <f>75328</f>
        <v>75328</v>
      </c>
      <c r="E257" s="2">
        <f>73.5625</f>
        <v>73.5625</v>
      </c>
    </row>
    <row r="258" spans="3:5" x14ac:dyDescent="0.25">
      <c r="C258" s="2">
        <f>44844</f>
        <v>44844</v>
      </c>
      <c r="D258" s="2">
        <f>75332</f>
        <v>75332</v>
      </c>
      <c r="E258" s="2">
        <f>73.56640625</f>
        <v>73.56640625</v>
      </c>
    </row>
    <row r="259" spans="3:5" x14ac:dyDescent="0.25">
      <c r="C259" s="2">
        <f>45037</f>
        <v>45037</v>
      </c>
      <c r="D259" s="2">
        <f>75328</f>
        <v>75328</v>
      </c>
      <c r="E259" s="2">
        <f>73.5625</f>
        <v>73.5625</v>
      </c>
    </row>
    <row r="260" spans="3:5" x14ac:dyDescent="0.25">
      <c r="C260" s="2">
        <f>45208</f>
        <v>45208</v>
      </c>
      <c r="D260" s="2">
        <f>75328</f>
        <v>75328</v>
      </c>
      <c r="E260" s="2">
        <f>73.5625</f>
        <v>73.5625</v>
      </c>
    </row>
    <row r="261" spans="3:5" x14ac:dyDescent="0.25">
      <c r="C261" s="2">
        <f>45402</f>
        <v>45402</v>
      </c>
      <c r="D261" s="2">
        <f>75332</f>
        <v>75332</v>
      </c>
      <c r="E261" s="2">
        <f>73.56640625</f>
        <v>73.56640625</v>
      </c>
    </row>
    <row r="262" spans="3:5" x14ac:dyDescent="0.25">
      <c r="C262" s="2">
        <f>45584</f>
        <v>45584</v>
      </c>
      <c r="D262" s="2">
        <f>75328</f>
        <v>75328</v>
      </c>
      <c r="E262" s="2">
        <f>73.5625</f>
        <v>73.5625</v>
      </c>
    </row>
    <row r="263" spans="3:5" x14ac:dyDescent="0.25">
      <c r="C263" s="2">
        <f>45761</f>
        <v>45761</v>
      </c>
      <c r="D263" s="2">
        <f>75328</f>
        <v>75328</v>
      </c>
      <c r="E263" s="2">
        <f>73.5625</f>
        <v>73.5625</v>
      </c>
    </row>
    <row r="264" spans="3:5" x14ac:dyDescent="0.25">
      <c r="C264" s="2">
        <f>45959</f>
        <v>45959</v>
      </c>
      <c r="D264" s="2">
        <f>75332</f>
        <v>75332</v>
      </c>
      <c r="E264" s="2">
        <f>73.56640625</f>
        <v>73.56640625</v>
      </c>
    </row>
    <row r="265" spans="3:5" x14ac:dyDescent="0.25">
      <c r="C265" s="2">
        <f>46150</f>
        <v>46150</v>
      </c>
      <c r="D265" s="2">
        <f>75328</f>
        <v>75328</v>
      </c>
      <c r="E265" s="2">
        <f>73.5625</f>
        <v>73.5625</v>
      </c>
    </row>
    <row r="266" spans="3:5" x14ac:dyDescent="0.25">
      <c r="C266" s="2">
        <f>46337</f>
        <v>46337</v>
      </c>
      <c r="D266" s="2">
        <f>75328</f>
        <v>75328</v>
      </c>
      <c r="E266" s="2">
        <f>73.5625</f>
        <v>73.5625</v>
      </c>
    </row>
    <row r="267" spans="3:5" x14ac:dyDescent="0.25">
      <c r="C267" s="2">
        <f>46519</f>
        <v>46519</v>
      </c>
      <c r="D267" s="2">
        <f>75332</f>
        <v>75332</v>
      </c>
      <c r="E267" s="2">
        <f>73.56640625</f>
        <v>73.56640625</v>
      </c>
    </row>
    <row r="268" spans="3:5" x14ac:dyDescent="0.25">
      <c r="C268" s="2">
        <f>46703</f>
        <v>46703</v>
      </c>
      <c r="D268" s="2">
        <f>75328</f>
        <v>75328</v>
      </c>
      <c r="E268" s="2">
        <f>73.5625</f>
        <v>73.5625</v>
      </c>
    </row>
    <row r="269" spans="3:5" x14ac:dyDescent="0.25">
      <c r="C269" s="2">
        <f>46874</f>
        <v>46874</v>
      </c>
      <c r="D269" s="2">
        <f>75328</f>
        <v>75328</v>
      </c>
      <c r="E269" s="2">
        <f>73.5625</f>
        <v>73.5625</v>
      </c>
    </row>
    <row r="270" spans="3:5" x14ac:dyDescent="0.25">
      <c r="C270" s="2">
        <f>47049</f>
        <v>47049</v>
      </c>
      <c r="D270" s="2">
        <f>75329</f>
        <v>75329</v>
      </c>
      <c r="E270" s="2">
        <f>73.5634765625</f>
        <v>73.5634765625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2016-01-08T15:46:49Z</cp:lastPrinted>
  <dcterms:created xsi:type="dcterms:W3CDTF">2016-01-08T15:46:49Z</dcterms:created>
  <dcterms:modified xsi:type="dcterms:W3CDTF">2016-01-08T15:03:33Z</dcterms:modified>
</cp:coreProperties>
</file>