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4" i="2" l="1"/>
  <c r="I14" i="2"/>
  <c r="J14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<sst xmlns="http://schemas.openxmlformats.org/spreadsheetml/2006/main" count="9" uniqueCount="9">
  <si>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</si>
  <si>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</si>
  <si>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</si>
  <si>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</si>
  <si>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309(161x)</t>
  </si>
  <si>
    <t>AVERAGE: 193(260x)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</si>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</sst>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Sheet1!$A$2:$A$162</c:f>
              <c:numCache>
                <c:formatCode>General</c:formatCode>
                <c:ptCount val="161"/>
                <c:pt idx="0">
                  <c:v>2688</c:v>
                </c:pt>
                <c:pt idx="1">
                  <c:v>2971</c:v>
                </c:pt>
                <c:pt idx="2">
                  <c:v>3254</c:v>
                </c:pt>
                <c:pt idx="3">
                  <c:v>3537</c:v>
                </c:pt>
                <c:pt idx="4">
                  <c:v>3827</c:v>
                </c:pt>
                <c:pt idx="5">
                  <c:v>4106</c:v>
                </c:pt>
                <c:pt idx="6">
                  <c:v>4391</c:v>
                </c:pt>
                <c:pt idx="7">
                  <c:v>4675</c:v>
                </c:pt>
                <c:pt idx="8">
                  <c:v>4944</c:v>
                </c:pt>
                <c:pt idx="9">
                  <c:v>5244</c:v>
                </c:pt>
                <c:pt idx="10">
                  <c:v>5533</c:v>
                </c:pt>
                <c:pt idx="11">
                  <c:v>5823</c:v>
                </c:pt>
                <c:pt idx="12">
                  <c:v>6107</c:v>
                </c:pt>
                <c:pt idx="13">
                  <c:v>6390</c:v>
                </c:pt>
                <c:pt idx="14">
                  <c:v>6675</c:v>
                </c:pt>
                <c:pt idx="15">
                  <c:v>6956</c:v>
                </c:pt>
                <c:pt idx="16">
                  <c:v>7230</c:v>
                </c:pt>
                <c:pt idx="17">
                  <c:v>7529</c:v>
                </c:pt>
                <c:pt idx="18">
                  <c:v>7825</c:v>
                </c:pt>
                <c:pt idx="19">
                  <c:v>8102</c:v>
                </c:pt>
                <c:pt idx="20">
                  <c:v>8382</c:v>
                </c:pt>
                <c:pt idx="21">
                  <c:v>8661</c:v>
                </c:pt>
                <c:pt idx="22">
                  <c:v>8983</c:v>
                </c:pt>
                <c:pt idx="23">
                  <c:v>9300</c:v>
                </c:pt>
                <c:pt idx="24">
                  <c:v>9626</c:v>
                </c:pt>
                <c:pt idx="25">
                  <c:v>9916</c:v>
                </c:pt>
                <c:pt idx="26">
                  <c:v>10214</c:v>
                </c:pt>
                <c:pt idx="27">
                  <c:v>10547</c:v>
                </c:pt>
                <c:pt idx="28">
                  <c:v>10842</c:v>
                </c:pt>
                <c:pt idx="29">
                  <c:v>11154</c:v>
                </c:pt>
                <c:pt idx="30">
                  <c:v>11454</c:v>
                </c:pt>
                <c:pt idx="31">
                  <c:v>11744</c:v>
                </c:pt>
                <c:pt idx="32">
                  <c:v>12070</c:v>
                </c:pt>
                <c:pt idx="33">
                  <c:v>12364</c:v>
                </c:pt>
                <c:pt idx="34">
                  <c:v>12650</c:v>
                </c:pt>
                <c:pt idx="35">
                  <c:v>12952</c:v>
                </c:pt>
                <c:pt idx="36">
                  <c:v>13245</c:v>
                </c:pt>
                <c:pt idx="37">
                  <c:v>13577</c:v>
                </c:pt>
                <c:pt idx="38">
                  <c:v>13928</c:v>
                </c:pt>
                <c:pt idx="39">
                  <c:v>14219</c:v>
                </c:pt>
                <c:pt idx="40">
                  <c:v>14587</c:v>
                </c:pt>
                <c:pt idx="41">
                  <c:v>14932</c:v>
                </c:pt>
                <c:pt idx="42">
                  <c:v>15310</c:v>
                </c:pt>
                <c:pt idx="43">
                  <c:v>15586</c:v>
                </c:pt>
                <c:pt idx="44">
                  <c:v>15876</c:v>
                </c:pt>
                <c:pt idx="45">
                  <c:v>16171</c:v>
                </c:pt>
                <c:pt idx="46">
                  <c:v>16478</c:v>
                </c:pt>
                <c:pt idx="47">
                  <c:v>16784</c:v>
                </c:pt>
                <c:pt idx="48">
                  <c:v>17069</c:v>
                </c:pt>
                <c:pt idx="49">
                  <c:v>17364</c:v>
                </c:pt>
                <c:pt idx="50">
                  <c:v>17635</c:v>
                </c:pt>
                <c:pt idx="51">
                  <c:v>17913</c:v>
                </c:pt>
                <c:pt idx="52">
                  <c:v>18212</c:v>
                </c:pt>
                <c:pt idx="53">
                  <c:v>18542</c:v>
                </c:pt>
                <c:pt idx="54">
                  <c:v>18855</c:v>
                </c:pt>
                <c:pt idx="55">
                  <c:v>19156</c:v>
                </c:pt>
                <c:pt idx="56">
                  <c:v>19443</c:v>
                </c:pt>
                <c:pt idx="57">
                  <c:v>19736</c:v>
                </c:pt>
                <c:pt idx="58">
                  <c:v>20059</c:v>
                </c:pt>
                <c:pt idx="59">
                  <c:v>20455</c:v>
                </c:pt>
                <c:pt idx="60">
                  <c:v>20848</c:v>
                </c:pt>
                <c:pt idx="61">
                  <c:v>21256</c:v>
                </c:pt>
                <c:pt idx="62">
                  <c:v>21656</c:v>
                </c:pt>
                <c:pt idx="63">
                  <c:v>21940</c:v>
                </c:pt>
                <c:pt idx="64">
                  <c:v>22254</c:v>
                </c:pt>
                <c:pt idx="65">
                  <c:v>22534</c:v>
                </c:pt>
                <c:pt idx="66">
                  <c:v>22859</c:v>
                </c:pt>
                <c:pt idx="67">
                  <c:v>23193</c:v>
                </c:pt>
                <c:pt idx="68">
                  <c:v>23478</c:v>
                </c:pt>
                <c:pt idx="69">
                  <c:v>23824</c:v>
                </c:pt>
                <c:pt idx="70">
                  <c:v>24157</c:v>
                </c:pt>
                <c:pt idx="71">
                  <c:v>24495</c:v>
                </c:pt>
                <c:pt idx="72">
                  <c:v>24846</c:v>
                </c:pt>
                <c:pt idx="73">
                  <c:v>25185</c:v>
                </c:pt>
                <c:pt idx="74">
                  <c:v>25531</c:v>
                </c:pt>
                <c:pt idx="75">
                  <c:v>25886</c:v>
                </c:pt>
                <c:pt idx="76">
                  <c:v>26197</c:v>
                </c:pt>
                <c:pt idx="77">
                  <c:v>26469</c:v>
                </c:pt>
                <c:pt idx="78">
                  <c:v>26787</c:v>
                </c:pt>
                <c:pt idx="79">
                  <c:v>27078</c:v>
                </c:pt>
                <c:pt idx="80">
                  <c:v>27378</c:v>
                </c:pt>
                <c:pt idx="81">
                  <c:v>27710</c:v>
                </c:pt>
                <c:pt idx="82">
                  <c:v>27988</c:v>
                </c:pt>
                <c:pt idx="83">
                  <c:v>28278</c:v>
                </c:pt>
                <c:pt idx="84">
                  <c:v>28627</c:v>
                </c:pt>
                <c:pt idx="85">
                  <c:v>28891</c:v>
                </c:pt>
                <c:pt idx="86">
                  <c:v>29194</c:v>
                </c:pt>
                <c:pt idx="87">
                  <c:v>29463</c:v>
                </c:pt>
                <c:pt idx="88">
                  <c:v>29800</c:v>
                </c:pt>
                <c:pt idx="89">
                  <c:v>30070</c:v>
                </c:pt>
                <c:pt idx="90">
                  <c:v>30359</c:v>
                </c:pt>
                <c:pt idx="91">
                  <c:v>30648</c:v>
                </c:pt>
                <c:pt idx="92">
                  <c:v>30989</c:v>
                </c:pt>
                <c:pt idx="93">
                  <c:v>31271</c:v>
                </c:pt>
                <c:pt idx="94">
                  <c:v>31609</c:v>
                </c:pt>
                <c:pt idx="95">
                  <c:v>31933</c:v>
                </c:pt>
                <c:pt idx="96">
                  <c:v>32229</c:v>
                </c:pt>
                <c:pt idx="97">
                  <c:v>32525</c:v>
                </c:pt>
                <c:pt idx="98">
                  <c:v>32832</c:v>
                </c:pt>
                <c:pt idx="99">
                  <c:v>33174</c:v>
                </c:pt>
                <c:pt idx="100">
                  <c:v>33445</c:v>
                </c:pt>
                <c:pt idx="101">
                  <c:v>33739</c:v>
                </c:pt>
                <c:pt idx="102">
                  <c:v>34085</c:v>
                </c:pt>
                <c:pt idx="103">
                  <c:v>34381</c:v>
                </c:pt>
                <c:pt idx="104">
                  <c:v>34688</c:v>
                </c:pt>
                <c:pt idx="105">
                  <c:v>34983</c:v>
                </c:pt>
                <c:pt idx="106">
                  <c:v>35292</c:v>
                </c:pt>
                <c:pt idx="107">
                  <c:v>35647</c:v>
                </c:pt>
                <c:pt idx="108">
                  <c:v>35955</c:v>
                </c:pt>
                <c:pt idx="109">
                  <c:v>36279</c:v>
                </c:pt>
                <c:pt idx="110">
                  <c:v>36611</c:v>
                </c:pt>
                <c:pt idx="111">
                  <c:v>36922</c:v>
                </c:pt>
                <c:pt idx="112">
                  <c:v>37204</c:v>
                </c:pt>
                <c:pt idx="113">
                  <c:v>37498</c:v>
                </c:pt>
                <c:pt idx="114">
                  <c:v>37788</c:v>
                </c:pt>
                <c:pt idx="115">
                  <c:v>38113</c:v>
                </c:pt>
                <c:pt idx="116">
                  <c:v>38407</c:v>
                </c:pt>
                <c:pt idx="117">
                  <c:v>38726</c:v>
                </c:pt>
                <c:pt idx="118">
                  <c:v>39029</c:v>
                </c:pt>
                <c:pt idx="119">
                  <c:v>39303</c:v>
                </c:pt>
                <c:pt idx="120">
                  <c:v>39640</c:v>
                </c:pt>
                <c:pt idx="121">
                  <c:v>40026</c:v>
                </c:pt>
                <c:pt idx="122">
                  <c:v>40315</c:v>
                </c:pt>
                <c:pt idx="123">
                  <c:v>40617</c:v>
                </c:pt>
                <c:pt idx="124">
                  <c:v>40954</c:v>
                </c:pt>
                <c:pt idx="125">
                  <c:v>41270</c:v>
                </c:pt>
                <c:pt idx="126">
                  <c:v>41635</c:v>
                </c:pt>
                <c:pt idx="127">
                  <c:v>41951</c:v>
                </c:pt>
                <c:pt idx="128">
                  <c:v>42263</c:v>
                </c:pt>
                <c:pt idx="129">
                  <c:v>42563</c:v>
                </c:pt>
                <c:pt idx="130">
                  <c:v>42853</c:v>
                </c:pt>
                <c:pt idx="131">
                  <c:v>43227</c:v>
                </c:pt>
                <c:pt idx="132">
                  <c:v>43589</c:v>
                </c:pt>
                <c:pt idx="133">
                  <c:v>43908</c:v>
                </c:pt>
                <c:pt idx="134">
                  <c:v>44266</c:v>
                </c:pt>
                <c:pt idx="135">
                  <c:v>44590</c:v>
                </c:pt>
                <c:pt idx="136">
                  <c:v>44940</c:v>
                </c:pt>
                <c:pt idx="137">
                  <c:v>45243</c:v>
                </c:pt>
                <c:pt idx="138">
                  <c:v>45602</c:v>
                </c:pt>
                <c:pt idx="139">
                  <c:v>45905</c:v>
                </c:pt>
                <c:pt idx="140">
                  <c:v>46187</c:v>
                </c:pt>
                <c:pt idx="141">
                  <c:v>46482</c:v>
                </c:pt>
                <c:pt idx="142">
                  <c:v>46760</c:v>
                </c:pt>
                <c:pt idx="143">
                  <c:v>47044</c:v>
                </c:pt>
                <c:pt idx="144">
                  <c:v>47353</c:v>
                </c:pt>
                <c:pt idx="145">
                  <c:v>47650</c:v>
                </c:pt>
                <c:pt idx="146">
                  <c:v>47966</c:v>
                </c:pt>
                <c:pt idx="147">
                  <c:v>48292</c:v>
                </c:pt>
                <c:pt idx="148">
                  <c:v>48588</c:v>
                </c:pt>
                <c:pt idx="149">
                  <c:v>48949</c:v>
                </c:pt>
                <c:pt idx="150">
                  <c:v>49252</c:v>
                </c:pt>
                <c:pt idx="151">
                  <c:v>49528</c:v>
                </c:pt>
                <c:pt idx="152">
                  <c:v>49831</c:v>
                </c:pt>
                <c:pt idx="153">
                  <c:v>50130</c:v>
                </c:pt>
                <c:pt idx="154">
                  <c:v>50449</c:v>
                </c:pt>
                <c:pt idx="155">
                  <c:v>50768</c:v>
                </c:pt>
                <c:pt idx="156">
                  <c:v>51079</c:v>
                </c:pt>
                <c:pt idx="157">
                  <c:v>51417</c:v>
                </c:pt>
                <c:pt idx="158">
                  <c:v>51801</c:v>
                </c:pt>
                <c:pt idx="159">
                  <c:v>52145</c:v>
                </c:pt>
                <c:pt idx="160">
                  <c:v>52446</c:v>
                </c:pt>
              </c:numCache>
            </c:numRef>
          </c:cat>
          <c:val>
            <c:numRef>
              <c:f>Sheet1!$B$2:$B$162</c:f>
              <c:numCache>
                <c:formatCode>General</c:formatCode>
                <c:ptCount val="161"/>
                <c:pt idx="0">
                  <c:v>15</c:v>
                </c:pt>
                <c:pt idx="1">
                  <c:v>21</c:v>
                </c:pt>
                <c:pt idx="2">
                  <c:v>21</c:v>
                </c:pt>
                <c:pt idx="3">
                  <c:v>33</c:v>
                </c:pt>
                <c:pt idx="4">
                  <c:v>27</c:v>
                </c:pt>
                <c:pt idx="5">
                  <c:v>32</c:v>
                </c:pt>
                <c:pt idx="6">
                  <c:v>27</c:v>
                </c:pt>
                <c:pt idx="7">
                  <c:v>35</c:v>
                </c:pt>
                <c:pt idx="8">
                  <c:v>26</c:v>
                </c:pt>
                <c:pt idx="9">
                  <c:v>18</c:v>
                </c:pt>
                <c:pt idx="10">
                  <c:v>25</c:v>
                </c:pt>
                <c:pt idx="11">
                  <c:v>20</c:v>
                </c:pt>
                <c:pt idx="12">
                  <c:v>33</c:v>
                </c:pt>
                <c:pt idx="13">
                  <c:v>23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14</c:v>
                </c:pt>
                <c:pt idx="30">
                  <c:v>6</c:v>
                </c:pt>
                <c:pt idx="31">
                  <c:v>23</c:v>
                </c:pt>
                <c:pt idx="32">
                  <c:v>18</c:v>
                </c:pt>
                <c:pt idx="33">
                  <c:v>20</c:v>
                </c:pt>
                <c:pt idx="34">
                  <c:v>26</c:v>
                </c:pt>
                <c:pt idx="35">
                  <c:v>22</c:v>
                </c:pt>
                <c:pt idx="36">
                  <c:v>31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10</c:v>
                </c:pt>
                <c:pt idx="56">
                  <c:v>16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3</c:v>
                </c:pt>
                <c:pt idx="67">
                  <c:v>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28</c:v>
                </c:pt>
                <c:pt idx="79">
                  <c:v>27</c:v>
                </c:pt>
                <c:pt idx="80">
                  <c:v>34</c:v>
                </c:pt>
                <c:pt idx="81">
                  <c:v>25</c:v>
                </c:pt>
                <c:pt idx="82">
                  <c:v>7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</c:v>
                </c:pt>
                <c:pt idx="93">
                  <c:v>25</c:v>
                </c:pt>
                <c:pt idx="94">
                  <c:v>12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33</c:v>
                </c:pt>
                <c:pt idx="104">
                  <c:v>11</c:v>
                </c:pt>
                <c:pt idx="105">
                  <c:v>12</c:v>
                </c:pt>
                <c:pt idx="106">
                  <c:v>3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40</c:v>
                </c:pt>
                <c:pt idx="117">
                  <c:v>9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4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24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25</c:v>
                </c:pt>
                <c:pt idx="150">
                  <c:v>4</c:v>
                </c:pt>
                <c:pt idx="151">
                  <c:v>7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6</c:v>
                </c:pt>
                <c:pt idx="156">
                  <c:v>2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208352"/>
        <c:axId val="-801213248"/>
      </c:lineChart>
      <c:catAx>
        <c:axId val="-8012083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121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12132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12083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Sheet1!$C$2:$C$261</c:f>
              <c:numCache>
                <c:formatCode>General</c:formatCode>
                <c:ptCount val="260"/>
                <c:pt idx="0">
                  <c:v>2531</c:v>
                </c:pt>
                <c:pt idx="1">
                  <c:v>2701</c:v>
                </c:pt>
                <c:pt idx="2">
                  <c:v>2824</c:v>
                </c:pt>
                <c:pt idx="3">
                  <c:v>2959</c:v>
                </c:pt>
                <c:pt idx="4">
                  <c:v>3098</c:v>
                </c:pt>
                <c:pt idx="5">
                  <c:v>3248</c:v>
                </c:pt>
                <c:pt idx="6">
                  <c:v>3416</c:v>
                </c:pt>
                <c:pt idx="7">
                  <c:v>3576</c:v>
                </c:pt>
                <c:pt idx="8">
                  <c:v>3728</c:v>
                </c:pt>
                <c:pt idx="9">
                  <c:v>3880</c:v>
                </c:pt>
                <c:pt idx="10">
                  <c:v>4019</c:v>
                </c:pt>
                <c:pt idx="11">
                  <c:v>4168</c:v>
                </c:pt>
                <c:pt idx="12">
                  <c:v>4310</c:v>
                </c:pt>
                <c:pt idx="13">
                  <c:v>4481</c:v>
                </c:pt>
                <c:pt idx="14">
                  <c:v>4613</c:v>
                </c:pt>
                <c:pt idx="15">
                  <c:v>4752</c:v>
                </c:pt>
                <c:pt idx="16">
                  <c:v>4898</c:v>
                </c:pt>
                <c:pt idx="17">
                  <c:v>5082</c:v>
                </c:pt>
                <c:pt idx="18">
                  <c:v>5239</c:v>
                </c:pt>
                <c:pt idx="19">
                  <c:v>5384</c:v>
                </c:pt>
                <c:pt idx="20">
                  <c:v>5540</c:v>
                </c:pt>
                <c:pt idx="21">
                  <c:v>5695</c:v>
                </c:pt>
                <c:pt idx="22">
                  <c:v>5848</c:v>
                </c:pt>
                <c:pt idx="23">
                  <c:v>5988</c:v>
                </c:pt>
                <c:pt idx="24">
                  <c:v>6142</c:v>
                </c:pt>
                <c:pt idx="25">
                  <c:v>6313</c:v>
                </c:pt>
                <c:pt idx="26">
                  <c:v>6466</c:v>
                </c:pt>
                <c:pt idx="27">
                  <c:v>6594</c:v>
                </c:pt>
                <c:pt idx="28">
                  <c:v>6754</c:v>
                </c:pt>
                <c:pt idx="29">
                  <c:v>6912</c:v>
                </c:pt>
                <c:pt idx="30">
                  <c:v>7067</c:v>
                </c:pt>
                <c:pt idx="31">
                  <c:v>7212</c:v>
                </c:pt>
                <c:pt idx="32">
                  <c:v>7371</c:v>
                </c:pt>
                <c:pt idx="33">
                  <c:v>7530</c:v>
                </c:pt>
                <c:pt idx="34">
                  <c:v>7701</c:v>
                </c:pt>
                <c:pt idx="35">
                  <c:v>7836</c:v>
                </c:pt>
                <c:pt idx="36">
                  <c:v>7968</c:v>
                </c:pt>
                <c:pt idx="37">
                  <c:v>8095</c:v>
                </c:pt>
                <c:pt idx="38">
                  <c:v>8255</c:v>
                </c:pt>
                <c:pt idx="39">
                  <c:v>8397</c:v>
                </c:pt>
                <c:pt idx="40">
                  <c:v>8536</c:v>
                </c:pt>
                <c:pt idx="41">
                  <c:v>8689</c:v>
                </c:pt>
                <c:pt idx="42">
                  <c:v>8830</c:v>
                </c:pt>
                <c:pt idx="43">
                  <c:v>8990</c:v>
                </c:pt>
                <c:pt idx="44">
                  <c:v>9144</c:v>
                </c:pt>
                <c:pt idx="45">
                  <c:v>9299</c:v>
                </c:pt>
                <c:pt idx="46">
                  <c:v>9492</c:v>
                </c:pt>
                <c:pt idx="47">
                  <c:v>9691</c:v>
                </c:pt>
                <c:pt idx="48">
                  <c:v>9871</c:v>
                </c:pt>
                <c:pt idx="49">
                  <c:v>10024</c:v>
                </c:pt>
                <c:pt idx="50">
                  <c:v>10241</c:v>
                </c:pt>
                <c:pt idx="51">
                  <c:v>10409</c:v>
                </c:pt>
                <c:pt idx="52">
                  <c:v>10574</c:v>
                </c:pt>
                <c:pt idx="53">
                  <c:v>10711</c:v>
                </c:pt>
                <c:pt idx="54">
                  <c:v>10901</c:v>
                </c:pt>
                <c:pt idx="55">
                  <c:v>11050</c:v>
                </c:pt>
                <c:pt idx="56">
                  <c:v>11203</c:v>
                </c:pt>
                <c:pt idx="57">
                  <c:v>11347</c:v>
                </c:pt>
                <c:pt idx="58">
                  <c:v>11499</c:v>
                </c:pt>
                <c:pt idx="59">
                  <c:v>11680</c:v>
                </c:pt>
                <c:pt idx="60">
                  <c:v>11875</c:v>
                </c:pt>
                <c:pt idx="61">
                  <c:v>12024</c:v>
                </c:pt>
                <c:pt idx="62">
                  <c:v>12194</c:v>
                </c:pt>
                <c:pt idx="63">
                  <c:v>12360</c:v>
                </c:pt>
                <c:pt idx="64">
                  <c:v>12524</c:v>
                </c:pt>
                <c:pt idx="65">
                  <c:v>12685</c:v>
                </c:pt>
                <c:pt idx="66">
                  <c:v>12826</c:v>
                </c:pt>
                <c:pt idx="67">
                  <c:v>12978</c:v>
                </c:pt>
                <c:pt idx="68">
                  <c:v>13203</c:v>
                </c:pt>
                <c:pt idx="69">
                  <c:v>13411</c:v>
                </c:pt>
                <c:pt idx="70">
                  <c:v>13599</c:v>
                </c:pt>
                <c:pt idx="71">
                  <c:v>13844</c:v>
                </c:pt>
                <c:pt idx="72">
                  <c:v>14039</c:v>
                </c:pt>
                <c:pt idx="73">
                  <c:v>14281</c:v>
                </c:pt>
                <c:pt idx="74">
                  <c:v>14469</c:v>
                </c:pt>
                <c:pt idx="75">
                  <c:v>14673</c:v>
                </c:pt>
                <c:pt idx="76">
                  <c:v>14902</c:v>
                </c:pt>
                <c:pt idx="77">
                  <c:v>15147</c:v>
                </c:pt>
                <c:pt idx="78">
                  <c:v>15320</c:v>
                </c:pt>
                <c:pt idx="79">
                  <c:v>15468</c:v>
                </c:pt>
                <c:pt idx="80">
                  <c:v>15683</c:v>
                </c:pt>
                <c:pt idx="81">
                  <c:v>15846</c:v>
                </c:pt>
                <c:pt idx="82">
                  <c:v>16035</c:v>
                </c:pt>
                <c:pt idx="83">
                  <c:v>16183</c:v>
                </c:pt>
                <c:pt idx="84">
                  <c:v>16366</c:v>
                </c:pt>
                <c:pt idx="85">
                  <c:v>16526</c:v>
                </c:pt>
                <c:pt idx="86">
                  <c:v>16681</c:v>
                </c:pt>
                <c:pt idx="87">
                  <c:v>16875</c:v>
                </c:pt>
                <c:pt idx="88">
                  <c:v>17042</c:v>
                </c:pt>
                <c:pt idx="89">
                  <c:v>17217</c:v>
                </c:pt>
                <c:pt idx="90">
                  <c:v>17361</c:v>
                </c:pt>
                <c:pt idx="91">
                  <c:v>17516</c:v>
                </c:pt>
                <c:pt idx="92">
                  <c:v>17709</c:v>
                </c:pt>
                <c:pt idx="93">
                  <c:v>17927</c:v>
                </c:pt>
                <c:pt idx="94">
                  <c:v>18096</c:v>
                </c:pt>
                <c:pt idx="95">
                  <c:v>18317</c:v>
                </c:pt>
                <c:pt idx="96">
                  <c:v>18531</c:v>
                </c:pt>
                <c:pt idx="97">
                  <c:v>18726</c:v>
                </c:pt>
                <c:pt idx="98">
                  <c:v>18939</c:v>
                </c:pt>
                <c:pt idx="99">
                  <c:v>19146</c:v>
                </c:pt>
                <c:pt idx="100">
                  <c:v>19315</c:v>
                </c:pt>
                <c:pt idx="101">
                  <c:v>19508</c:v>
                </c:pt>
                <c:pt idx="102">
                  <c:v>19657</c:v>
                </c:pt>
                <c:pt idx="103">
                  <c:v>19849</c:v>
                </c:pt>
                <c:pt idx="104">
                  <c:v>20049</c:v>
                </c:pt>
                <c:pt idx="105">
                  <c:v>20285</c:v>
                </c:pt>
                <c:pt idx="106">
                  <c:v>20508</c:v>
                </c:pt>
                <c:pt idx="107">
                  <c:v>20700</c:v>
                </c:pt>
                <c:pt idx="108">
                  <c:v>20912</c:v>
                </c:pt>
                <c:pt idx="109">
                  <c:v>21130</c:v>
                </c:pt>
                <c:pt idx="110">
                  <c:v>21393</c:v>
                </c:pt>
                <c:pt idx="111">
                  <c:v>21619</c:v>
                </c:pt>
                <c:pt idx="112">
                  <c:v>21780</c:v>
                </c:pt>
                <c:pt idx="113">
                  <c:v>21979</c:v>
                </c:pt>
                <c:pt idx="114">
                  <c:v>22156</c:v>
                </c:pt>
                <c:pt idx="115">
                  <c:v>22356</c:v>
                </c:pt>
                <c:pt idx="116">
                  <c:v>22543</c:v>
                </c:pt>
                <c:pt idx="117">
                  <c:v>22722</c:v>
                </c:pt>
                <c:pt idx="118">
                  <c:v>22945</c:v>
                </c:pt>
                <c:pt idx="119">
                  <c:v>23152</c:v>
                </c:pt>
                <c:pt idx="120">
                  <c:v>23337</c:v>
                </c:pt>
                <c:pt idx="121">
                  <c:v>23535</c:v>
                </c:pt>
                <c:pt idx="122">
                  <c:v>23715</c:v>
                </c:pt>
                <c:pt idx="123">
                  <c:v>23963</c:v>
                </c:pt>
                <c:pt idx="124">
                  <c:v>24178</c:v>
                </c:pt>
                <c:pt idx="125">
                  <c:v>24362</c:v>
                </c:pt>
                <c:pt idx="126">
                  <c:v>24568</c:v>
                </c:pt>
                <c:pt idx="127">
                  <c:v>24742</c:v>
                </c:pt>
                <c:pt idx="128">
                  <c:v>24983</c:v>
                </c:pt>
                <c:pt idx="129">
                  <c:v>25198</c:v>
                </c:pt>
                <c:pt idx="130">
                  <c:v>25385</c:v>
                </c:pt>
                <c:pt idx="131">
                  <c:v>25588</c:v>
                </c:pt>
                <c:pt idx="132">
                  <c:v>25765</c:v>
                </c:pt>
                <c:pt idx="133">
                  <c:v>26000</c:v>
                </c:pt>
                <c:pt idx="134">
                  <c:v>26209</c:v>
                </c:pt>
                <c:pt idx="135">
                  <c:v>26364</c:v>
                </c:pt>
                <c:pt idx="136">
                  <c:v>26613</c:v>
                </c:pt>
                <c:pt idx="137">
                  <c:v>26838</c:v>
                </c:pt>
                <c:pt idx="138">
                  <c:v>27021</c:v>
                </c:pt>
                <c:pt idx="139">
                  <c:v>27247</c:v>
                </c:pt>
                <c:pt idx="140">
                  <c:v>27458</c:v>
                </c:pt>
                <c:pt idx="141">
                  <c:v>27690</c:v>
                </c:pt>
                <c:pt idx="142">
                  <c:v>27857</c:v>
                </c:pt>
                <c:pt idx="143">
                  <c:v>28117</c:v>
                </c:pt>
                <c:pt idx="144">
                  <c:v>28315</c:v>
                </c:pt>
                <c:pt idx="145">
                  <c:v>28527</c:v>
                </c:pt>
                <c:pt idx="146">
                  <c:v>28727</c:v>
                </c:pt>
                <c:pt idx="147">
                  <c:v>28929</c:v>
                </c:pt>
                <c:pt idx="148">
                  <c:v>29105</c:v>
                </c:pt>
                <c:pt idx="149">
                  <c:v>29288</c:v>
                </c:pt>
                <c:pt idx="150">
                  <c:v>29535</c:v>
                </c:pt>
                <c:pt idx="151">
                  <c:v>29715</c:v>
                </c:pt>
                <c:pt idx="152">
                  <c:v>29934</c:v>
                </c:pt>
                <c:pt idx="153">
                  <c:v>30114</c:v>
                </c:pt>
                <c:pt idx="154">
                  <c:v>30296</c:v>
                </c:pt>
                <c:pt idx="155">
                  <c:v>30518</c:v>
                </c:pt>
                <c:pt idx="156">
                  <c:v>30698</c:v>
                </c:pt>
                <c:pt idx="157">
                  <c:v>30887</c:v>
                </c:pt>
                <c:pt idx="158">
                  <c:v>31126</c:v>
                </c:pt>
                <c:pt idx="159">
                  <c:v>31420</c:v>
                </c:pt>
                <c:pt idx="160">
                  <c:v>31633</c:v>
                </c:pt>
                <c:pt idx="161">
                  <c:v>31831</c:v>
                </c:pt>
                <c:pt idx="162">
                  <c:v>32026</c:v>
                </c:pt>
                <c:pt idx="163">
                  <c:v>32250</c:v>
                </c:pt>
                <c:pt idx="164">
                  <c:v>32427</c:v>
                </c:pt>
                <c:pt idx="165">
                  <c:v>32631</c:v>
                </c:pt>
                <c:pt idx="166">
                  <c:v>32800</c:v>
                </c:pt>
                <c:pt idx="167">
                  <c:v>33078</c:v>
                </c:pt>
                <c:pt idx="168">
                  <c:v>33246</c:v>
                </c:pt>
                <c:pt idx="169">
                  <c:v>33401</c:v>
                </c:pt>
                <c:pt idx="170">
                  <c:v>33591</c:v>
                </c:pt>
                <c:pt idx="171">
                  <c:v>33760</c:v>
                </c:pt>
                <c:pt idx="172">
                  <c:v>33976</c:v>
                </c:pt>
                <c:pt idx="173">
                  <c:v>34191</c:v>
                </c:pt>
                <c:pt idx="174">
                  <c:v>34486</c:v>
                </c:pt>
                <c:pt idx="175">
                  <c:v>34667</c:v>
                </c:pt>
                <c:pt idx="176">
                  <c:v>34865</c:v>
                </c:pt>
                <c:pt idx="177">
                  <c:v>35085</c:v>
                </c:pt>
                <c:pt idx="178">
                  <c:v>35320</c:v>
                </c:pt>
                <c:pt idx="179">
                  <c:v>35552</c:v>
                </c:pt>
                <c:pt idx="180">
                  <c:v>35758</c:v>
                </c:pt>
                <c:pt idx="181">
                  <c:v>35969</c:v>
                </c:pt>
                <c:pt idx="182">
                  <c:v>36182</c:v>
                </c:pt>
                <c:pt idx="183">
                  <c:v>36408</c:v>
                </c:pt>
                <c:pt idx="184">
                  <c:v>36613</c:v>
                </c:pt>
                <c:pt idx="185">
                  <c:v>36816</c:v>
                </c:pt>
                <c:pt idx="186">
                  <c:v>37039</c:v>
                </c:pt>
                <c:pt idx="187">
                  <c:v>37271</c:v>
                </c:pt>
                <c:pt idx="188">
                  <c:v>37452</c:v>
                </c:pt>
                <c:pt idx="189">
                  <c:v>37664</c:v>
                </c:pt>
                <c:pt idx="190">
                  <c:v>37844</c:v>
                </c:pt>
                <c:pt idx="191">
                  <c:v>38032</c:v>
                </c:pt>
                <c:pt idx="192">
                  <c:v>38303</c:v>
                </c:pt>
                <c:pt idx="193">
                  <c:v>38541</c:v>
                </c:pt>
                <c:pt idx="194">
                  <c:v>38757</c:v>
                </c:pt>
                <c:pt idx="195">
                  <c:v>38942</c:v>
                </c:pt>
                <c:pt idx="196">
                  <c:v>39152</c:v>
                </c:pt>
                <c:pt idx="197">
                  <c:v>39359</c:v>
                </c:pt>
                <c:pt idx="198">
                  <c:v>39549</c:v>
                </c:pt>
                <c:pt idx="199">
                  <c:v>39722</c:v>
                </c:pt>
                <c:pt idx="200">
                  <c:v>39930</c:v>
                </c:pt>
                <c:pt idx="201">
                  <c:v>40104</c:v>
                </c:pt>
                <c:pt idx="202">
                  <c:v>40293</c:v>
                </c:pt>
                <c:pt idx="203">
                  <c:v>40506</c:v>
                </c:pt>
                <c:pt idx="204">
                  <c:v>40677</c:v>
                </c:pt>
                <c:pt idx="205">
                  <c:v>40861</c:v>
                </c:pt>
                <c:pt idx="206">
                  <c:v>41097</c:v>
                </c:pt>
                <c:pt idx="207">
                  <c:v>41323</c:v>
                </c:pt>
                <c:pt idx="208">
                  <c:v>41567</c:v>
                </c:pt>
                <c:pt idx="209">
                  <c:v>41839</c:v>
                </c:pt>
                <c:pt idx="210">
                  <c:v>42052</c:v>
                </c:pt>
                <c:pt idx="211">
                  <c:v>42220</c:v>
                </c:pt>
                <c:pt idx="212">
                  <c:v>42458</c:v>
                </c:pt>
                <c:pt idx="213">
                  <c:v>42654</c:v>
                </c:pt>
                <c:pt idx="214">
                  <c:v>42898</c:v>
                </c:pt>
                <c:pt idx="215">
                  <c:v>43116</c:v>
                </c:pt>
                <c:pt idx="216">
                  <c:v>43340</c:v>
                </c:pt>
                <c:pt idx="217">
                  <c:v>43560</c:v>
                </c:pt>
                <c:pt idx="218">
                  <c:v>43778</c:v>
                </c:pt>
                <c:pt idx="219">
                  <c:v>43989</c:v>
                </c:pt>
                <c:pt idx="220">
                  <c:v>44180</c:v>
                </c:pt>
                <c:pt idx="221">
                  <c:v>44429</c:v>
                </c:pt>
                <c:pt idx="222">
                  <c:v>44652</c:v>
                </c:pt>
                <c:pt idx="223">
                  <c:v>44839</c:v>
                </c:pt>
                <c:pt idx="224">
                  <c:v>45113</c:v>
                </c:pt>
                <c:pt idx="225">
                  <c:v>45344</c:v>
                </c:pt>
                <c:pt idx="226">
                  <c:v>45591</c:v>
                </c:pt>
                <c:pt idx="227">
                  <c:v>45810</c:v>
                </c:pt>
                <c:pt idx="228">
                  <c:v>46037</c:v>
                </c:pt>
                <c:pt idx="229">
                  <c:v>46257</c:v>
                </c:pt>
                <c:pt idx="230">
                  <c:v>46424</c:v>
                </c:pt>
                <c:pt idx="231">
                  <c:v>46612</c:v>
                </c:pt>
                <c:pt idx="232">
                  <c:v>46820</c:v>
                </c:pt>
                <c:pt idx="233">
                  <c:v>46997</c:v>
                </c:pt>
                <c:pt idx="234">
                  <c:v>47228</c:v>
                </c:pt>
                <c:pt idx="235">
                  <c:v>47429</c:v>
                </c:pt>
                <c:pt idx="236">
                  <c:v>47609</c:v>
                </c:pt>
                <c:pt idx="237">
                  <c:v>47820</c:v>
                </c:pt>
                <c:pt idx="238">
                  <c:v>47994</c:v>
                </c:pt>
                <c:pt idx="239">
                  <c:v>48185</c:v>
                </c:pt>
                <c:pt idx="240">
                  <c:v>48431</c:v>
                </c:pt>
                <c:pt idx="241">
                  <c:v>48681</c:v>
                </c:pt>
                <c:pt idx="242">
                  <c:v>48898</c:v>
                </c:pt>
                <c:pt idx="243">
                  <c:v>49141</c:v>
                </c:pt>
                <c:pt idx="244">
                  <c:v>49365</c:v>
                </c:pt>
                <c:pt idx="245">
                  <c:v>49567</c:v>
                </c:pt>
                <c:pt idx="246">
                  <c:v>49747</c:v>
                </c:pt>
                <c:pt idx="247">
                  <c:v>49990</c:v>
                </c:pt>
                <c:pt idx="248">
                  <c:v>50244</c:v>
                </c:pt>
                <c:pt idx="249">
                  <c:v>50430</c:v>
                </c:pt>
                <c:pt idx="250">
                  <c:v>50658</c:v>
                </c:pt>
                <c:pt idx="251">
                  <c:v>50925</c:v>
                </c:pt>
                <c:pt idx="252">
                  <c:v>51165</c:v>
                </c:pt>
                <c:pt idx="253">
                  <c:v>51407</c:v>
                </c:pt>
                <c:pt idx="254">
                  <c:v>51683</c:v>
                </c:pt>
                <c:pt idx="255">
                  <c:v>51870</c:v>
                </c:pt>
                <c:pt idx="256">
                  <c:v>52064</c:v>
                </c:pt>
                <c:pt idx="257">
                  <c:v>52303</c:v>
                </c:pt>
                <c:pt idx="258">
                  <c:v>52562</c:v>
                </c:pt>
                <c:pt idx="259">
                  <c:v>52753</c:v>
                </c:pt>
              </c:numCache>
            </c:numRef>
          </c:cat>
          <c:val>
            <c:numRef>
              <c:f>Sheet1!$E$2:$E$261</c:f>
              <c:numCache>
                <c:formatCode>General</c:formatCode>
                <c:ptCount val="260"/>
                <c:pt idx="0">
                  <c:v>4.3994140625</c:v>
                </c:pt>
                <c:pt idx="1">
                  <c:v>9.9365234375</c:v>
                </c:pt>
                <c:pt idx="2">
                  <c:v>16.1650390625</c:v>
                </c:pt>
                <c:pt idx="3">
                  <c:v>13.1279296875</c:v>
                </c:pt>
                <c:pt idx="4">
                  <c:v>14.7138671875</c:v>
                </c:pt>
                <c:pt idx="5">
                  <c:v>17.2373046875</c:v>
                </c:pt>
                <c:pt idx="6">
                  <c:v>20.748046875</c:v>
                </c:pt>
                <c:pt idx="7">
                  <c:v>22.224609375</c:v>
                </c:pt>
                <c:pt idx="8">
                  <c:v>27.6298828125</c:v>
                </c:pt>
                <c:pt idx="9">
                  <c:v>30.9951171875</c:v>
                </c:pt>
                <c:pt idx="10">
                  <c:v>32.3896484375</c:v>
                </c:pt>
                <c:pt idx="11">
                  <c:v>33.2568359375</c:v>
                </c:pt>
                <c:pt idx="12">
                  <c:v>34.8544921875</c:v>
                </c:pt>
                <c:pt idx="13">
                  <c:v>36.0625</c:v>
                </c:pt>
                <c:pt idx="14">
                  <c:v>37.1025390625</c:v>
                </c:pt>
                <c:pt idx="15">
                  <c:v>38.9169921875</c:v>
                </c:pt>
                <c:pt idx="16">
                  <c:v>36.1142578125</c:v>
                </c:pt>
                <c:pt idx="17">
                  <c:v>36.8623046875</c:v>
                </c:pt>
                <c:pt idx="18">
                  <c:v>37.0224609375</c:v>
                </c:pt>
                <c:pt idx="19">
                  <c:v>38.3369140625</c:v>
                </c:pt>
                <c:pt idx="20">
                  <c:v>38.3369140625</c:v>
                </c:pt>
                <c:pt idx="21">
                  <c:v>38.9384765625</c:v>
                </c:pt>
                <c:pt idx="22">
                  <c:v>39.7900390625</c:v>
                </c:pt>
                <c:pt idx="23">
                  <c:v>40.2919921875</c:v>
                </c:pt>
                <c:pt idx="24">
                  <c:v>40.8134765625</c:v>
                </c:pt>
                <c:pt idx="25">
                  <c:v>42.2919921875</c:v>
                </c:pt>
                <c:pt idx="26">
                  <c:v>43.0458984375</c:v>
                </c:pt>
                <c:pt idx="27">
                  <c:v>43.0458984375</c:v>
                </c:pt>
                <c:pt idx="28">
                  <c:v>43.0498046875</c:v>
                </c:pt>
                <c:pt idx="29">
                  <c:v>43.0458984375</c:v>
                </c:pt>
                <c:pt idx="30">
                  <c:v>43.0498046875</c:v>
                </c:pt>
                <c:pt idx="31">
                  <c:v>43.0498046875</c:v>
                </c:pt>
                <c:pt idx="32">
                  <c:v>43.0537109375</c:v>
                </c:pt>
                <c:pt idx="33">
                  <c:v>43.0498046875</c:v>
                </c:pt>
                <c:pt idx="34">
                  <c:v>43.0517578125</c:v>
                </c:pt>
                <c:pt idx="35">
                  <c:v>43.0517578125</c:v>
                </c:pt>
                <c:pt idx="36">
                  <c:v>43.0517578125</c:v>
                </c:pt>
                <c:pt idx="37">
                  <c:v>43.0517578125</c:v>
                </c:pt>
                <c:pt idx="38">
                  <c:v>43.0517578125</c:v>
                </c:pt>
                <c:pt idx="39">
                  <c:v>43.0517578125</c:v>
                </c:pt>
                <c:pt idx="40">
                  <c:v>43.0517578125</c:v>
                </c:pt>
                <c:pt idx="41">
                  <c:v>43.0517578125</c:v>
                </c:pt>
                <c:pt idx="42">
                  <c:v>43.0517578125</c:v>
                </c:pt>
                <c:pt idx="43">
                  <c:v>43.0517578125</c:v>
                </c:pt>
                <c:pt idx="44">
                  <c:v>43.0517578125</c:v>
                </c:pt>
                <c:pt idx="45">
                  <c:v>43.0517578125</c:v>
                </c:pt>
                <c:pt idx="46">
                  <c:v>43.0517578125</c:v>
                </c:pt>
                <c:pt idx="47">
                  <c:v>43.4384765625</c:v>
                </c:pt>
                <c:pt idx="48">
                  <c:v>43.8291015625</c:v>
                </c:pt>
                <c:pt idx="49">
                  <c:v>44.69140625</c:v>
                </c:pt>
                <c:pt idx="50">
                  <c:v>44.701171875</c:v>
                </c:pt>
                <c:pt idx="51">
                  <c:v>44.68359375</c:v>
                </c:pt>
                <c:pt idx="52">
                  <c:v>44.638671875</c:v>
                </c:pt>
                <c:pt idx="53">
                  <c:v>44.62890625</c:v>
                </c:pt>
                <c:pt idx="54">
                  <c:v>44.724609375</c:v>
                </c:pt>
                <c:pt idx="55">
                  <c:v>45.873046875</c:v>
                </c:pt>
                <c:pt idx="56">
                  <c:v>46.3623046875</c:v>
                </c:pt>
                <c:pt idx="57">
                  <c:v>46.3876953125</c:v>
                </c:pt>
                <c:pt idx="58">
                  <c:v>47.0390625</c:v>
                </c:pt>
                <c:pt idx="59">
                  <c:v>47.5830078125</c:v>
                </c:pt>
                <c:pt idx="60">
                  <c:v>47.8525390625</c:v>
                </c:pt>
                <c:pt idx="61">
                  <c:v>48.1044921875</c:v>
                </c:pt>
                <c:pt idx="62">
                  <c:v>47.9267578125</c:v>
                </c:pt>
                <c:pt idx="63">
                  <c:v>48.462890625</c:v>
                </c:pt>
                <c:pt idx="64">
                  <c:v>48.7900390625</c:v>
                </c:pt>
                <c:pt idx="65">
                  <c:v>49.12109375</c:v>
                </c:pt>
                <c:pt idx="66">
                  <c:v>49.529296875</c:v>
                </c:pt>
                <c:pt idx="67">
                  <c:v>49.8349609375</c:v>
                </c:pt>
                <c:pt idx="68">
                  <c:v>52.49609375</c:v>
                </c:pt>
                <c:pt idx="69">
                  <c:v>55.466796875</c:v>
                </c:pt>
                <c:pt idx="70">
                  <c:v>56.1923828125</c:v>
                </c:pt>
                <c:pt idx="71">
                  <c:v>58.8076171875</c:v>
                </c:pt>
                <c:pt idx="72">
                  <c:v>59.216796875</c:v>
                </c:pt>
                <c:pt idx="73">
                  <c:v>59.58203125</c:v>
                </c:pt>
                <c:pt idx="74">
                  <c:v>59.6025390625</c:v>
                </c:pt>
                <c:pt idx="75">
                  <c:v>59.5859375</c:v>
                </c:pt>
                <c:pt idx="76">
                  <c:v>59.578125</c:v>
                </c:pt>
                <c:pt idx="77">
                  <c:v>59.576171875</c:v>
                </c:pt>
                <c:pt idx="78">
                  <c:v>59.60546875</c:v>
                </c:pt>
                <c:pt idx="79">
                  <c:v>59.60546875</c:v>
                </c:pt>
                <c:pt idx="80">
                  <c:v>59.6064453125</c:v>
                </c:pt>
                <c:pt idx="81">
                  <c:v>59.6025390625</c:v>
                </c:pt>
                <c:pt idx="82">
                  <c:v>59.6044921875</c:v>
                </c:pt>
                <c:pt idx="83">
                  <c:v>59.6025390625</c:v>
                </c:pt>
                <c:pt idx="84">
                  <c:v>59.6025390625</c:v>
                </c:pt>
                <c:pt idx="85">
                  <c:v>59.6025390625</c:v>
                </c:pt>
                <c:pt idx="86">
                  <c:v>59.6025390625</c:v>
                </c:pt>
                <c:pt idx="87">
                  <c:v>59.60546875</c:v>
                </c:pt>
                <c:pt idx="88">
                  <c:v>59.6025390625</c:v>
                </c:pt>
                <c:pt idx="89">
                  <c:v>59.60546875</c:v>
                </c:pt>
                <c:pt idx="90">
                  <c:v>59.6025390625</c:v>
                </c:pt>
                <c:pt idx="91">
                  <c:v>59.6015625</c:v>
                </c:pt>
                <c:pt idx="92">
                  <c:v>59.6015625</c:v>
                </c:pt>
                <c:pt idx="93">
                  <c:v>59.6015625</c:v>
                </c:pt>
                <c:pt idx="94">
                  <c:v>59.6015625</c:v>
                </c:pt>
                <c:pt idx="95">
                  <c:v>59.6044921875</c:v>
                </c:pt>
                <c:pt idx="96">
                  <c:v>58.4296875</c:v>
                </c:pt>
                <c:pt idx="97">
                  <c:v>58.7275390625</c:v>
                </c:pt>
                <c:pt idx="98">
                  <c:v>59.85546875</c:v>
                </c:pt>
                <c:pt idx="99">
                  <c:v>60</c:v>
                </c:pt>
                <c:pt idx="100">
                  <c:v>59.953125</c:v>
                </c:pt>
                <c:pt idx="101">
                  <c:v>60.76953125</c:v>
                </c:pt>
                <c:pt idx="102">
                  <c:v>60.7734375</c:v>
                </c:pt>
                <c:pt idx="103">
                  <c:v>60.7763671875</c:v>
                </c:pt>
                <c:pt idx="104">
                  <c:v>60.7734375</c:v>
                </c:pt>
                <c:pt idx="105">
                  <c:v>60.7734375</c:v>
                </c:pt>
                <c:pt idx="106">
                  <c:v>60.7734375</c:v>
                </c:pt>
                <c:pt idx="107">
                  <c:v>60.7734375</c:v>
                </c:pt>
                <c:pt idx="108">
                  <c:v>60.7734375</c:v>
                </c:pt>
                <c:pt idx="109">
                  <c:v>60.7734375</c:v>
                </c:pt>
                <c:pt idx="110">
                  <c:v>60.7763671875</c:v>
                </c:pt>
                <c:pt idx="111">
                  <c:v>60.7734375</c:v>
                </c:pt>
                <c:pt idx="112">
                  <c:v>60.7763671875</c:v>
                </c:pt>
                <c:pt idx="113">
                  <c:v>60.7734375</c:v>
                </c:pt>
                <c:pt idx="114">
                  <c:v>60.7734375</c:v>
                </c:pt>
                <c:pt idx="115">
                  <c:v>60.7763671875</c:v>
                </c:pt>
                <c:pt idx="116">
                  <c:v>60.7734375</c:v>
                </c:pt>
                <c:pt idx="117">
                  <c:v>60.7734375</c:v>
                </c:pt>
                <c:pt idx="118">
                  <c:v>60.7744140625</c:v>
                </c:pt>
                <c:pt idx="119">
                  <c:v>60.99609375</c:v>
                </c:pt>
                <c:pt idx="120">
                  <c:v>61.0107421875</c:v>
                </c:pt>
                <c:pt idx="121">
                  <c:v>61.0078125</c:v>
                </c:pt>
                <c:pt idx="122">
                  <c:v>61.0078125</c:v>
                </c:pt>
                <c:pt idx="123">
                  <c:v>61.0107421875</c:v>
                </c:pt>
                <c:pt idx="124">
                  <c:v>61.0078125</c:v>
                </c:pt>
                <c:pt idx="125">
                  <c:v>61.0078125</c:v>
                </c:pt>
                <c:pt idx="126">
                  <c:v>61.0078125</c:v>
                </c:pt>
                <c:pt idx="127">
                  <c:v>61.0078125</c:v>
                </c:pt>
                <c:pt idx="128">
                  <c:v>61.0107421875</c:v>
                </c:pt>
                <c:pt idx="129">
                  <c:v>61.0078125</c:v>
                </c:pt>
                <c:pt idx="130">
                  <c:v>61.0078125</c:v>
                </c:pt>
                <c:pt idx="131">
                  <c:v>61.0078125</c:v>
                </c:pt>
                <c:pt idx="132">
                  <c:v>61.0078125</c:v>
                </c:pt>
                <c:pt idx="133">
                  <c:v>61.0107421875</c:v>
                </c:pt>
                <c:pt idx="134">
                  <c:v>61.0078125</c:v>
                </c:pt>
                <c:pt idx="135">
                  <c:v>61.0078125</c:v>
                </c:pt>
                <c:pt idx="136">
                  <c:v>61.140625</c:v>
                </c:pt>
                <c:pt idx="137">
                  <c:v>67.080078125</c:v>
                </c:pt>
                <c:pt idx="138">
                  <c:v>59.056640625</c:v>
                </c:pt>
                <c:pt idx="139">
                  <c:v>59.6650390625</c:v>
                </c:pt>
                <c:pt idx="140">
                  <c:v>60.986328125</c:v>
                </c:pt>
                <c:pt idx="141">
                  <c:v>63.365234375</c:v>
                </c:pt>
                <c:pt idx="142">
                  <c:v>64.4345703125</c:v>
                </c:pt>
                <c:pt idx="143">
                  <c:v>64.4326171875</c:v>
                </c:pt>
                <c:pt idx="144">
                  <c:v>64.767578125</c:v>
                </c:pt>
                <c:pt idx="145">
                  <c:v>64.767578125</c:v>
                </c:pt>
                <c:pt idx="146">
                  <c:v>64.7685546875</c:v>
                </c:pt>
                <c:pt idx="147">
                  <c:v>64.767578125</c:v>
                </c:pt>
                <c:pt idx="148">
                  <c:v>64.767578125</c:v>
                </c:pt>
                <c:pt idx="149">
                  <c:v>64.767578125</c:v>
                </c:pt>
                <c:pt idx="150">
                  <c:v>64.767578125</c:v>
                </c:pt>
                <c:pt idx="151">
                  <c:v>64.767578125</c:v>
                </c:pt>
                <c:pt idx="152">
                  <c:v>64.7705078125</c:v>
                </c:pt>
                <c:pt idx="153">
                  <c:v>64.767578125</c:v>
                </c:pt>
                <c:pt idx="154">
                  <c:v>64.767578125</c:v>
                </c:pt>
                <c:pt idx="155">
                  <c:v>64.7705078125</c:v>
                </c:pt>
                <c:pt idx="156">
                  <c:v>64.767578125</c:v>
                </c:pt>
                <c:pt idx="157">
                  <c:v>64.775390625</c:v>
                </c:pt>
                <c:pt idx="158">
                  <c:v>65.3271484375</c:v>
                </c:pt>
                <c:pt idx="159">
                  <c:v>66.767578125</c:v>
                </c:pt>
                <c:pt idx="160">
                  <c:v>66.966796875</c:v>
                </c:pt>
                <c:pt idx="161">
                  <c:v>66.8193359375</c:v>
                </c:pt>
                <c:pt idx="162">
                  <c:v>66.935546875</c:v>
                </c:pt>
                <c:pt idx="163">
                  <c:v>66.935546875</c:v>
                </c:pt>
                <c:pt idx="164">
                  <c:v>66.935546875</c:v>
                </c:pt>
                <c:pt idx="165">
                  <c:v>66.9384765625</c:v>
                </c:pt>
                <c:pt idx="166">
                  <c:v>66.935546875</c:v>
                </c:pt>
                <c:pt idx="167">
                  <c:v>66.9375</c:v>
                </c:pt>
                <c:pt idx="168">
                  <c:v>66.935546875</c:v>
                </c:pt>
                <c:pt idx="169">
                  <c:v>66.935546875</c:v>
                </c:pt>
                <c:pt idx="170">
                  <c:v>66.9384765625</c:v>
                </c:pt>
                <c:pt idx="171">
                  <c:v>66.935546875</c:v>
                </c:pt>
                <c:pt idx="172">
                  <c:v>66.935546875</c:v>
                </c:pt>
                <c:pt idx="173">
                  <c:v>66.935546875</c:v>
                </c:pt>
                <c:pt idx="174">
                  <c:v>67.408203125</c:v>
                </c:pt>
                <c:pt idx="175">
                  <c:v>68.208984375</c:v>
                </c:pt>
                <c:pt idx="176">
                  <c:v>68.07421875</c:v>
                </c:pt>
                <c:pt idx="177">
                  <c:v>67.8798828125</c:v>
                </c:pt>
                <c:pt idx="178">
                  <c:v>67.876953125</c:v>
                </c:pt>
                <c:pt idx="179">
                  <c:v>67.876953125</c:v>
                </c:pt>
                <c:pt idx="180">
                  <c:v>67.8779296875</c:v>
                </c:pt>
                <c:pt idx="181">
                  <c:v>67.876953125</c:v>
                </c:pt>
                <c:pt idx="182">
                  <c:v>67.876953125</c:v>
                </c:pt>
                <c:pt idx="183">
                  <c:v>67.8798828125</c:v>
                </c:pt>
                <c:pt idx="184">
                  <c:v>67.876953125</c:v>
                </c:pt>
                <c:pt idx="185">
                  <c:v>67.876953125</c:v>
                </c:pt>
                <c:pt idx="186">
                  <c:v>67.8779296875</c:v>
                </c:pt>
                <c:pt idx="187">
                  <c:v>67.876953125</c:v>
                </c:pt>
                <c:pt idx="188">
                  <c:v>67.876953125</c:v>
                </c:pt>
                <c:pt idx="189">
                  <c:v>67.8798828125</c:v>
                </c:pt>
                <c:pt idx="190">
                  <c:v>67.876953125</c:v>
                </c:pt>
                <c:pt idx="191">
                  <c:v>67.876953125</c:v>
                </c:pt>
                <c:pt idx="192">
                  <c:v>67.8876953125</c:v>
                </c:pt>
                <c:pt idx="193">
                  <c:v>68.8017578125</c:v>
                </c:pt>
                <c:pt idx="194">
                  <c:v>68.880859375</c:v>
                </c:pt>
                <c:pt idx="195">
                  <c:v>69.673828125</c:v>
                </c:pt>
                <c:pt idx="196">
                  <c:v>69.6767578125</c:v>
                </c:pt>
                <c:pt idx="197">
                  <c:v>69.673828125</c:v>
                </c:pt>
                <c:pt idx="198">
                  <c:v>69.673828125</c:v>
                </c:pt>
                <c:pt idx="199">
                  <c:v>69.673828125</c:v>
                </c:pt>
                <c:pt idx="200">
                  <c:v>69.673828125</c:v>
                </c:pt>
                <c:pt idx="201">
                  <c:v>69.673828125</c:v>
                </c:pt>
                <c:pt idx="202">
                  <c:v>69.673828125</c:v>
                </c:pt>
                <c:pt idx="203">
                  <c:v>69.673828125</c:v>
                </c:pt>
                <c:pt idx="204">
                  <c:v>69.673828125</c:v>
                </c:pt>
                <c:pt idx="205">
                  <c:v>69.673828125</c:v>
                </c:pt>
                <c:pt idx="206">
                  <c:v>69.6767578125</c:v>
                </c:pt>
                <c:pt idx="207">
                  <c:v>69.673828125</c:v>
                </c:pt>
                <c:pt idx="208">
                  <c:v>69.673828125</c:v>
                </c:pt>
                <c:pt idx="209">
                  <c:v>69.7822265625</c:v>
                </c:pt>
                <c:pt idx="210">
                  <c:v>69.8583984375</c:v>
                </c:pt>
                <c:pt idx="211">
                  <c:v>69.857421875</c:v>
                </c:pt>
                <c:pt idx="212">
                  <c:v>69.8603515625</c:v>
                </c:pt>
                <c:pt idx="213">
                  <c:v>69.857421875</c:v>
                </c:pt>
                <c:pt idx="214">
                  <c:v>69.857421875</c:v>
                </c:pt>
                <c:pt idx="215">
                  <c:v>69.857421875</c:v>
                </c:pt>
                <c:pt idx="216">
                  <c:v>69.857421875</c:v>
                </c:pt>
                <c:pt idx="217">
                  <c:v>69.857421875</c:v>
                </c:pt>
                <c:pt idx="218">
                  <c:v>69.861328125</c:v>
                </c:pt>
                <c:pt idx="219">
                  <c:v>69.861328125</c:v>
                </c:pt>
                <c:pt idx="220">
                  <c:v>69.861328125</c:v>
                </c:pt>
                <c:pt idx="221">
                  <c:v>69.8642578125</c:v>
                </c:pt>
                <c:pt idx="222">
                  <c:v>69.861328125</c:v>
                </c:pt>
                <c:pt idx="223">
                  <c:v>69.861328125</c:v>
                </c:pt>
                <c:pt idx="224">
                  <c:v>69.8642578125</c:v>
                </c:pt>
                <c:pt idx="225">
                  <c:v>69.8623046875</c:v>
                </c:pt>
                <c:pt idx="226">
                  <c:v>70.505859375</c:v>
                </c:pt>
                <c:pt idx="227">
                  <c:v>70.482421875</c:v>
                </c:pt>
                <c:pt idx="228">
                  <c:v>70.3525390625</c:v>
                </c:pt>
                <c:pt idx="229">
                  <c:v>70.353515625</c:v>
                </c:pt>
                <c:pt idx="230">
                  <c:v>70.353515625</c:v>
                </c:pt>
                <c:pt idx="231">
                  <c:v>70.3564453125</c:v>
                </c:pt>
                <c:pt idx="232">
                  <c:v>70.353515625</c:v>
                </c:pt>
                <c:pt idx="233">
                  <c:v>70.353515625</c:v>
                </c:pt>
                <c:pt idx="234">
                  <c:v>70.3564453125</c:v>
                </c:pt>
                <c:pt idx="235">
                  <c:v>70.353515625</c:v>
                </c:pt>
                <c:pt idx="236">
                  <c:v>70.353515625</c:v>
                </c:pt>
                <c:pt idx="237">
                  <c:v>70.35546875</c:v>
                </c:pt>
                <c:pt idx="238">
                  <c:v>70.353515625</c:v>
                </c:pt>
                <c:pt idx="239">
                  <c:v>70.353515625</c:v>
                </c:pt>
                <c:pt idx="240">
                  <c:v>70.3564453125</c:v>
                </c:pt>
                <c:pt idx="241">
                  <c:v>70.443359375</c:v>
                </c:pt>
                <c:pt idx="242">
                  <c:v>70.537109375</c:v>
                </c:pt>
                <c:pt idx="243">
                  <c:v>72.0859375</c:v>
                </c:pt>
                <c:pt idx="244">
                  <c:v>72.0810546875</c:v>
                </c:pt>
                <c:pt idx="245">
                  <c:v>72.021484375</c:v>
                </c:pt>
                <c:pt idx="246">
                  <c:v>72.021484375</c:v>
                </c:pt>
                <c:pt idx="247">
                  <c:v>72.0244140625</c:v>
                </c:pt>
                <c:pt idx="248">
                  <c:v>72.021484375</c:v>
                </c:pt>
                <c:pt idx="249">
                  <c:v>72.021484375</c:v>
                </c:pt>
                <c:pt idx="250">
                  <c:v>72.0244140625</c:v>
                </c:pt>
                <c:pt idx="251">
                  <c:v>72.0244140625</c:v>
                </c:pt>
                <c:pt idx="252">
                  <c:v>72.021484375</c:v>
                </c:pt>
                <c:pt idx="253">
                  <c:v>72.021484375</c:v>
                </c:pt>
                <c:pt idx="254">
                  <c:v>72.021484375</c:v>
                </c:pt>
                <c:pt idx="255">
                  <c:v>72.021484375</c:v>
                </c:pt>
                <c:pt idx="256">
                  <c:v>72.021484375</c:v>
                </c:pt>
                <c:pt idx="257">
                  <c:v>72.0244140625</c:v>
                </c:pt>
                <c:pt idx="258">
                  <c:v>72.021484375</c:v>
                </c:pt>
                <c:pt idx="259">
                  <c:v>72.021484375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207264"/>
        <c:axId val="-801199648"/>
      </c:lineChart>
      <c:catAx>
        <c:axId val="-8012072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119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119964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12072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61"/>
  <sheetViews>
    <sheetView tabSelected="1" workbookViewId="0">
      <selection activeCell="I13" sqref="I13:K14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2688</f>
        <v>2688</v>
      </c>
      <c r="B2" s="2">
        <f>15</f>
        <v>15</v>
      </c>
      <c r="C2" s="2">
        <f>2531</f>
        <v>2531</v>
      </c>
      <c r="D2" s="2">
        <f>4505</f>
        <v>4505</v>
      </c>
      <c r="E2" s="2">
        <f>4.3994140625</f>
        <v>4.3994140625</v>
      </c>
      <c r="G2" s="2">
        <f>309</f>
        <v>309</v>
      </c>
    </row>
    <row r="3" spans="1:11" x14ac:dyDescent="0.25">
      <c r="A3" s="2">
        <f>2971</f>
        <v>2971</v>
      </c>
      <c r="B3" s="2">
        <f>21</f>
        <v>21</v>
      </c>
      <c r="C3" s="2">
        <f>2701</f>
        <v>2701</v>
      </c>
      <c r="D3" s="2">
        <f>10175</f>
        <v>10175</v>
      </c>
      <c r="E3" s="2">
        <f>9.9365234375</f>
        <v>9.9365234375</v>
      </c>
    </row>
    <row r="4" spans="1:11" x14ac:dyDescent="0.25">
      <c r="A4" s="2">
        <f>3254</f>
        <v>3254</v>
      </c>
      <c r="B4" s="2">
        <f>21</f>
        <v>21</v>
      </c>
      <c r="C4" s="2">
        <f>2824</f>
        <v>2824</v>
      </c>
      <c r="D4" s="2">
        <f>16553</f>
        <v>16553</v>
      </c>
      <c r="E4" s="2">
        <f>16.1650390625</f>
        <v>16.1650390625</v>
      </c>
      <c r="G4" s="2" t="s">
        <v>5</v>
      </c>
    </row>
    <row r="5" spans="1:11" x14ac:dyDescent="0.25">
      <c r="A5" s="2">
        <f>3537</f>
        <v>3537</v>
      </c>
      <c r="B5" s="2">
        <f>33</f>
        <v>33</v>
      </c>
      <c r="C5" s="2">
        <f>2959</f>
        <v>2959</v>
      </c>
      <c r="D5" s="2">
        <f>13443</f>
        <v>13443</v>
      </c>
      <c r="E5" s="2">
        <f>13.1279296875</f>
        <v>13.1279296875</v>
      </c>
      <c r="G5" s="2">
        <f>193</f>
        <v>193</v>
      </c>
    </row>
    <row r="6" spans="1:11" x14ac:dyDescent="0.25">
      <c r="A6" s="2">
        <f>3827</f>
        <v>3827</v>
      </c>
      <c r="B6" s="2">
        <f>27</f>
        <v>27</v>
      </c>
      <c r="C6" s="2">
        <f>3098</f>
        <v>3098</v>
      </c>
      <c r="D6" s="2">
        <f>15067</f>
        <v>15067</v>
      </c>
      <c r="E6" s="2">
        <f>14.7138671875</f>
        <v>14.7138671875</v>
      </c>
    </row>
    <row r="7" spans="1:11" x14ac:dyDescent="0.25">
      <c r="A7" s="2">
        <f>4106</f>
        <v>4106</v>
      </c>
      <c r="B7" s="2">
        <f>32</f>
        <v>32</v>
      </c>
      <c r="C7" s="2">
        <f>3248</f>
        <v>3248</v>
      </c>
      <c r="D7" s="2">
        <f>17651</f>
        <v>17651</v>
      </c>
      <c r="E7" s="2">
        <f>17.2373046875</f>
        <v>17.2373046875</v>
      </c>
    </row>
    <row r="8" spans="1:11" x14ac:dyDescent="0.25">
      <c r="A8" s="2">
        <f>4391</f>
        <v>4391</v>
      </c>
      <c r="B8" s="2">
        <f>27</f>
        <v>27</v>
      </c>
      <c r="C8" s="2">
        <f>3416</f>
        <v>3416</v>
      </c>
      <c r="D8" s="2">
        <f>21246</f>
        <v>21246</v>
      </c>
      <c r="E8" s="2">
        <f>20.748046875</f>
        <v>20.748046875</v>
      </c>
    </row>
    <row r="9" spans="1:11" x14ac:dyDescent="0.25">
      <c r="A9" s="2">
        <f>4675</f>
        <v>4675</v>
      </c>
      <c r="B9" s="2">
        <f>35</f>
        <v>35</v>
      </c>
      <c r="C9" s="2">
        <f>3576</f>
        <v>3576</v>
      </c>
      <c r="D9" s="2">
        <f>22758</f>
        <v>22758</v>
      </c>
      <c r="E9" s="2">
        <f>22.224609375</f>
        <v>22.224609375</v>
      </c>
    </row>
    <row r="10" spans="1:11" x14ac:dyDescent="0.25">
      <c r="A10" s="2">
        <f>4944</f>
        <v>4944</v>
      </c>
      <c r="B10" s="2">
        <f>26</f>
        <v>26</v>
      </c>
      <c r="C10" s="2">
        <f>3728</f>
        <v>3728</v>
      </c>
      <c r="D10" s="2">
        <f>28293</f>
        <v>28293</v>
      </c>
      <c r="E10" s="2">
        <f>27.6298828125</f>
        <v>27.6298828125</v>
      </c>
    </row>
    <row r="11" spans="1:11" x14ac:dyDescent="0.25">
      <c r="A11" s="2">
        <f>5244</f>
        <v>5244</v>
      </c>
      <c r="B11" s="2">
        <f>18</f>
        <v>18</v>
      </c>
      <c r="C11" s="2">
        <f>3880</f>
        <v>3880</v>
      </c>
      <c r="D11" s="2">
        <f>31739</f>
        <v>31739</v>
      </c>
      <c r="E11" s="2">
        <f>30.9951171875</f>
        <v>30.9951171875</v>
      </c>
    </row>
    <row r="12" spans="1:11" x14ac:dyDescent="0.25">
      <c r="A12" s="2">
        <f>5533</f>
        <v>5533</v>
      </c>
      <c r="B12" s="2">
        <f>25</f>
        <v>25</v>
      </c>
      <c r="C12" s="2">
        <f>4019</f>
        <v>4019</v>
      </c>
      <c r="D12" s="2">
        <f>33167</f>
        <v>33167</v>
      </c>
      <c r="E12" s="2">
        <f>32.3896484375</f>
        <v>32.3896484375</v>
      </c>
    </row>
    <row r="13" spans="1:11" x14ac:dyDescent="0.25">
      <c r="A13" s="2">
        <f>5823</f>
        <v>5823</v>
      </c>
      <c r="B13" s="2">
        <f>20</f>
        <v>20</v>
      </c>
      <c r="C13" s="2">
        <f>4168</f>
        <v>4168</v>
      </c>
      <c r="D13" s="2">
        <f>34055</f>
        <v>34055</v>
      </c>
      <c r="E13" s="2">
        <f>33.2568359375</f>
        <v>33.2568359375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6107</f>
        <v>6107</v>
      </c>
      <c r="B14" s="2">
        <f>33</f>
        <v>33</v>
      </c>
      <c r="C14" s="2">
        <f>4310</f>
        <v>4310</v>
      </c>
      <c r="D14" s="2">
        <f>35691</f>
        <v>35691</v>
      </c>
      <c r="E14" s="2">
        <f>34.8544921875</f>
        <v>34.8544921875</v>
      </c>
      <c r="I14" s="1">
        <f>AVERAGE(E28:E47)</f>
        <v>43.050585937500003</v>
      </c>
      <c r="J14" s="1">
        <f>MAX(E2:E300)</f>
        <v>72.0859375</v>
      </c>
      <c r="K14" s="1">
        <f>AVERAGE(E245:E270)</f>
        <v>72.029469209558826</v>
      </c>
    </row>
    <row r="15" spans="1:11" x14ac:dyDescent="0.25">
      <c r="A15" s="2">
        <f>6390</f>
        <v>6390</v>
      </c>
      <c r="B15" s="2">
        <f>23</f>
        <v>23</v>
      </c>
      <c r="C15" s="2">
        <f>4481</f>
        <v>4481</v>
      </c>
      <c r="D15" s="2">
        <f>36928</f>
        <v>36928</v>
      </c>
      <c r="E15" s="2">
        <f>36.0625</f>
        <v>36.0625</v>
      </c>
    </row>
    <row r="16" spans="1:11" x14ac:dyDescent="0.25">
      <c r="A16" s="2">
        <f>6675</f>
        <v>6675</v>
      </c>
      <c r="B16" s="2">
        <f>3</f>
        <v>3</v>
      </c>
      <c r="C16" s="2">
        <f>4613</f>
        <v>4613</v>
      </c>
      <c r="D16" s="2">
        <f>37993</f>
        <v>37993</v>
      </c>
      <c r="E16" s="2">
        <f>37.1025390625</f>
        <v>37.1025390625</v>
      </c>
    </row>
    <row r="17" spans="1:5" x14ac:dyDescent="0.25">
      <c r="A17" s="2">
        <f>6956</f>
        <v>6956</v>
      </c>
      <c r="B17" s="2">
        <f>0</f>
        <v>0</v>
      </c>
      <c r="C17" s="2">
        <f>4752</f>
        <v>4752</v>
      </c>
      <c r="D17" s="2">
        <f>39851</f>
        <v>39851</v>
      </c>
      <c r="E17" s="2">
        <f>38.9169921875</f>
        <v>38.9169921875</v>
      </c>
    </row>
    <row r="18" spans="1:5" x14ac:dyDescent="0.25">
      <c r="A18" s="2">
        <f>7230</f>
        <v>7230</v>
      </c>
      <c r="B18" s="2">
        <f>0</f>
        <v>0</v>
      </c>
      <c r="C18" s="2">
        <f>4898</f>
        <v>4898</v>
      </c>
      <c r="D18" s="2">
        <f>36981</f>
        <v>36981</v>
      </c>
      <c r="E18" s="2">
        <f>36.1142578125</f>
        <v>36.1142578125</v>
      </c>
    </row>
    <row r="19" spans="1:5" x14ac:dyDescent="0.25">
      <c r="A19" s="2">
        <f>7529</f>
        <v>7529</v>
      </c>
      <c r="B19" s="2">
        <f>0</f>
        <v>0</v>
      </c>
      <c r="C19" s="2">
        <f>5082</f>
        <v>5082</v>
      </c>
      <c r="D19" s="2">
        <f>37747</f>
        <v>37747</v>
      </c>
      <c r="E19" s="2">
        <f>36.8623046875</f>
        <v>36.8623046875</v>
      </c>
    </row>
    <row r="20" spans="1:5" x14ac:dyDescent="0.25">
      <c r="A20" s="2">
        <f>7825</f>
        <v>7825</v>
      </c>
      <c r="B20" s="2">
        <f>3</f>
        <v>3</v>
      </c>
      <c r="C20" s="2">
        <f>5239</f>
        <v>5239</v>
      </c>
      <c r="D20" s="2">
        <f>37911</f>
        <v>37911</v>
      </c>
      <c r="E20" s="2">
        <f>37.0224609375</f>
        <v>37.0224609375</v>
      </c>
    </row>
    <row r="21" spans="1:5" x14ac:dyDescent="0.25">
      <c r="A21" s="2">
        <f>8102</f>
        <v>8102</v>
      </c>
      <c r="B21" s="2">
        <f>3</f>
        <v>3</v>
      </c>
      <c r="C21" s="2">
        <f>5384</f>
        <v>5384</v>
      </c>
      <c r="D21" s="2">
        <f>39257</f>
        <v>39257</v>
      </c>
      <c r="E21" s="2">
        <f>38.3369140625</f>
        <v>38.3369140625</v>
      </c>
    </row>
    <row r="22" spans="1:5" x14ac:dyDescent="0.25">
      <c r="A22" s="2">
        <f>8382</f>
        <v>8382</v>
      </c>
      <c r="B22" s="2">
        <f>0</f>
        <v>0</v>
      </c>
      <c r="C22" s="2">
        <f>5540</f>
        <v>5540</v>
      </c>
      <c r="D22" s="2">
        <f>39257</f>
        <v>39257</v>
      </c>
      <c r="E22" s="2">
        <f>38.3369140625</f>
        <v>38.3369140625</v>
      </c>
    </row>
    <row r="23" spans="1:5" x14ac:dyDescent="0.25">
      <c r="A23" s="2">
        <f>8661</f>
        <v>8661</v>
      </c>
      <c r="B23" s="2">
        <f>0</f>
        <v>0</v>
      </c>
      <c r="C23" s="2">
        <f>5695</f>
        <v>5695</v>
      </c>
      <c r="D23" s="2">
        <f>39873</f>
        <v>39873</v>
      </c>
      <c r="E23" s="2">
        <f>38.9384765625</f>
        <v>38.9384765625</v>
      </c>
    </row>
    <row r="24" spans="1:5" x14ac:dyDescent="0.25">
      <c r="A24" s="2">
        <f>8983</f>
        <v>8983</v>
      </c>
      <c r="B24" s="2">
        <f>0</f>
        <v>0</v>
      </c>
      <c r="C24" s="2">
        <f>5848</f>
        <v>5848</v>
      </c>
      <c r="D24" s="2">
        <f>40745</f>
        <v>40745</v>
      </c>
      <c r="E24" s="2">
        <f>39.7900390625</f>
        <v>39.7900390625</v>
      </c>
    </row>
    <row r="25" spans="1:5" x14ac:dyDescent="0.25">
      <c r="A25" s="2">
        <f>9300</f>
        <v>9300</v>
      </c>
      <c r="B25" s="2">
        <f>0</f>
        <v>0</v>
      </c>
      <c r="C25" s="2">
        <f>5988</f>
        <v>5988</v>
      </c>
      <c r="D25" s="2">
        <f>41259</f>
        <v>41259</v>
      </c>
      <c r="E25" s="2">
        <f>40.2919921875</f>
        <v>40.2919921875</v>
      </c>
    </row>
    <row r="26" spans="1:5" x14ac:dyDescent="0.25">
      <c r="A26" s="2">
        <f>9626</f>
        <v>9626</v>
      </c>
      <c r="B26" s="2">
        <f>0</f>
        <v>0</v>
      </c>
      <c r="C26" s="2">
        <f>6142</f>
        <v>6142</v>
      </c>
      <c r="D26" s="2">
        <f>41793</f>
        <v>41793</v>
      </c>
      <c r="E26" s="2">
        <f>40.8134765625</f>
        <v>40.8134765625</v>
      </c>
    </row>
    <row r="27" spans="1:5" x14ac:dyDescent="0.25">
      <c r="A27" s="2">
        <f>9916</f>
        <v>9916</v>
      </c>
      <c r="B27" s="2">
        <f>18</f>
        <v>18</v>
      </c>
      <c r="C27" s="2">
        <f>6313</f>
        <v>6313</v>
      </c>
      <c r="D27" s="2">
        <f>43307</f>
        <v>43307</v>
      </c>
      <c r="E27" s="2">
        <f>42.2919921875</f>
        <v>42.2919921875</v>
      </c>
    </row>
    <row r="28" spans="1:5" x14ac:dyDescent="0.25">
      <c r="A28" s="2">
        <f>10214</f>
        <v>10214</v>
      </c>
      <c r="B28" s="2">
        <f>2</f>
        <v>2</v>
      </c>
      <c r="C28" s="2">
        <f>6466</f>
        <v>6466</v>
      </c>
      <c r="D28" s="2">
        <f>44079</f>
        <v>44079</v>
      </c>
      <c r="E28" s="2">
        <f>43.0458984375</f>
        <v>43.0458984375</v>
      </c>
    </row>
    <row r="29" spans="1:5" x14ac:dyDescent="0.25">
      <c r="A29" s="2">
        <f>10547</f>
        <v>10547</v>
      </c>
      <c r="B29" s="2">
        <f>1</f>
        <v>1</v>
      </c>
      <c r="C29" s="2">
        <f>6594</f>
        <v>6594</v>
      </c>
      <c r="D29" s="2">
        <f>44079</f>
        <v>44079</v>
      </c>
      <c r="E29" s="2">
        <f>43.0458984375</f>
        <v>43.0458984375</v>
      </c>
    </row>
    <row r="30" spans="1:5" x14ac:dyDescent="0.25">
      <c r="A30" s="2">
        <f>10842</f>
        <v>10842</v>
      </c>
      <c r="B30" s="2">
        <f>4</f>
        <v>4</v>
      </c>
      <c r="C30" s="2">
        <f>6754</f>
        <v>6754</v>
      </c>
      <c r="D30" s="2">
        <f>44083</f>
        <v>44083</v>
      </c>
      <c r="E30" s="2">
        <f>43.0498046875</f>
        <v>43.0498046875</v>
      </c>
    </row>
    <row r="31" spans="1:5" x14ac:dyDescent="0.25">
      <c r="A31" s="2">
        <f>11154</f>
        <v>11154</v>
      </c>
      <c r="B31" s="2">
        <f>14</f>
        <v>14</v>
      </c>
      <c r="C31" s="2">
        <f>6912</f>
        <v>6912</v>
      </c>
      <c r="D31" s="2">
        <f>44079</f>
        <v>44079</v>
      </c>
      <c r="E31" s="2">
        <f>43.0458984375</f>
        <v>43.0458984375</v>
      </c>
    </row>
    <row r="32" spans="1:5" x14ac:dyDescent="0.25">
      <c r="A32" s="2">
        <f>11454</f>
        <v>11454</v>
      </c>
      <c r="B32" s="2">
        <f>6</f>
        <v>6</v>
      </c>
      <c r="C32" s="2">
        <f>7067</f>
        <v>7067</v>
      </c>
      <c r="D32" s="2">
        <f>44083</f>
        <v>44083</v>
      </c>
      <c r="E32" s="2">
        <f>43.0498046875</f>
        <v>43.0498046875</v>
      </c>
    </row>
    <row r="33" spans="1:5" x14ac:dyDescent="0.25">
      <c r="A33" s="2">
        <f>11744</f>
        <v>11744</v>
      </c>
      <c r="B33" s="2">
        <f>23</f>
        <v>23</v>
      </c>
      <c r="C33" s="2">
        <f>7212</f>
        <v>7212</v>
      </c>
      <c r="D33" s="2">
        <f>44083</f>
        <v>44083</v>
      </c>
      <c r="E33" s="2">
        <f>43.0498046875</f>
        <v>43.0498046875</v>
      </c>
    </row>
    <row r="34" spans="1:5" x14ac:dyDescent="0.25">
      <c r="A34" s="2">
        <f>12070</f>
        <v>12070</v>
      </c>
      <c r="B34" s="2">
        <f>18</f>
        <v>18</v>
      </c>
      <c r="C34" s="2">
        <f>7371</f>
        <v>7371</v>
      </c>
      <c r="D34" s="2">
        <f>44087</f>
        <v>44087</v>
      </c>
      <c r="E34" s="2">
        <f>43.0537109375</f>
        <v>43.0537109375</v>
      </c>
    </row>
    <row r="35" spans="1:5" x14ac:dyDescent="0.25">
      <c r="A35" s="2">
        <f>12364</f>
        <v>12364</v>
      </c>
      <c r="B35" s="2">
        <f>20</f>
        <v>20</v>
      </c>
      <c r="C35" s="2">
        <f>7530</f>
        <v>7530</v>
      </c>
      <c r="D35" s="2">
        <f>44083</f>
        <v>44083</v>
      </c>
      <c r="E35" s="2">
        <f>43.0498046875</f>
        <v>43.0498046875</v>
      </c>
    </row>
    <row r="36" spans="1:5" x14ac:dyDescent="0.25">
      <c r="A36" s="2">
        <f>12650</f>
        <v>12650</v>
      </c>
      <c r="B36" s="2">
        <f>26</f>
        <v>26</v>
      </c>
      <c r="C36" s="2">
        <f>7701</f>
        <v>7701</v>
      </c>
      <c r="D36" s="2">
        <f t="shared" ref="D36:D48" si="0">44085</f>
        <v>44085</v>
      </c>
      <c r="E36" s="2">
        <f t="shared" ref="E36:E48" si="1">43.0517578125</f>
        <v>43.0517578125</v>
      </c>
    </row>
    <row r="37" spans="1:5" x14ac:dyDescent="0.25">
      <c r="A37" s="2">
        <f>12952</f>
        <v>12952</v>
      </c>
      <c r="B37" s="2">
        <f>22</f>
        <v>22</v>
      </c>
      <c r="C37" s="2">
        <f>7836</f>
        <v>7836</v>
      </c>
      <c r="D37" s="2">
        <f t="shared" si="0"/>
        <v>44085</v>
      </c>
      <c r="E37" s="2">
        <f t="shared" si="1"/>
        <v>43.0517578125</v>
      </c>
    </row>
    <row r="38" spans="1:5" x14ac:dyDescent="0.25">
      <c r="A38" s="2">
        <f>13245</f>
        <v>13245</v>
      </c>
      <c r="B38" s="2">
        <f>31</f>
        <v>31</v>
      </c>
      <c r="C38" s="2">
        <f>7968</f>
        <v>7968</v>
      </c>
      <c r="D38" s="2">
        <f t="shared" si="0"/>
        <v>44085</v>
      </c>
      <c r="E38" s="2">
        <f t="shared" si="1"/>
        <v>43.0517578125</v>
      </c>
    </row>
    <row r="39" spans="1:5" x14ac:dyDescent="0.25">
      <c r="A39" s="2">
        <f>13577</f>
        <v>13577</v>
      </c>
      <c r="B39" s="2">
        <f>19</f>
        <v>19</v>
      </c>
      <c r="C39" s="2">
        <f>8095</f>
        <v>8095</v>
      </c>
      <c r="D39" s="2">
        <f t="shared" si="0"/>
        <v>44085</v>
      </c>
      <c r="E39" s="2">
        <f t="shared" si="1"/>
        <v>43.0517578125</v>
      </c>
    </row>
    <row r="40" spans="1:5" x14ac:dyDescent="0.25">
      <c r="A40" s="2">
        <f>13928</f>
        <v>13928</v>
      </c>
      <c r="B40" s="2">
        <f>18</f>
        <v>18</v>
      </c>
      <c r="C40" s="2">
        <f>8255</f>
        <v>8255</v>
      </c>
      <c r="D40" s="2">
        <f t="shared" si="0"/>
        <v>44085</v>
      </c>
      <c r="E40" s="2">
        <f t="shared" si="1"/>
        <v>43.0517578125</v>
      </c>
    </row>
    <row r="41" spans="1:5" x14ac:dyDescent="0.25">
      <c r="A41" s="2">
        <f>14219</f>
        <v>14219</v>
      </c>
      <c r="B41" s="2">
        <f>19</f>
        <v>19</v>
      </c>
      <c r="C41" s="2">
        <f>8397</f>
        <v>8397</v>
      </c>
      <c r="D41" s="2">
        <f t="shared" si="0"/>
        <v>44085</v>
      </c>
      <c r="E41" s="2">
        <f t="shared" si="1"/>
        <v>43.0517578125</v>
      </c>
    </row>
    <row r="42" spans="1:5" x14ac:dyDescent="0.25">
      <c r="A42" s="2">
        <f>14587</f>
        <v>14587</v>
      </c>
      <c r="B42" s="2">
        <f>0</f>
        <v>0</v>
      </c>
      <c r="C42" s="2">
        <f>8536</f>
        <v>8536</v>
      </c>
      <c r="D42" s="2">
        <f t="shared" si="0"/>
        <v>44085</v>
      </c>
      <c r="E42" s="2">
        <f t="shared" si="1"/>
        <v>43.0517578125</v>
      </c>
    </row>
    <row r="43" spans="1:5" x14ac:dyDescent="0.25">
      <c r="A43" s="2">
        <f>14932</f>
        <v>14932</v>
      </c>
      <c r="B43" s="2">
        <f>2</f>
        <v>2</v>
      </c>
      <c r="C43" s="2">
        <f>8689</f>
        <v>8689</v>
      </c>
      <c r="D43" s="2">
        <f t="shared" si="0"/>
        <v>44085</v>
      </c>
      <c r="E43" s="2">
        <f t="shared" si="1"/>
        <v>43.0517578125</v>
      </c>
    </row>
    <row r="44" spans="1:5" x14ac:dyDescent="0.25">
      <c r="A44" s="2">
        <f>15310</f>
        <v>15310</v>
      </c>
      <c r="B44" s="2">
        <f>0</f>
        <v>0</v>
      </c>
      <c r="C44" s="2">
        <f>8830</f>
        <v>8830</v>
      </c>
      <c r="D44" s="2">
        <f t="shared" si="0"/>
        <v>44085</v>
      </c>
      <c r="E44" s="2">
        <f t="shared" si="1"/>
        <v>43.0517578125</v>
      </c>
    </row>
    <row r="45" spans="1:5" x14ac:dyDescent="0.25">
      <c r="A45" s="2">
        <f>15586</f>
        <v>15586</v>
      </c>
      <c r="B45" s="2">
        <f>0</f>
        <v>0</v>
      </c>
      <c r="C45" s="2">
        <f>8990</f>
        <v>8990</v>
      </c>
      <c r="D45" s="2">
        <f t="shared" si="0"/>
        <v>44085</v>
      </c>
      <c r="E45" s="2">
        <f t="shared" si="1"/>
        <v>43.0517578125</v>
      </c>
    </row>
    <row r="46" spans="1:5" x14ac:dyDescent="0.25">
      <c r="A46" s="2">
        <f>15876</f>
        <v>15876</v>
      </c>
      <c r="B46" s="2">
        <f>0</f>
        <v>0</v>
      </c>
      <c r="C46" s="2">
        <f>9144</f>
        <v>9144</v>
      </c>
      <c r="D46" s="2">
        <f t="shared" si="0"/>
        <v>44085</v>
      </c>
      <c r="E46" s="2">
        <f t="shared" si="1"/>
        <v>43.0517578125</v>
      </c>
    </row>
    <row r="47" spans="1:5" x14ac:dyDescent="0.25">
      <c r="A47" s="2">
        <f>16171</f>
        <v>16171</v>
      </c>
      <c r="B47" s="2">
        <f>5</f>
        <v>5</v>
      </c>
      <c r="C47" s="2">
        <f>9299</f>
        <v>9299</v>
      </c>
      <c r="D47" s="2">
        <f t="shared" si="0"/>
        <v>44085</v>
      </c>
      <c r="E47" s="2">
        <f t="shared" si="1"/>
        <v>43.0517578125</v>
      </c>
    </row>
    <row r="48" spans="1:5" x14ac:dyDescent="0.25">
      <c r="A48" s="2">
        <f>16478</f>
        <v>16478</v>
      </c>
      <c r="B48" s="2">
        <f>0</f>
        <v>0</v>
      </c>
      <c r="C48" s="2">
        <f>9492</f>
        <v>9492</v>
      </c>
      <c r="D48" s="2">
        <f t="shared" si="0"/>
        <v>44085</v>
      </c>
      <c r="E48" s="2">
        <f t="shared" si="1"/>
        <v>43.0517578125</v>
      </c>
    </row>
    <row r="49" spans="1:5" x14ac:dyDescent="0.25">
      <c r="A49" s="2">
        <f>16784</f>
        <v>16784</v>
      </c>
      <c r="B49" s="2">
        <f>0</f>
        <v>0</v>
      </c>
      <c r="C49" s="2">
        <f>9691</f>
        <v>9691</v>
      </c>
      <c r="D49" s="2">
        <f>44481</f>
        <v>44481</v>
      </c>
      <c r="E49" s="2">
        <f>43.4384765625</f>
        <v>43.4384765625</v>
      </c>
    </row>
    <row r="50" spans="1:5" x14ac:dyDescent="0.25">
      <c r="A50" s="2">
        <f>17069</f>
        <v>17069</v>
      </c>
      <c r="B50" s="2">
        <f>0</f>
        <v>0</v>
      </c>
      <c r="C50" s="2">
        <f>9871</f>
        <v>9871</v>
      </c>
      <c r="D50" s="2">
        <f>44881</f>
        <v>44881</v>
      </c>
      <c r="E50" s="2">
        <f>43.8291015625</f>
        <v>43.8291015625</v>
      </c>
    </row>
    <row r="51" spans="1:5" x14ac:dyDescent="0.25">
      <c r="A51" s="2">
        <f>17364</f>
        <v>17364</v>
      </c>
      <c r="B51" s="2">
        <f>0</f>
        <v>0</v>
      </c>
      <c r="C51" s="2">
        <f>10024</f>
        <v>10024</v>
      </c>
      <c r="D51" s="2">
        <f>45764</f>
        <v>45764</v>
      </c>
      <c r="E51" s="2">
        <f>44.69140625</f>
        <v>44.69140625</v>
      </c>
    </row>
    <row r="52" spans="1:5" x14ac:dyDescent="0.25">
      <c r="A52" s="2">
        <f>17635</f>
        <v>17635</v>
      </c>
      <c r="B52" s="2">
        <f>3</f>
        <v>3</v>
      </c>
      <c r="C52" s="2">
        <f>10241</f>
        <v>10241</v>
      </c>
      <c r="D52" s="2">
        <f>45774</f>
        <v>45774</v>
      </c>
      <c r="E52" s="2">
        <f>44.701171875</f>
        <v>44.701171875</v>
      </c>
    </row>
    <row r="53" spans="1:5" x14ac:dyDescent="0.25">
      <c r="A53" s="2">
        <f>17913</f>
        <v>17913</v>
      </c>
      <c r="B53" s="2">
        <f>0</f>
        <v>0</v>
      </c>
      <c r="C53" s="2">
        <f>10409</f>
        <v>10409</v>
      </c>
      <c r="D53" s="2">
        <f>45756</f>
        <v>45756</v>
      </c>
      <c r="E53" s="2">
        <f>44.68359375</f>
        <v>44.68359375</v>
      </c>
    </row>
    <row r="54" spans="1:5" x14ac:dyDescent="0.25">
      <c r="A54" s="2">
        <f>18212</f>
        <v>18212</v>
      </c>
      <c r="B54" s="2">
        <f>0</f>
        <v>0</v>
      </c>
      <c r="C54" s="2">
        <f>10574</f>
        <v>10574</v>
      </c>
      <c r="D54" s="2">
        <f>45710</f>
        <v>45710</v>
      </c>
      <c r="E54" s="2">
        <f>44.638671875</f>
        <v>44.638671875</v>
      </c>
    </row>
    <row r="55" spans="1:5" x14ac:dyDescent="0.25">
      <c r="A55" s="2">
        <f>18542</f>
        <v>18542</v>
      </c>
      <c r="B55" s="2">
        <f>0</f>
        <v>0</v>
      </c>
      <c r="C55" s="2">
        <f>10711</f>
        <v>10711</v>
      </c>
      <c r="D55" s="2">
        <f>45700</f>
        <v>45700</v>
      </c>
      <c r="E55" s="2">
        <f>44.62890625</f>
        <v>44.62890625</v>
      </c>
    </row>
    <row r="56" spans="1:5" x14ac:dyDescent="0.25">
      <c r="A56" s="2">
        <f>18855</f>
        <v>18855</v>
      </c>
      <c r="B56" s="2">
        <f>30</f>
        <v>30</v>
      </c>
      <c r="C56" s="2">
        <f>10901</f>
        <v>10901</v>
      </c>
      <c r="D56" s="2">
        <f>45798</f>
        <v>45798</v>
      </c>
      <c r="E56" s="2">
        <f>44.724609375</f>
        <v>44.724609375</v>
      </c>
    </row>
    <row r="57" spans="1:5" x14ac:dyDescent="0.25">
      <c r="A57" s="2">
        <f>19156</f>
        <v>19156</v>
      </c>
      <c r="B57" s="2">
        <f>10</f>
        <v>10</v>
      </c>
      <c r="C57" s="2">
        <f>11050</f>
        <v>11050</v>
      </c>
      <c r="D57" s="2">
        <f>46974</f>
        <v>46974</v>
      </c>
      <c r="E57" s="2">
        <f>45.873046875</f>
        <v>45.873046875</v>
      </c>
    </row>
    <row r="58" spans="1:5" x14ac:dyDescent="0.25">
      <c r="A58" s="2">
        <f>19443</f>
        <v>19443</v>
      </c>
      <c r="B58" s="2">
        <f>16</f>
        <v>16</v>
      </c>
      <c r="C58" s="2">
        <f>11203</f>
        <v>11203</v>
      </c>
      <c r="D58" s="2">
        <f>47475</f>
        <v>47475</v>
      </c>
      <c r="E58" s="2">
        <f>46.3623046875</f>
        <v>46.3623046875</v>
      </c>
    </row>
    <row r="59" spans="1:5" x14ac:dyDescent="0.25">
      <c r="A59" s="2">
        <f>19736</f>
        <v>19736</v>
      </c>
      <c r="B59" s="2">
        <f>0</f>
        <v>0</v>
      </c>
      <c r="C59" s="2">
        <f>11347</f>
        <v>11347</v>
      </c>
      <c r="D59" s="2">
        <f>47501</f>
        <v>47501</v>
      </c>
      <c r="E59" s="2">
        <f>46.3876953125</f>
        <v>46.3876953125</v>
      </c>
    </row>
    <row r="60" spans="1:5" x14ac:dyDescent="0.25">
      <c r="A60" s="2">
        <f>20059</f>
        <v>20059</v>
      </c>
      <c r="B60" s="2">
        <f>3</f>
        <v>3</v>
      </c>
      <c r="C60" s="2">
        <f>11499</f>
        <v>11499</v>
      </c>
      <c r="D60" s="2">
        <f>48168</f>
        <v>48168</v>
      </c>
      <c r="E60" s="2">
        <f>47.0390625</f>
        <v>47.0390625</v>
      </c>
    </row>
    <row r="61" spans="1:5" x14ac:dyDescent="0.25">
      <c r="A61" s="2">
        <f>20455</f>
        <v>20455</v>
      </c>
      <c r="B61" s="2">
        <f>0</f>
        <v>0</v>
      </c>
      <c r="C61" s="2">
        <f>11680</f>
        <v>11680</v>
      </c>
      <c r="D61" s="2">
        <f>48725</f>
        <v>48725</v>
      </c>
      <c r="E61" s="2">
        <f>47.5830078125</f>
        <v>47.5830078125</v>
      </c>
    </row>
    <row r="62" spans="1:5" x14ac:dyDescent="0.25">
      <c r="A62" s="2">
        <f>20848</f>
        <v>20848</v>
      </c>
      <c r="B62" s="2">
        <f>0</f>
        <v>0</v>
      </c>
      <c r="C62" s="2">
        <f>11875</f>
        <v>11875</v>
      </c>
      <c r="D62" s="2">
        <f>49001</f>
        <v>49001</v>
      </c>
      <c r="E62" s="2">
        <f>47.8525390625</f>
        <v>47.8525390625</v>
      </c>
    </row>
    <row r="63" spans="1:5" x14ac:dyDescent="0.25">
      <c r="A63" s="2">
        <f>21256</f>
        <v>21256</v>
      </c>
      <c r="B63" s="2">
        <f>0</f>
        <v>0</v>
      </c>
      <c r="C63" s="2">
        <f>12024</f>
        <v>12024</v>
      </c>
      <c r="D63" s="2">
        <f>49259</f>
        <v>49259</v>
      </c>
      <c r="E63" s="2">
        <f>48.1044921875</f>
        <v>48.1044921875</v>
      </c>
    </row>
    <row r="64" spans="1:5" x14ac:dyDescent="0.25">
      <c r="A64" s="2">
        <f>21656</f>
        <v>21656</v>
      </c>
      <c r="B64" s="2">
        <f>2</f>
        <v>2</v>
      </c>
      <c r="C64" s="2">
        <f>12194</f>
        <v>12194</v>
      </c>
      <c r="D64" s="2">
        <f>49077</f>
        <v>49077</v>
      </c>
      <c r="E64" s="2">
        <f>47.9267578125</f>
        <v>47.9267578125</v>
      </c>
    </row>
    <row r="65" spans="1:5" x14ac:dyDescent="0.25">
      <c r="A65" s="2">
        <f>21940</f>
        <v>21940</v>
      </c>
      <c r="B65" s="2">
        <f>0</f>
        <v>0</v>
      </c>
      <c r="C65" s="2">
        <f>12360</f>
        <v>12360</v>
      </c>
      <c r="D65" s="2">
        <f>49626</f>
        <v>49626</v>
      </c>
      <c r="E65" s="2">
        <f>48.462890625</f>
        <v>48.462890625</v>
      </c>
    </row>
    <row r="66" spans="1:5" x14ac:dyDescent="0.25">
      <c r="A66" s="2">
        <f>22254</f>
        <v>22254</v>
      </c>
      <c r="B66" s="2">
        <f>5</f>
        <v>5</v>
      </c>
      <c r="C66" s="2">
        <f>12524</f>
        <v>12524</v>
      </c>
      <c r="D66" s="2">
        <f>49961</f>
        <v>49961</v>
      </c>
      <c r="E66" s="2">
        <f>48.7900390625</f>
        <v>48.7900390625</v>
      </c>
    </row>
    <row r="67" spans="1:5" x14ac:dyDescent="0.25">
      <c r="A67" s="2">
        <f>22534</f>
        <v>22534</v>
      </c>
      <c r="B67" s="2">
        <f>0</f>
        <v>0</v>
      </c>
      <c r="C67" s="2">
        <f>12685</f>
        <v>12685</v>
      </c>
      <c r="D67" s="2">
        <f>50300</f>
        <v>50300</v>
      </c>
      <c r="E67" s="2">
        <f>49.12109375</f>
        <v>49.12109375</v>
      </c>
    </row>
    <row r="68" spans="1:5" x14ac:dyDescent="0.25">
      <c r="A68" s="2">
        <f>22859</f>
        <v>22859</v>
      </c>
      <c r="B68" s="2">
        <f>3</f>
        <v>3</v>
      </c>
      <c r="C68" s="2">
        <f>12826</f>
        <v>12826</v>
      </c>
      <c r="D68" s="2">
        <f>50718</f>
        <v>50718</v>
      </c>
      <c r="E68" s="2">
        <f>49.529296875</f>
        <v>49.529296875</v>
      </c>
    </row>
    <row r="69" spans="1:5" x14ac:dyDescent="0.25">
      <c r="A69" s="2">
        <f>23193</f>
        <v>23193</v>
      </c>
      <c r="B69" s="2">
        <f>9</f>
        <v>9</v>
      </c>
      <c r="C69" s="2">
        <f>12978</f>
        <v>12978</v>
      </c>
      <c r="D69" s="2">
        <f>51031</f>
        <v>51031</v>
      </c>
      <c r="E69" s="2">
        <f>49.8349609375</f>
        <v>49.8349609375</v>
      </c>
    </row>
    <row r="70" spans="1:5" x14ac:dyDescent="0.25">
      <c r="A70" s="2">
        <f>23478</f>
        <v>23478</v>
      </c>
      <c r="B70" s="2">
        <f>0</f>
        <v>0</v>
      </c>
      <c r="C70" s="2">
        <f>13203</f>
        <v>13203</v>
      </c>
      <c r="D70" s="2">
        <f>53756</f>
        <v>53756</v>
      </c>
      <c r="E70" s="2">
        <f>52.49609375</f>
        <v>52.49609375</v>
      </c>
    </row>
    <row r="71" spans="1:5" x14ac:dyDescent="0.25">
      <c r="A71" s="2">
        <f>23824</f>
        <v>23824</v>
      </c>
      <c r="B71" s="2">
        <f>0</f>
        <v>0</v>
      </c>
      <c r="C71" s="2">
        <f>13411</f>
        <v>13411</v>
      </c>
      <c r="D71" s="2">
        <f>56798</f>
        <v>56798</v>
      </c>
      <c r="E71" s="2">
        <f>55.466796875</f>
        <v>55.466796875</v>
      </c>
    </row>
    <row r="72" spans="1:5" x14ac:dyDescent="0.25">
      <c r="A72" s="2">
        <f>24157</f>
        <v>24157</v>
      </c>
      <c r="B72" s="2">
        <f>0</f>
        <v>0</v>
      </c>
      <c r="C72" s="2">
        <f>13599</f>
        <v>13599</v>
      </c>
      <c r="D72" s="2">
        <f>57541</f>
        <v>57541</v>
      </c>
      <c r="E72" s="2">
        <f>56.1923828125</f>
        <v>56.1923828125</v>
      </c>
    </row>
    <row r="73" spans="1:5" x14ac:dyDescent="0.25">
      <c r="A73" s="2">
        <f>24495</f>
        <v>24495</v>
      </c>
      <c r="B73" s="2">
        <f>0</f>
        <v>0</v>
      </c>
      <c r="C73" s="2">
        <f>13844</f>
        <v>13844</v>
      </c>
      <c r="D73" s="2">
        <f>60219</f>
        <v>60219</v>
      </c>
      <c r="E73" s="2">
        <f>58.8076171875</f>
        <v>58.8076171875</v>
      </c>
    </row>
    <row r="74" spans="1:5" x14ac:dyDescent="0.25">
      <c r="A74" s="2">
        <f>24846</f>
        <v>24846</v>
      </c>
      <c r="B74" s="2">
        <f>4</f>
        <v>4</v>
      </c>
      <c r="C74" s="2">
        <f>14039</f>
        <v>14039</v>
      </c>
      <c r="D74" s="2">
        <f>60638</f>
        <v>60638</v>
      </c>
      <c r="E74" s="2">
        <f>59.216796875</f>
        <v>59.216796875</v>
      </c>
    </row>
    <row r="75" spans="1:5" x14ac:dyDescent="0.25">
      <c r="A75" s="2">
        <f>25185</f>
        <v>25185</v>
      </c>
      <c r="B75" s="2">
        <f>0</f>
        <v>0</v>
      </c>
      <c r="C75" s="2">
        <f>14281</f>
        <v>14281</v>
      </c>
      <c r="D75" s="2">
        <f>61012</f>
        <v>61012</v>
      </c>
      <c r="E75" s="2">
        <f>59.58203125</f>
        <v>59.58203125</v>
      </c>
    </row>
    <row r="76" spans="1:5" x14ac:dyDescent="0.25">
      <c r="A76" s="2">
        <f>25531</f>
        <v>25531</v>
      </c>
      <c r="B76" s="2">
        <f>0</f>
        <v>0</v>
      </c>
      <c r="C76" s="2">
        <f>14469</f>
        <v>14469</v>
      </c>
      <c r="D76" s="2">
        <f>61033</f>
        <v>61033</v>
      </c>
      <c r="E76" s="2">
        <f>59.6025390625</f>
        <v>59.6025390625</v>
      </c>
    </row>
    <row r="77" spans="1:5" x14ac:dyDescent="0.25">
      <c r="A77" s="2">
        <f>25886</f>
        <v>25886</v>
      </c>
      <c r="B77" s="2">
        <f>4</f>
        <v>4</v>
      </c>
      <c r="C77" s="2">
        <f>14673</f>
        <v>14673</v>
      </c>
      <c r="D77" s="2">
        <f>61016</f>
        <v>61016</v>
      </c>
      <c r="E77" s="2">
        <f>59.5859375</f>
        <v>59.5859375</v>
      </c>
    </row>
    <row r="78" spans="1:5" x14ac:dyDescent="0.25">
      <c r="A78" s="2">
        <f>26197</f>
        <v>26197</v>
      </c>
      <c r="B78" s="2">
        <f>0</f>
        <v>0</v>
      </c>
      <c r="C78" s="2">
        <f>14902</f>
        <v>14902</v>
      </c>
      <c r="D78" s="2">
        <f>61008</f>
        <v>61008</v>
      </c>
      <c r="E78" s="2">
        <f>59.578125</f>
        <v>59.578125</v>
      </c>
    </row>
    <row r="79" spans="1:5" x14ac:dyDescent="0.25">
      <c r="A79" s="2">
        <f>26469</f>
        <v>26469</v>
      </c>
      <c r="B79" s="2">
        <f>0</f>
        <v>0</v>
      </c>
      <c r="C79" s="2">
        <f>15147</f>
        <v>15147</v>
      </c>
      <c r="D79" s="2">
        <f>61006</f>
        <v>61006</v>
      </c>
      <c r="E79" s="2">
        <f>59.576171875</f>
        <v>59.576171875</v>
      </c>
    </row>
    <row r="80" spans="1:5" x14ac:dyDescent="0.25">
      <c r="A80" s="2">
        <f>26787</f>
        <v>26787</v>
      </c>
      <c r="B80" s="2">
        <f>28</f>
        <v>28</v>
      </c>
      <c r="C80" s="2">
        <f>15320</f>
        <v>15320</v>
      </c>
      <c r="D80" s="2">
        <f>61036</f>
        <v>61036</v>
      </c>
      <c r="E80" s="2">
        <f>59.60546875</f>
        <v>59.60546875</v>
      </c>
    </row>
    <row r="81" spans="1:5" x14ac:dyDescent="0.25">
      <c r="A81" s="2">
        <f>27078</f>
        <v>27078</v>
      </c>
      <c r="B81" s="2">
        <f>27</f>
        <v>27</v>
      </c>
      <c r="C81" s="2">
        <f>15468</f>
        <v>15468</v>
      </c>
      <c r="D81" s="2">
        <f>61036</f>
        <v>61036</v>
      </c>
      <c r="E81" s="2">
        <f>59.60546875</f>
        <v>59.60546875</v>
      </c>
    </row>
    <row r="82" spans="1:5" x14ac:dyDescent="0.25">
      <c r="A82" s="2">
        <f>27378</f>
        <v>27378</v>
      </c>
      <c r="B82" s="2">
        <f>34</f>
        <v>34</v>
      </c>
      <c r="C82" s="2">
        <f>15683</f>
        <v>15683</v>
      </c>
      <c r="D82" s="2">
        <f>61037</f>
        <v>61037</v>
      </c>
      <c r="E82" s="2">
        <f>59.6064453125</f>
        <v>59.6064453125</v>
      </c>
    </row>
    <row r="83" spans="1:5" x14ac:dyDescent="0.25">
      <c r="A83" s="2">
        <f>27710</f>
        <v>27710</v>
      </c>
      <c r="B83" s="2">
        <f>25</f>
        <v>25</v>
      </c>
      <c r="C83" s="2">
        <f>15846</f>
        <v>15846</v>
      </c>
      <c r="D83" s="2">
        <f>61033</f>
        <v>61033</v>
      </c>
      <c r="E83" s="2">
        <f>59.6025390625</f>
        <v>59.6025390625</v>
      </c>
    </row>
    <row r="84" spans="1:5" x14ac:dyDescent="0.25">
      <c r="A84" s="2">
        <f>27988</f>
        <v>27988</v>
      </c>
      <c r="B84" s="2">
        <f>7</f>
        <v>7</v>
      </c>
      <c r="C84" s="2">
        <f>16035</f>
        <v>16035</v>
      </c>
      <c r="D84" s="2">
        <f>61035</f>
        <v>61035</v>
      </c>
      <c r="E84" s="2">
        <f>59.6044921875</f>
        <v>59.6044921875</v>
      </c>
    </row>
    <row r="85" spans="1:5" x14ac:dyDescent="0.25">
      <c r="A85" s="2">
        <f>28278</f>
        <v>28278</v>
      </c>
      <c r="B85" s="2">
        <f>0</f>
        <v>0</v>
      </c>
      <c r="C85" s="2">
        <f>16183</f>
        <v>16183</v>
      </c>
      <c r="D85" s="2">
        <f>61033</f>
        <v>61033</v>
      </c>
      <c r="E85" s="2">
        <f>59.6025390625</f>
        <v>59.6025390625</v>
      </c>
    </row>
    <row r="86" spans="1:5" x14ac:dyDescent="0.25">
      <c r="A86" s="2">
        <f>28627</f>
        <v>28627</v>
      </c>
      <c r="B86" s="2">
        <f>4</f>
        <v>4</v>
      </c>
      <c r="C86" s="2">
        <f>16366</f>
        <v>16366</v>
      </c>
      <c r="D86" s="2">
        <f>61033</f>
        <v>61033</v>
      </c>
      <c r="E86" s="2">
        <f>59.6025390625</f>
        <v>59.6025390625</v>
      </c>
    </row>
    <row r="87" spans="1:5" x14ac:dyDescent="0.25">
      <c r="A87" s="2">
        <f>28891</f>
        <v>28891</v>
      </c>
      <c r="B87" s="2">
        <f>0</f>
        <v>0</v>
      </c>
      <c r="C87" s="2">
        <f>16526</f>
        <v>16526</v>
      </c>
      <c r="D87" s="2">
        <f>61033</f>
        <v>61033</v>
      </c>
      <c r="E87" s="2">
        <f>59.6025390625</f>
        <v>59.6025390625</v>
      </c>
    </row>
    <row r="88" spans="1:5" x14ac:dyDescent="0.25">
      <c r="A88" s="2">
        <f>29194</f>
        <v>29194</v>
      </c>
      <c r="B88" s="2">
        <f>0</f>
        <v>0</v>
      </c>
      <c r="C88" s="2">
        <f>16681</f>
        <v>16681</v>
      </c>
      <c r="D88" s="2">
        <f>61033</f>
        <v>61033</v>
      </c>
      <c r="E88" s="2">
        <f>59.6025390625</f>
        <v>59.6025390625</v>
      </c>
    </row>
    <row r="89" spans="1:5" x14ac:dyDescent="0.25">
      <c r="A89" s="2">
        <f>29463</f>
        <v>29463</v>
      </c>
      <c r="B89" s="2">
        <f>5</f>
        <v>5</v>
      </c>
      <c r="C89" s="2">
        <f>16875</f>
        <v>16875</v>
      </c>
      <c r="D89" s="2">
        <f>61036</f>
        <v>61036</v>
      </c>
      <c r="E89" s="2">
        <f>59.60546875</f>
        <v>59.60546875</v>
      </c>
    </row>
    <row r="90" spans="1:5" x14ac:dyDescent="0.25">
      <c r="A90" s="2">
        <f>29800</f>
        <v>29800</v>
      </c>
      <c r="B90" s="2">
        <f>0</f>
        <v>0</v>
      </c>
      <c r="C90" s="2">
        <f>17042</f>
        <v>17042</v>
      </c>
      <c r="D90" s="2">
        <f>61033</f>
        <v>61033</v>
      </c>
      <c r="E90" s="2">
        <f>59.6025390625</f>
        <v>59.6025390625</v>
      </c>
    </row>
    <row r="91" spans="1:5" x14ac:dyDescent="0.25">
      <c r="A91" s="2">
        <f>30070</f>
        <v>30070</v>
      </c>
      <c r="B91" s="2">
        <f>0</f>
        <v>0</v>
      </c>
      <c r="C91" s="2">
        <f>17217</f>
        <v>17217</v>
      </c>
      <c r="D91" s="2">
        <f>61036</f>
        <v>61036</v>
      </c>
      <c r="E91" s="2">
        <f>59.60546875</f>
        <v>59.60546875</v>
      </c>
    </row>
    <row r="92" spans="1:5" x14ac:dyDescent="0.25">
      <c r="A92" s="2">
        <f>30359</f>
        <v>30359</v>
      </c>
      <c r="B92" s="2">
        <f>0</f>
        <v>0</v>
      </c>
      <c r="C92" s="2">
        <f>17361</f>
        <v>17361</v>
      </c>
      <c r="D92" s="2">
        <f>61033</f>
        <v>61033</v>
      </c>
      <c r="E92" s="2">
        <f>59.6025390625</f>
        <v>59.6025390625</v>
      </c>
    </row>
    <row r="93" spans="1:5" x14ac:dyDescent="0.25">
      <c r="A93" s="2">
        <f>30648</f>
        <v>30648</v>
      </c>
      <c r="B93" s="2">
        <f>0</f>
        <v>0</v>
      </c>
      <c r="C93" s="2">
        <f>17516</f>
        <v>17516</v>
      </c>
      <c r="D93" s="2">
        <f>61032</f>
        <v>61032</v>
      </c>
      <c r="E93" s="2">
        <f>59.6015625</f>
        <v>59.6015625</v>
      </c>
    </row>
    <row r="94" spans="1:5" x14ac:dyDescent="0.25">
      <c r="A94" s="2">
        <f>30989</f>
        <v>30989</v>
      </c>
      <c r="B94" s="2">
        <f>9</f>
        <v>9</v>
      </c>
      <c r="C94" s="2">
        <f>17709</f>
        <v>17709</v>
      </c>
      <c r="D94" s="2">
        <f>61032</f>
        <v>61032</v>
      </c>
      <c r="E94" s="2">
        <f>59.6015625</f>
        <v>59.6015625</v>
      </c>
    </row>
    <row r="95" spans="1:5" x14ac:dyDescent="0.25">
      <c r="A95" s="2">
        <f>31271</f>
        <v>31271</v>
      </c>
      <c r="B95" s="2">
        <f>25</f>
        <v>25</v>
      </c>
      <c r="C95" s="2">
        <f>17927</f>
        <v>17927</v>
      </c>
      <c r="D95" s="2">
        <f>61032</f>
        <v>61032</v>
      </c>
      <c r="E95" s="2">
        <f>59.6015625</f>
        <v>59.6015625</v>
      </c>
    </row>
    <row r="96" spans="1:5" x14ac:dyDescent="0.25">
      <c r="A96" s="2">
        <f>31609</f>
        <v>31609</v>
      </c>
      <c r="B96" s="2">
        <f>12</f>
        <v>12</v>
      </c>
      <c r="C96" s="2">
        <f>18096</f>
        <v>18096</v>
      </c>
      <c r="D96" s="2">
        <f>61032</f>
        <v>61032</v>
      </c>
      <c r="E96" s="2">
        <f>59.6015625</f>
        <v>59.6015625</v>
      </c>
    </row>
    <row r="97" spans="1:5" x14ac:dyDescent="0.25">
      <c r="A97" s="2">
        <f>31933</f>
        <v>31933</v>
      </c>
      <c r="B97" s="2">
        <f>9</f>
        <v>9</v>
      </c>
      <c r="C97" s="2">
        <f>18317</f>
        <v>18317</v>
      </c>
      <c r="D97" s="2">
        <f>61035</f>
        <v>61035</v>
      </c>
      <c r="E97" s="2">
        <f>59.6044921875</f>
        <v>59.6044921875</v>
      </c>
    </row>
    <row r="98" spans="1:5" x14ac:dyDescent="0.25">
      <c r="A98" s="2">
        <f>32229</f>
        <v>32229</v>
      </c>
      <c r="B98" s="2">
        <f>0</f>
        <v>0</v>
      </c>
      <c r="C98" s="2">
        <f>18531</f>
        <v>18531</v>
      </c>
      <c r="D98" s="2">
        <f>59832</f>
        <v>59832</v>
      </c>
      <c r="E98" s="2">
        <f>58.4296875</f>
        <v>58.4296875</v>
      </c>
    </row>
    <row r="99" spans="1:5" x14ac:dyDescent="0.25">
      <c r="A99" s="2">
        <f>32525</f>
        <v>32525</v>
      </c>
      <c r="B99" s="2">
        <f>0</f>
        <v>0</v>
      </c>
      <c r="C99" s="2">
        <f>18726</f>
        <v>18726</v>
      </c>
      <c r="D99" s="2">
        <f>60137</f>
        <v>60137</v>
      </c>
      <c r="E99" s="2">
        <f>58.7275390625</f>
        <v>58.7275390625</v>
      </c>
    </row>
    <row r="100" spans="1:5" x14ac:dyDescent="0.25">
      <c r="A100" s="2">
        <f>32832</f>
        <v>32832</v>
      </c>
      <c r="B100" s="2">
        <f>0</f>
        <v>0</v>
      </c>
      <c r="C100" s="2">
        <f>18939</f>
        <v>18939</v>
      </c>
      <c r="D100" s="2">
        <f>61292</f>
        <v>61292</v>
      </c>
      <c r="E100" s="2">
        <f>59.85546875</f>
        <v>59.85546875</v>
      </c>
    </row>
    <row r="101" spans="1:5" x14ac:dyDescent="0.25">
      <c r="A101" s="2">
        <f>33174</f>
        <v>33174</v>
      </c>
      <c r="B101" s="2">
        <f>5</f>
        <v>5</v>
      </c>
      <c r="C101" s="2">
        <f>19146</f>
        <v>19146</v>
      </c>
      <c r="D101" s="2">
        <f>61440</f>
        <v>61440</v>
      </c>
      <c r="E101" s="2">
        <f>60</f>
        <v>60</v>
      </c>
    </row>
    <row r="102" spans="1:5" x14ac:dyDescent="0.25">
      <c r="A102" s="2">
        <f>33445</f>
        <v>33445</v>
      </c>
      <c r="B102" s="2">
        <f>0</f>
        <v>0</v>
      </c>
      <c r="C102" s="2">
        <f>19315</f>
        <v>19315</v>
      </c>
      <c r="D102" s="2">
        <f>61392</f>
        <v>61392</v>
      </c>
      <c r="E102" s="2">
        <f>59.953125</f>
        <v>59.953125</v>
      </c>
    </row>
    <row r="103" spans="1:5" x14ac:dyDescent="0.25">
      <c r="A103" s="2">
        <f>33739</f>
        <v>33739</v>
      </c>
      <c r="B103" s="2">
        <f>0</f>
        <v>0</v>
      </c>
      <c r="C103" s="2">
        <f>19508</f>
        <v>19508</v>
      </c>
      <c r="D103" s="2">
        <f>62228</f>
        <v>62228</v>
      </c>
      <c r="E103" s="2">
        <f>60.76953125</f>
        <v>60.76953125</v>
      </c>
    </row>
    <row r="104" spans="1:5" x14ac:dyDescent="0.25">
      <c r="A104" s="2">
        <f>34085</f>
        <v>34085</v>
      </c>
      <c r="B104" s="2">
        <f>4</f>
        <v>4</v>
      </c>
      <c r="C104" s="2">
        <f>19657</f>
        <v>19657</v>
      </c>
      <c r="D104" s="2">
        <f>62232</f>
        <v>62232</v>
      </c>
      <c r="E104" s="2">
        <f>60.7734375</f>
        <v>60.7734375</v>
      </c>
    </row>
    <row r="105" spans="1:5" x14ac:dyDescent="0.25">
      <c r="A105" s="2">
        <f>34381</f>
        <v>34381</v>
      </c>
      <c r="B105" s="2">
        <f>33</f>
        <v>33</v>
      </c>
      <c r="C105" s="2">
        <f>19849</f>
        <v>19849</v>
      </c>
      <c r="D105" s="2">
        <f>62235</f>
        <v>62235</v>
      </c>
      <c r="E105" s="2">
        <f>60.7763671875</f>
        <v>60.7763671875</v>
      </c>
    </row>
    <row r="106" spans="1:5" x14ac:dyDescent="0.25">
      <c r="A106" s="2">
        <f>34688</f>
        <v>34688</v>
      </c>
      <c r="B106" s="2">
        <f>11</f>
        <v>11</v>
      </c>
      <c r="C106" s="2">
        <f>20049</f>
        <v>20049</v>
      </c>
      <c r="D106" s="2">
        <f>62232</f>
        <v>62232</v>
      </c>
      <c r="E106" s="2">
        <f t="shared" ref="E106:E111" si="2">60.7734375</f>
        <v>60.7734375</v>
      </c>
    </row>
    <row r="107" spans="1:5" x14ac:dyDescent="0.25">
      <c r="A107" s="2">
        <f>34983</f>
        <v>34983</v>
      </c>
      <c r="B107" s="2">
        <f>12</f>
        <v>12</v>
      </c>
      <c r="C107" s="2">
        <f>20285</f>
        <v>20285</v>
      </c>
      <c r="D107" s="2">
        <f>62232</f>
        <v>62232</v>
      </c>
      <c r="E107" s="2">
        <f t="shared" si="2"/>
        <v>60.7734375</v>
      </c>
    </row>
    <row r="108" spans="1:5" x14ac:dyDescent="0.25">
      <c r="A108" s="2">
        <f>35292</f>
        <v>35292</v>
      </c>
      <c r="B108" s="2">
        <f>3</f>
        <v>3</v>
      </c>
      <c r="C108" s="2">
        <f>20508</f>
        <v>20508</v>
      </c>
      <c r="D108" s="2">
        <f>62232</f>
        <v>62232</v>
      </c>
      <c r="E108" s="2">
        <f t="shared" si="2"/>
        <v>60.7734375</v>
      </c>
    </row>
    <row r="109" spans="1:5" x14ac:dyDescent="0.25">
      <c r="A109" s="2">
        <f>35647</f>
        <v>35647</v>
      </c>
      <c r="B109" s="2">
        <f>0</f>
        <v>0</v>
      </c>
      <c r="C109" s="2">
        <f>20700</f>
        <v>20700</v>
      </c>
      <c r="D109" s="2">
        <f>62232</f>
        <v>62232</v>
      </c>
      <c r="E109" s="2">
        <f t="shared" si="2"/>
        <v>60.7734375</v>
      </c>
    </row>
    <row r="110" spans="1:5" x14ac:dyDescent="0.25">
      <c r="A110" s="2">
        <f>35955</f>
        <v>35955</v>
      </c>
      <c r="B110" s="2">
        <f>4</f>
        <v>4</v>
      </c>
      <c r="C110" s="2">
        <f>20912</f>
        <v>20912</v>
      </c>
      <c r="D110" s="2">
        <f>62232</f>
        <v>62232</v>
      </c>
      <c r="E110" s="2">
        <f t="shared" si="2"/>
        <v>60.7734375</v>
      </c>
    </row>
    <row r="111" spans="1:5" x14ac:dyDescent="0.25">
      <c r="A111" s="2">
        <f>36279</f>
        <v>36279</v>
      </c>
      <c r="B111" s="2">
        <f>0</f>
        <v>0</v>
      </c>
      <c r="C111" s="2">
        <f>21130</f>
        <v>21130</v>
      </c>
      <c r="D111" s="2">
        <f>62232</f>
        <v>62232</v>
      </c>
      <c r="E111" s="2">
        <f t="shared" si="2"/>
        <v>60.7734375</v>
      </c>
    </row>
    <row r="112" spans="1:5" x14ac:dyDescent="0.25">
      <c r="A112" s="2">
        <f>36611</f>
        <v>36611</v>
      </c>
      <c r="B112" s="2">
        <f>0</f>
        <v>0</v>
      </c>
      <c r="C112" s="2">
        <f>21393</f>
        <v>21393</v>
      </c>
      <c r="D112" s="2">
        <f>62235</f>
        <v>62235</v>
      </c>
      <c r="E112" s="2">
        <f>60.7763671875</f>
        <v>60.7763671875</v>
      </c>
    </row>
    <row r="113" spans="1:5" x14ac:dyDescent="0.25">
      <c r="A113" s="2">
        <f>36922</f>
        <v>36922</v>
      </c>
      <c r="B113" s="2">
        <f>0</f>
        <v>0</v>
      </c>
      <c r="C113" s="2">
        <f>21619</f>
        <v>21619</v>
      </c>
      <c r="D113" s="2">
        <f>62232</f>
        <v>62232</v>
      </c>
      <c r="E113" s="2">
        <f>60.7734375</f>
        <v>60.7734375</v>
      </c>
    </row>
    <row r="114" spans="1:5" x14ac:dyDescent="0.25">
      <c r="A114" s="2">
        <f>37204</f>
        <v>37204</v>
      </c>
      <c r="B114" s="2">
        <f>0</f>
        <v>0</v>
      </c>
      <c r="C114" s="2">
        <f>21780</f>
        <v>21780</v>
      </c>
      <c r="D114" s="2">
        <f>62235</f>
        <v>62235</v>
      </c>
      <c r="E114" s="2">
        <f>60.7763671875</f>
        <v>60.7763671875</v>
      </c>
    </row>
    <row r="115" spans="1:5" x14ac:dyDescent="0.25">
      <c r="A115" s="2">
        <f>37498</f>
        <v>37498</v>
      </c>
      <c r="B115" s="2">
        <f>5</f>
        <v>5</v>
      </c>
      <c r="C115" s="2">
        <f>21979</f>
        <v>21979</v>
      </c>
      <c r="D115" s="2">
        <f>62232</f>
        <v>62232</v>
      </c>
      <c r="E115" s="2">
        <f>60.7734375</f>
        <v>60.7734375</v>
      </c>
    </row>
    <row r="116" spans="1:5" x14ac:dyDescent="0.25">
      <c r="A116" s="2">
        <f>37788</f>
        <v>37788</v>
      </c>
      <c r="B116" s="2">
        <f>0</f>
        <v>0</v>
      </c>
      <c r="C116" s="2">
        <f>22156</f>
        <v>22156</v>
      </c>
      <c r="D116" s="2">
        <f>62232</f>
        <v>62232</v>
      </c>
      <c r="E116" s="2">
        <f>60.7734375</f>
        <v>60.7734375</v>
      </c>
    </row>
    <row r="117" spans="1:5" x14ac:dyDescent="0.25">
      <c r="A117" s="2">
        <f>38113</f>
        <v>38113</v>
      </c>
      <c r="B117" s="2">
        <f>0</f>
        <v>0</v>
      </c>
      <c r="C117" s="2">
        <f>22356</f>
        <v>22356</v>
      </c>
      <c r="D117" s="2">
        <f>62235</f>
        <v>62235</v>
      </c>
      <c r="E117" s="2">
        <f>60.7763671875</f>
        <v>60.7763671875</v>
      </c>
    </row>
    <row r="118" spans="1:5" x14ac:dyDescent="0.25">
      <c r="A118" s="2">
        <f>38407</f>
        <v>38407</v>
      </c>
      <c r="B118" s="2">
        <f>40</f>
        <v>40</v>
      </c>
      <c r="C118" s="2">
        <f>22543</f>
        <v>22543</v>
      </c>
      <c r="D118" s="2">
        <f>62232</f>
        <v>62232</v>
      </c>
      <c r="E118" s="2">
        <f>60.7734375</f>
        <v>60.7734375</v>
      </c>
    </row>
    <row r="119" spans="1:5" x14ac:dyDescent="0.25">
      <c r="A119" s="2">
        <f>38726</f>
        <v>38726</v>
      </c>
      <c r="B119" s="2">
        <f>9</f>
        <v>9</v>
      </c>
      <c r="C119" s="2">
        <f>22722</f>
        <v>22722</v>
      </c>
      <c r="D119" s="2">
        <f>62232</f>
        <v>62232</v>
      </c>
      <c r="E119" s="2">
        <f>60.7734375</f>
        <v>60.7734375</v>
      </c>
    </row>
    <row r="120" spans="1:5" x14ac:dyDescent="0.25">
      <c r="A120" s="2">
        <f>39029</f>
        <v>39029</v>
      </c>
      <c r="B120" s="2">
        <f>0</f>
        <v>0</v>
      </c>
      <c r="C120" s="2">
        <f>22945</f>
        <v>22945</v>
      </c>
      <c r="D120" s="2">
        <f>62233</f>
        <v>62233</v>
      </c>
      <c r="E120" s="2">
        <f>60.7744140625</f>
        <v>60.7744140625</v>
      </c>
    </row>
    <row r="121" spans="1:5" x14ac:dyDescent="0.25">
      <c r="A121" s="2">
        <f>39303</f>
        <v>39303</v>
      </c>
      <c r="B121" s="2">
        <f>0</f>
        <v>0</v>
      </c>
      <c r="C121" s="2">
        <f>23152</f>
        <v>23152</v>
      </c>
      <c r="D121" s="2">
        <f>62460</f>
        <v>62460</v>
      </c>
      <c r="E121" s="2">
        <f>60.99609375</f>
        <v>60.99609375</v>
      </c>
    </row>
    <row r="122" spans="1:5" x14ac:dyDescent="0.25">
      <c r="A122" s="2">
        <f>39640</f>
        <v>39640</v>
      </c>
      <c r="B122" s="2">
        <f>3</f>
        <v>3</v>
      </c>
      <c r="C122" s="2">
        <f>23337</f>
        <v>23337</v>
      </c>
      <c r="D122" s="2">
        <f>62475</f>
        <v>62475</v>
      </c>
      <c r="E122" s="2">
        <f>61.0107421875</f>
        <v>61.0107421875</v>
      </c>
    </row>
    <row r="123" spans="1:5" x14ac:dyDescent="0.25">
      <c r="A123" s="2">
        <f>40026</f>
        <v>40026</v>
      </c>
      <c r="B123" s="2">
        <f>0</f>
        <v>0</v>
      </c>
      <c r="C123" s="2">
        <f>23535</f>
        <v>23535</v>
      </c>
      <c r="D123" s="2">
        <f>62472</f>
        <v>62472</v>
      </c>
      <c r="E123" s="2">
        <f>61.0078125</f>
        <v>61.0078125</v>
      </c>
    </row>
    <row r="124" spans="1:5" x14ac:dyDescent="0.25">
      <c r="A124" s="2">
        <f>40315</f>
        <v>40315</v>
      </c>
      <c r="B124" s="2">
        <f>3</f>
        <v>3</v>
      </c>
      <c r="C124" s="2">
        <f>23715</f>
        <v>23715</v>
      </c>
      <c r="D124" s="2">
        <f>62472</f>
        <v>62472</v>
      </c>
      <c r="E124" s="2">
        <f>61.0078125</f>
        <v>61.0078125</v>
      </c>
    </row>
    <row r="125" spans="1:5" x14ac:dyDescent="0.25">
      <c r="A125" s="2">
        <f>40617</f>
        <v>40617</v>
      </c>
      <c r="B125" s="2">
        <f>0</f>
        <v>0</v>
      </c>
      <c r="C125" s="2">
        <f>23963</f>
        <v>23963</v>
      </c>
      <c r="D125" s="2">
        <f>62475</f>
        <v>62475</v>
      </c>
      <c r="E125" s="2">
        <f>61.0107421875</f>
        <v>61.0107421875</v>
      </c>
    </row>
    <row r="126" spans="1:5" x14ac:dyDescent="0.25">
      <c r="A126" s="2">
        <f>40954</f>
        <v>40954</v>
      </c>
      <c r="B126" s="2">
        <f>3</f>
        <v>3</v>
      </c>
      <c r="C126" s="2">
        <f>24178</f>
        <v>24178</v>
      </c>
      <c r="D126" s="2">
        <f>62472</f>
        <v>62472</v>
      </c>
      <c r="E126" s="2">
        <f>61.0078125</f>
        <v>61.0078125</v>
      </c>
    </row>
    <row r="127" spans="1:5" x14ac:dyDescent="0.25">
      <c r="A127" s="2">
        <f>41270</f>
        <v>41270</v>
      </c>
      <c r="B127" s="2">
        <f>0</f>
        <v>0</v>
      </c>
      <c r="C127" s="2">
        <f>24362</f>
        <v>24362</v>
      </c>
      <c r="D127" s="2">
        <f>62472</f>
        <v>62472</v>
      </c>
      <c r="E127" s="2">
        <f>61.0078125</f>
        <v>61.0078125</v>
      </c>
    </row>
    <row r="128" spans="1:5" x14ac:dyDescent="0.25">
      <c r="A128" s="2">
        <f>41635</f>
        <v>41635</v>
      </c>
      <c r="B128" s="2">
        <f>4</f>
        <v>4</v>
      </c>
      <c r="C128" s="2">
        <f>24568</f>
        <v>24568</v>
      </c>
      <c r="D128" s="2">
        <f>62472</f>
        <v>62472</v>
      </c>
      <c r="E128" s="2">
        <f>61.0078125</f>
        <v>61.0078125</v>
      </c>
    </row>
    <row r="129" spans="1:5" x14ac:dyDescent="0.25">
      <c r="A129" s="2">
        <f>41951</f>
        <v>41951</v>
      </c>
      <c r="B129" s="2">
        <f>20</f>
        <v>20</v>
      </c>
      <c r="C129" s="2">
        <f>24742</f>
        <v>24742</v>
      </c>
      <c r="D129" s="2">
        <f>62472</f>
        <v>62472</v>
      </c>
      <c r="E129" s="2">
        <f>61.0078125</f>
        <v>61.0078125</v>
      </c>
    </row>
    <row r="130" spans="1:5" x14ac:dyDescent="0.25">
      <c r="A130" s="2">
        <f>42263</f>
        <v>42263</v>
      </c>
      <c r="B130" s="2">
        <f t="shared" ref="B130:B139" si="3">0</f>
        <v>0</v>
      </c>
      <c r="C130" s="2">
        <f>24983</f>
        <v>24983</v>
      </c>
      <c r="D130" s="2">
        <f>62475</f>
        <v>62475</v>
      </c>
      <c r="E130" s="2">
        <f>61.0107421875</f>
        <v>61.0107421875</v>
      </c>
    </row>
    <row r="131" spans="1:5" x14ac:dyDescent="0.25">
      <c r="A131" s="2">
        <f>42563</f>
        <v>42563</v>
      </c>
      <c r="B131" s="2">
        <f t="shared" si="3"/>
        <v>0</v>
      </c>
      <c r="C131" s="2">
        <f>25198</f>
        <v>25198</v>
      </c>
      <c r="D131" s="2">
        <f>62472</f>
        <v>62472</v>
      </c>
      <c r="E131" s="2">
        <f>61.0078125</f>
        <v>61.0078125</v>
      </c>
    </row>
    <row r="132" spans="1:5" x14ac:dyDescent="0.25">
      <c r="A132" s="2">
        <f>42853</f>
        <v>42853</v>
      </c>
      <c r="B132" s="2">
        <f t="shared" si="3"/>
        <v>0</v>
      </c>
      <c r="C132" s="2">
        <f>25385</f>
        <v>25385</v>
      </c>
      <c r="D132" s="2">
        <f>62472</f>
        <v>62472</v>
      </c>
      <c r="E132" s="2">
        <f>61.0078125</f>
        <v>61.0078125</v>
      </c>
    </row>
    <row r="133" spans="1:5" x14ac:dyDescent="0.25">
      <c r="A133" s="2">
        <f>43227</f>
        <v>43227</v>
      </c>
      <c r="B133" s="2">
        <f t="shared" si="3"/>
        <v>0</v>
      </c>
      <c r="C133" s="2">
        <f>25588</f>
        <v>25588</v>
      </c>
      <c r="D133" s="2">
        <f>62472</f>
        <v>62472</v>
      </c>
      <c r="E133" s="2">
        <f>61.0078125</f>
        <v>61.0078125</v>
      </c>
    </row>
    <row r="134" spans="1:5" x14ac:dyDescent="0.25">
      <c r="A134" s="2">
        <f>43589</f>
        <v>43589</v>
      </c>
      <c r="B134" s="2">
        <f t="shared" si="3"/>
        <v>0</v>
      </c>
      <c r="C134" s="2">
        <f>25765</f>
        <v>25765</v>
      </c>
      <c r="D134" s="2">
        <f>62472</f>
        <v>62472</v>
      </c>
      <c r="E134" s="2">
        <f>61.0078125</f>
        <v>61.0078125</v>
      </c>
    </row>
    <row r="135" spans="1:5" x14ac:dyDescent="0.25">
      <c r="A135" s="2">
        <f>43908</f>
        <v>43908</v>
      </c>
      <c r="B135" s="2">
        <f t="shared" si="3"/>
        <v>0</v>
      </c>
      <c r="C135" s="2">
        <f>26000</f>
        <v>26000</v>
      </c>
      <c r="D135" s="2">
        <f>62475</f>
        <v>62475</v>
      </c>
      <c r="E135" s="2">
        <f>61.0107421875</f>
        <v>61.0107421875</v>
      </c>
    </row>
    <row r="136" spans="1:5" x14ac:dyDescent="0.25">
      <c r="A136" s="2">
        <f>44266</f>
        <v>44266</v>
      </c>
      <c r="B136" s="2">
        <f t="shared" si="3"/>
        <v>0</v>
      </c>
      <c r="C136" s="2">
        <f>26209</f>
        <v>26209</v>
      </c>
      <c r="D136" s="2">
        <f>62472</f>
        <v>62472</v>
      </c>
      <c r="E136" s="2">
        <f>61.0078125</f>
        <v>61.0078125</v>
      </c>
    </row>
    <row r="137" spans="1:5" x14ac:dyDescent="0.25">
      <c r="A137" s="2">
        <f>44590</f>
        <v>44590</v>
      </c>
      <c r="B137" s="2">
        <f t="shared" si="3"/>
        <v>0</v>
      </c>
      <c r="C137" s="2">
        <f>26364</f>
        <v>26364</v>
      </c>
      <c r="D137" s="2">
        <f>62472</f>
        <v>62472</v>
      </c>
      <c r="E137" s="2">
        <f>61.0078125</f>
        <v>61.0078125</v>
      </c>
    </row>
    <row r="138" spans="1:5" x14ac:dyDescent="0.25">
      <c r="A138" s="2">
        <f>44940</f>
        <v>44940</v>
      </c>
      <c r="B138" s="2">
        <f t="shared" si="3"/>
        <v>0</v>
      </c>
      <c r="C138" s="2">
        <f>26613</f>
        <v>26613</v>
      </c>
      <c r="D138" s="2">
        <f>62608</f>
        <v>62608</v>
      </c>
      <c r="E138" s="2">
        <f>61.140625</f>
        <v>61.140625</v>
      </c>
    </row>
    <row r="139" spans="1:5" x14ac:dyDescent="0.25">
      <c r="A139" s="2">
        <f>45243</f>
        <v>45243</v>
      </c>
      <c r="B139" s="2">
        <f t="shared" si="3"/>
        <v>0</v>
      </c>
      <c r="C139" s="2">
        <f>26838</f>
        <v>26838</v>
      </c>
      <c r="D139" s="2">
        <f>68690</f>
        <v>68690</v>
      </c>
      <c r="E139" s="2">
        <f>67.080078125</f>
        <v>67.080078125</v>
      </c>
    </row>
    <row r="140" spans="1:5" x14ac:dyDescent="0.25">
      <c r="A140" s="2">
        <f>45602</f>
        <v>45602</v>
      </c>
      <c r="B140" s="2">
        <f>24</f>
        <v>24</v>
      </c>
      <c r="C140" s="2">
        <f>27021</f>
        <v>27021</v>
      </c>
      <c r="D140" s="2">
        <f>60474</f>
        <v>60474</v>
      </c>
      <c r="E140" s="2">
        <f>59.056640625</f>
        <v>59.056640625</v>
      </c>
    </row>
    <row r="141" spans="1:5" x14ac:dyDescent="0.25">
      <c r="A141" s="2">
        <f>45905</f>
        <v>45905</v>
      </c>
      <c r="B141" s="2">
        <f>4</f>
        <v>4</v>
      </c>
      <c r="C141" s="2">
        <f>27247</f>
        <v>27247</v>
      </c>
      <c r="D141" s="2">
        <f>61097</f>
        <v>61097</v>
      </c>
      <c r="E141" s="2">
        <f>59.6650390625</f>
        <v>59.6650390625</v>
      </c>
    </row>
    <row r="142" spans="1:5" x14ac:dyDescent="0.25">
      <c r="A142" s="2">
        <f>46187</f>
        <v>46187</v>
      </c>
      <c r="B142" s="2">
        <f>0</f>
        <v>0</v>
      </c>
      <c r="C142" s="2">
        <f>27458</f>
        <v>27458</v>
      </c>
      <c r="D142" s="2">
        <f>62450</f>
        <v>62450</v>
      </c>
      <c r="E142" s="2">
        <f>60.986328125</f>
        <v>60.986328125</v>
      </c>
    </row>
    <row r="143" spans="1:5" x14ac:dyDescent="0.25">
      <c r="A143" s="2">
        <f>46482</f>
        <v>46482</v>
      </c>
      <c r="B143" s="2">
        <f>0</f>
        <v>0</v>
      </c>
      <c r="C143" s="2">
        <f>27690</f>
        <v>27690</v>
      </c>
      <c r="D143" s="2">
        <f>64886</f>
        <v>64886</v>
      </c>
      <c r="E143" s="2">
        <f>63.365234375</f>
        <v>63.365234375</v>
      </c>
    </row>
    <row r="144" spans="1:5" x14ac:dyDescent="0.25">
      <c r="A144" s="2">
        <f>46760</f>
        <v>46760</v>
      </c>
      <c r="B144" s="2">
        <f>0</f>
        <v>0</v>
      </c>
      <c r="C144" s="2">
        <f>27857</f>
        <v>27857</v>
      </c>
      <c r="D144" s="2">
        <f>65981</f>
        <v>65981</v>
      </c>
      <c r="E144" s="2">
        <f>64.4345703125</f>
        <v>64.4345703125</v>
      </c>
    </row>
    <row r="145" spans="1:5" x14ac:dyDescent="0.25">
      <c r="A145" s="2">
        <f>47044</f>
        <v>47044</v>
      </c>
      <c r="B145" s="2">
        <f>0</f>
        <v>0</v>
      </c>
      <c r="C145" s="2">
        <f>28117</f>
        <v>28117</v>
      </c>
      <c r="D145" s="2">
        <f>65979</f>
        <v>65979</v>
      </c>
      <c r="E145" s="2">
        <f>64.4326171875</f>
        <v>64.4326171875</v>
      </c>
    </row>
    <row r="146" spans="1:5" x14ac:dyDescent="0.25">
      <c r="A146" s="2">
        <f>47353</f>
        <v>47353</v>
      </c>
      <c r="B146" s="2">
        <f>0</f>
        <v>0</v>
      </c>
      <c r="C146" s="2">
        <f>28315</f>
        <v>28315</v>
      </c>
      <c r="D146" s="2">
        <f>66322</f>
        <v>66322</v>
      </c>
      <c r="E146" s="2">
        <f>64.767578125</f>
        <v>64.767578125</v>
      </c>
    </row>
    <row r="147" spans="1:5" x14ac:dyDescent="0.25">
      <c r="A147" s="2">
        <f>47650</f>
        <v>47650</v>
      </c>
      <c r="B147" s="2">
        <f>0</f>
        <v>0</v>
      </c>
      <c r="C147" s="2">
        <f>28527</f>
        <v>28527</v>
      </c>
      <c r="D147" s="2">
        <f>66322</f>
        <v>66322</v>
      </c>
      <c r="E147" s="2">
        <f>64.767578125</f>
        <v>64.767578125</v>
      </c>
    </row>
    <row r="148" spans="1:5" x14ac:dyDescent="0.25">
      <c r="A148" s="2">
        <f>47966</f>
        <v>47966</v>
      </c>
      <c r="B148" s="2">
        <f>0</f>
        <v>0</v>
      </c>
      <c r="C148" s="2">
        <f>28727</f>
        <v>28727</v>
      </c>
      <c r="D148" s="2">
        <f>66323</f>
        <v>66323</v>
      </c>
      <c r="E148" s="2">
        <f>64.7685546875</f>
        <v>64.7685546875</v>
      </c>
    </row>
    <row r="149" spans="1:5" x14ac:dyDescent="0.25">
      <c r="A149" s="2">
        <f>48292</f>
        <v>48292</v>
      </c>
      <c r="B149" s="2">
        <f>4</f>
        <v>4</v>
      </c>
      <c r="C149" s="2">
        <f>28929</f>
        <v>28929</v>
      </c>
      <c r="D149" s="2">
        <f>66322</f>
        <v>66322</v>
      </c>
      <c r="E149" s="2">
        <f>64.767578125</f>
        <v>64.767578125</v>
      </c>
    </row>
    <row r="150" spans="1:5" x14ac:dyDescent="0.25">
      <c r="A150" s="2">
        <f>48588</f>
        <v>48588</v>
      </c>
      <c r="B150" s="2">
        <f>0</f>
        <v>0</v>
      </c>
      <c r="C150" s="2">
        <f>29105</f>
        <v>29105</v>
      </c>
      <c r="D150" s="2">
        <f>66322</f>
        <v>66322</v>
      </c>
      <c r="E150" s="2">
        <f>64.767578125</f>
        <v>64.767578125</v>
      </c>
    </row>
    <row r="151" spans="1:5" x14ac:dyDescent="0.25">
      <c r="A151" s="2">
        <f>48949</f>
        <v>48949</v>
      </c>
      <c r="B151" s="2">
        <f>25</f>
        <v>25</v>
      </c>
      <c r="C151" s="2">
        <f>29288</f>
        <v>29288</v>
      </c>
      <c r="D151" s="2">
        <f>66322</f>
        <v>66322</v>
      </c>
      <c r="E151" s="2">
        <f>64.767578125</f>
        <v>64.767578125</v>
      </c>
    </row>
    <row r="152" spans="1:5" x14ac:dyDescent="0.25">
      <c r="A152" s="2">
        <f>49252</f>
        <v>49252</v>
      </c>
      <c r="B152" s="2">
        <f>4</f>
        <v>4</v>
      </c>
      <c r="C152" s="2">
        <f>29535</f>
        <v>29535</v>
      </c>
      <c r="D152" s="2">
        <f>66322</f>
        <v>66322</v>
      </c>
      <c r="E152" s="2">
        <f>64.767578125</f>
        <v>64.767578125</v>
      </c>
    </row>
    <row r="153" spans="1:5" x14ac:dyDescent="0.25">
      <c r="A153" s="2">
        <f>49528</f>
        <v>49528</v>
      </c>
      <c r="B153" s="2">
        <f>7</f>
        <v>7</v>
      </c>
      <c r="C153" s="2">
        <f>29715</f>
        <v>29715</v>
      </c>
      <c r="D153" s="2">
        <f>66322</f>
        <v>66322</v>
      </c>
      <c r="E153" s="2">
        <f>64.767578125</f>
        <v>64.767578125</v>
      </c>
    </row>
    <row r="154" spans="1:5" x14ac:dyDescent="0.25">
      <c r="A154" s="2">
        <f>49831</f>
        <v>49831</v>
      </c>
      <c r="B154" s="2">
        <f>3</f>
        <v>3</v>
      </c>
      <c r="C154" s="2">
        <f>29934</f>
        <v>29934</v>
      </c>
      <c r="D154" s="2">
        <f>66325</f>
        <v>66325</v>
      </c>
      <c r="E154" s="2">
        <f>64.7705078125</f>
        <v>64.7705078125</v>
      </c>
    </row>
    <row r="155" spans="1:5" x14ac:dyDescent="0.25">
      <c r="A155" s="2">
        <f>50130</f>
        <v>50130</v>
      </c>
      <c r="B155" s="2">
        <f>0</f>
        <v>0</v>
      </c>
      <c r="C155" s="2">
        <f>30114</f>
        <v>30114</v>
      </c>
      <c r="D155" s="2">
        <f>66322</f>
        <v>66322</v>
      </c>
      <c r="E155" s="2">
        <f>64.767578125</f>
        <v>64.767578125</v>
      </c>
    </row>
    <row r="156" spans="1:5" x14ac:dyDescent="0.25">
      <c r="A156" s="2">
        <f>50449</f>
        <v>50449</v>
      </c>
      <c r="B156" s="2">
        <f>0</f>
        <v>0</v>
      </c>
      <c r="C156" s="2">
        <f>30296</f>
        <v>30296</v>
      </c>
      <c r="D156" s="2">
        <f>66322</f>
        <v>66322</v>
      </c>
      <c r="E156" s="2">
        <f>64.767578125</f>
        <v>64.767578125</v>
      </c>
    </row>
    <row r="157" spans="1:5" x14ac:dyDescent="0.25">
      <c r="A157" s="2">
        <f>50768</f>
        <v>50768</v>
      </c>
      <c r="B157" s="2">
        <f>6</f>
        <v>6</v>
      </c>
      <c r="C157" s="2">
        <f>30518</f>
        <v>30518</v>
      </c>
      <c r="D157" s="2">
        <f>66325</f>
        <v>66325</v>
      </c>
      <c r="E157" s="2">
        <f>64.7705078125</f>
        <v>64.7705078125</v>
      </c>
    </row>
    <row r="158" spans="1:5" x14ac:dyDescent="0.25">
      <c r="A158" s="2">
        <f>51079</f>
        <v>51079</v>
      </c>
      <c r="B158" s="2">
        <f>2</f>
        <v>2</v>
      </c>
      <c r="C158" s="2">
        <f>30698</f>
        <v>30698</v>
      </c>
      <c r="D158" s="2">
        <f>66322</f>
        <v>66322</v>
      </c>
      <c r="E158" s="2">
        <f>64.767578125</f>
        <v>64.767578125</v>
      </c>
    </row>
    <row r="159" spans="1:5" x14ac:dyDescent="0.25">
      <c r="A159" s="2">
        <f>51417</f>
        <v>51417</v>
      </c>
      <c r="B159" s="2">
        <f>0</f>
        <v>0</v>
      </c>
      <c r="C159" s="2">
        <f>30887</f>
        <v>30887</v>
      </c>
      <c r="D159" s="2">
        <f>66330</f>
        <v>66330</v>
      </c>
      <c r="E159" s="2">
        <f>64.775390625</f>
        <v>64.775390625</v>
      </c>
    </row>
    <row r="160" spans="1:5" x14ac:dyDescent="0.25">
      <c r="A160" s="2">
        <f>51801</f>
        <v>51801</v>
      </c>
      <c r="B160" s="2">
        <f>3</f>
        <v>3</v>
      </c>
      <c r="C160" s="2">
        <f>31126</f>
        <v>31126</v>
      </c>
      <c r="D160" s="2">
        <f>66895</f>
        <v>66895</v>
      </c>
      <c r="E160" s="2">
        <f>65.3271484375</f>
        <v>65.3271484375</v>
      </c>
    </row>
    <row r="161" spans="1:5" x14ac:dyDescent="0.25">
      <c r="A161" s="2">
        <f>52145</f>
        <v>52145</v>
      </c>
      <c r="B161" s="2">
        <f>0</f>
        <v>0</v>
      </c>
      <c r="C161" s="2">
        <f>31420</f>
        <v>31420</v>
      </c>
      <c r="D161" s="2">
        <f>68370</f>
        <v>68370</v>
      </c>
      <c r="E161" s="2">
        <f>66.767578125</f>
        <v>66.767578125</v>
      </c>
    </row>
    <row r="162" spans="1:5" x14ac:dyDescent="0.25">
      <c r="A162" s="2">
        <f>52446</f>
        <v>52446</v>
      </c>
      <c r="B162" s="2">
        <f>0</f>
        <v>0</v>
      </c>
      <c r="C162" s="2">
        <f>31633</f>
        <v>31633</v>
      </c>
      <c r="D162" s="2">
        <f>68574</f>
        <v>68574</v>
      </c>
      <c r="E162" s="2">
        <f>66.966796875</f>
        <v>66.966796875</v>
      </c>
    </row>
    <row r="163" spans="1:5" x14ac:dyDescent="0.25">
      <c r="C163" s="2">
        <f>31831</f>
        <v>31831</v>
      </c>
      <c r="D163" s="2">
        <f>68423</f>
        <v>68423</v>
      </c>
      <c r="E163" s="2">
        <f>66.8193359375</f>
        <v>66.8193359375</v>
      </c>
    </row>
    <row r="164" spans="1:5" x14ac:dyDescent="0.25">
      <c r="C164" s="2">
        <f>32026</f>
        <v>32026</v>
      </c>
      <c r="D164" s="2">
        <f>68542</f>
        <v>68542</v>
      </c>
      <c r="E164" s="2">
        <f>66.935546875</f>
        <v>66.935546875</v>
      </c>
    </row>
    <row r="165" spans="1:5" x14ac:dyDescent="0.25">
      <c r="C165" s="2">
        <f>32250</f>
        <v>32250</v>
      </c>
      <c r="D165" s="2">
        <f>68542</f>
        <v>68542</v>
      </c>
      <c r="E165" s="2">
        <f>66.935546875</f>
        <v>66.935546875</v>
      </c>
    </row>
    <row r="166" spans="1:5" x14ac:dyDescent="0.25">
      <c r="C166" s="2">
        <f>32427</f>
        <v>32427</v>
      </c>
      <c r="D166" s="2">
        <f>68542</f>
        <v>68542</v>
      </c>
      <c r="E166" s="2">
        <f>66.935546875</f>
        <v>66.935546875</v>
      </c>
    </row>
    <row r="167" spans="1:5" x14ac:dyDescent="0.25">
      <c r="C167" s="2">
        <f>32631</f>
        <v>32631</v>
      </c>
      <c r="D167" s="2">
        <f>68545</f>
        <v>68545</v>
      </c>
      <c r="E167" s="2">
        <f>66.9384765625</f>
        <v>66.9384765625</v>
      </c>
    </row>
    <row r="168" spans="1:5" x14ac:dyDescent="0.25">
      <c r="C168" s="2">
        <f>32800</f>
        <v>32800</v>
      </c>
      <c r="D168" s="2">
        <f>68542</f>
        <v>68542</v>
      </c>
      <c r="E168" s="2">
        <f>66.935546875</f>
        <v>66.935546875</v>
      </c>
    </row>
    <row r="169" spans="1:5" x14ac:dyDescent="0.25">
      <c r="C169" s="2">
        <f>33078</f>
        <v>33078</v>
      </c>
      <c r="D169" s="2">
        <f>68544</f>
        <v>68544</v>
      </c>
      <c r="E169" s="2">
        <f>66.9375</f>
        <v>66.9375</v>
      </c>
    </row>
    <row r="170" spans="1:5" x14ac:dyDescent="0.25">
      <c r="C170" s="2">
        <f>33246</f>
        <v>33246</v>
      </c>
      <c r="D170" s="2">
        <f>68542</f>
        <v>68542</v>
      </c>
      <c r="E170" s="2">
        <f>66.935546875</f>
        <v>66.935546875</v>
      </c>
    </row>
    <row r="171" spans="1:5" x14ac:dyDescent="0.25">
      <c r="C171" s="2">
        <f>33401</f>
        <v>33401</v>
      </c>
      <c r="D171" s="2">
        <f>68542</f>
        <v>68542</v>
      </c>
      <c r="E171" s="2">
        <f>66.935546875</f>
        <v>66.935546875</v>
      </c>
    </row>
    <row r="172" spans="1:5" x14ac:dyDescent="0.25">
      <c r="C172" s="2">
        <f>33591</f>
        <v>33591</v>
      </c>
      <c r="D172" s="2">
        <f>68545</f>
        <v>68545</v>
      </c>
      <c r="E172" s="2">
        <f>66.9384765625</f>
        <v>66.9384765625</v>
      </c>
    </row>
    <row r="173" spans="1:5" x14ac:dyDescent="0.25">
      <c r="C173" s="2">
        <f>33760</f>
        <v>33760</v>
      </c>
      <c r="D173" s="2">
        <f>68542</f>
        <v>68542</v>
      </c>
      <c r="E173" s="2">
        <f>66.935546875</f>
        <v>66.935546875</v>
      </c>
    </row>
    <row r="174" spans="1:5" x14ac:dyDescent="0.25">
      <c r="C174" s="2">
        <f>33976</f>
        <v>33976</v>
      </c>
      <c r="D174" s="2">
        <f>68542</f>
        <v>68542</v>
      </c>
      <c r="E174" s="2">
        <f>66.935546875</f>
        <v>66.935546875</v>
      </c>
    </row>
    <row r="175" spans="1:5" x14ac:dyDescent="0.25">
      <c r="C175" s="2">
        <f>34191</f>
        <v>34191</v>
      </c>
      <c r="D175" s="2">
        <f>68542</f>
        <v>68542</v>
      </c>
      <c r="E175" s="2">
        <f>66.935546875</f>
        <v>66.935546875</v>
      </c>
    </row>
    <row r="176" spans="1:5" x14ac:dyDescent="0.25">
      <c r="C176" s="2">
        <f>34486</f>
        <v>34486</v>
      </c>
      <c r="D176" s="2">
        <f>69026</f>
        <v>69026</v>
      </c>
      <c r="E176" s="2">
        <f>67.408203125</f>
        <v>67.408203125</v>
      </c>
    </row>
    <row r="177" spans="3:5" x14ac:dyDescent="0.25">
      <c r="C177" s="2">
        <f>34667</f>
        <v>34667</v>
      </c>
      <c r="D177" s="2">
        <f>69846</f>
        <v>69846</v>
      </c>
      <c r="E177" s="2">
        <f>68.208984375</f>
        <v>68.208984375</v>
      </c>
    </row>
    <row r="178" spans="3:5" x14ac:dyDescent="0.25">
      <c r="C178" s="2">
        <f>34865</f>
        <v>34865</v>
      </c>
      <c r="D178" s="2">
        <f>69708</f>
        <v>69708</v>
      </c>
      <c r="E178" s="2">
        <f>68.07421875</f>
        <v>68.07421875</v>
      </c>
    </row>
    <row r="179" spans="3:5" x14ac:dyDescent="0.25">
      <c r="C179" s="2">
        <f>35085</f>
        <v>35085</v>
      </c>
      <c r="D179" s="2">
        <f>69509</f>
        <v>69509</v>
      </c>
      <c r="E179" s="2">
        <f>67.8798828125</f>
        <v>67.8798828125</v>
      </c>
    </row>
    <row r="180" spans="3:5" x14ac:dyDescent="0.25">
      <c r="C180" s="2">
        <f>35320</f>
        <v>35320</v>
      </c>
      <c r="D180" s="2">
        <f>69506</f>
        <v>69506</v>
      </c>
      <c r="E180" s="2">
        <f>67.876953125</f>
        <v>67.876953125</v>
      </c>
    </row>
    <row r="181" spans="3:5" x14ac:dyDescent="0.25">
      <c r="C181" s="2">
        <f>35552</f>
        <v>35552</v>
      </c>
      <c r="D181" s="2">
        <f>69506</f>
        <v>69506</v>
      </c>
      <c r="E181" s="2">
        <f>67.876953125</f>
        <v>67.876953125</v>
      </c>
    </row>
    <row r="182" spans="3:5" x14ac:dyDescent="0.25">
      <c r="C182" s="2">
        <f>35758</f>
        <v>35758</v>
      </c>
      <c r="D182" s="2">
        <f>69507</f>
        <v>69507</v>
      </c>
      <c r="E182" s="2">
        <f>67.8779296875</f>
        <v>67.8779296875</v>
      </c>
    </row>
    <row r="183" spans="3:5" x14ac:dyDescent="0.25">
      <c r="C183" s="2">
        <f>35969</f>
        <v>35969</v>
      </c>
      <c r="D183" s="2">
        <f>69506</f>
        <v>69506</v>
      </c>
      <c r="E183" s="2">
        <f>67.876953125</f>
        <v>67.876953125</v>
      </c>
    </row>
    <row r="184" spans="3:5" x14ac:dyDescent="0.25">
      <c r="C184" s="2">
        <f>36182</f>
        <v>36182</v>
      </c>
      <c r="D184" s="2">
        <f>69506</f>
        <v>69506</v>
      </c>
      <c r="E184" s="2">
        <f>67.876953125</f>
        <v>67.876953125</v>
      </c>
    </row>
    <row r="185" spans="3:5" x14ac:dyDescent="0.25">
      <c r="C185" s="2">
        <f>36408</f>
        <v>36408</v>
      </c>
      <c r="D185" s="2">
        <f>69509</f>
        <v>69509</v>
      </c>
      <c r="E185" s="2">
        <f>67.8798828125</f>
        <v>67.8798828125</v>
      </c>
    </row>
    <row r="186" spans="3:5" x14ac:dyDescent="0.25">
      <c r="C186" s="2">
        <f>36613</f>
        <v>36613</v>
      </c>
      <c r="D186" s="2">
        <f>69506</f>
        <v>69506</v>
      </c>
      <c r="E186" s="2">
        <f>67.876953125</f>
        <v>67.876953125</v>
      </c>
    </row>
    <row r="187" spans="3:5" x14ac:dyDescent="0.25">
      <c r="C187" s="2">
        <f>36816</f>
        <v>36816</v>
      </c>
      <c r="D187" s="2">
        <f>69506</f>
        <v>69506</v>
      </c>
      <c r="E187" s="2">
        <f>67.876953125</f>
        <v>67.876953125</v>
      </c>
    </row>
    <row r="188" spans="3:5" x14ac:dyDescent="0.25">
      <c r="C188" s="2">
        <f>37039</f>
        <v>37039</v>
      </c>
      <c r="D188" s="2">
        <f>69507</f>
        <v>69507</v>
      </c>
      <c r="E188" s="2">
        <f>67.8779296875</f>
        <v>67.8779296875</v>
      </c>
    </row>
    <row r="189" spans="3:5" x14ac:dyDescent="0.25">
      <c r="C189" s="2">
        <f>37271</f>
        <v>37271</v>
      </c>
      <c r="D189" s="2">
        <f>69506</f>
        <v>69506</v>
      </c>
      <c r="E189" s="2">
        <f>67.876953125</f>
        <v>67.876953125</v>
      </c>
    </row>
    <row r="190" spans="3:5" x14ac:dyDescent="0.25">
      <c r="C190" s="2">
        <f>37452</f>
        <v>37452</v>
      </c>
      <c r="D190" s="2">
        <f>69506</f>
        <v>69506</v>
      </c>
      <c r="E190" s="2">
        <f>67.876953125</f>
        <v>67.876953125</v>
      </c>
    </row>
    <row r="191" spans="3:5" x14ac:dyDescent="0.25">
      <c r="C191" s="2">
        <f>37664</f>
        <v>37664</v>
      </c>
      <c r="D191" s="2">
        <f>69509</f>
        <v>69509</v>
      </c>
      <c r="E191" s="2">
        <f>67.8798828125</f>
        <v>67.8798828125</v>
      </c>
    </row>
    <row r="192" spans="3:5" x14ac:dyDescent="0.25">
      <c r="C192" s="2">
        <f>37844</f>
        <v>37844</v>
      </c>
      <c r="D192" s="2">
        <f>69506</f>
        <v>69506</v>
      </c>
      <c r="E192" s="2">
        <f>67.876953125</f>
        <v>67.876953125</v>
      </c>
    </row>
    <row r="193" spans="3:5" x14ac:dyDescent="0.25">
      <c r="C193" s="2">
        <f>38032</f>
        <v>38032</v>
      </c>
      <c r="D193" s="2">
        <f>69506</f>
        <v>69506</v>
      </c>
      <c r="E193" s="2">
        <f>67.876953125</f>
        <v>67.876953125</v>
      </c>
    </row>
    <row r="194" spans="3:5" x14ac:dyDescent="0.25">
      <c r="C194" s="2">
        <f>38303</f>
        <v>38303</v>
      </c>
      <c r="D194" s="2">
        <f>69517</f>
        <v>69517</v>
      </c>
      <c r="E194" s="2">
        <f>67.8876953125</f>
        <v>67.8876953125</v>
      </c>
    </row>
    <row r="195" spans="3:5" x14ac:dyDescent="0.25">
      <c r="C195" s="2">
        <f>38541</f>
        <v>38541</v>
      </c>
      <c r="D195" s="2">
        <f>70453</f>
        <v>70453</v>
      </c>
      <c r="E195" s="2">
        <f>68.8017578125</f>
        <v>68.8017578125</v>
      </c>
    </row>
    <row r="196" spans="3:5" x14ac:dyDescent="0.25">
      <c r="C196" s="2">
        <f>38757</f>
        <v>38757</v>
      </c>
      <c r="D196" s="2">
        <f>70534</f>
        <v>70534</v>
      </c>
      <c r="E196" s="2">
        <f>68.880859375</f>
        <v>68.880859375</v>
      </c>
    </row>
    <row r="197" spans="3:5" x14ac:dyDescent="0.25">
      <c r="C197" s="2">
        <f>38942</f>
        <v>38942</v>
      </c>
      <c r="D197" s="2">
        <f>71346</f>
        <v>71346</v>
      </c>
      <c r="E197" s="2">
        <f>69.673828125</f>
        <v>69.673828125</v>
      </c>
    </row>
    <row r="198" spans="3:5" x14ac:dyDescent="0.25">
      <c r="C198" s="2">
        <f>39152</f>
        <v>39152</v>
      </c>
      <c r="D198" s="2">
        <f>71349</f>
        <v>71349</v>
      </c>
      <c r="E198" s="2">
        <f>69.6767578125</f>
        <v>69.6767578125</v>
      </c>
    </row>
    <row r="199" spans="3:5" x14ac:dyDescent="0.25">
      <c r="C199" s="2">
        <f>39359</f>
        <v>39359</v>
      </c>
      <c r="D199" s="2">
        <f t="shared" ref="D199:D207" si="4">71346</f>
        <v>71346</v>
      </c>
      <c r="E199" s="2">
        <f t="shared" ref="E199:E207" si="5">69.673828125</f>
        <v>69.673828125</v>
      </c>
    </row>
    <row r="200" spans="3:5" x14ac:dyDescent="0.25">
      <c r="C200" s="2">
        <f>39549</f>
        <v>39549</v>
      </c>
      <c r="D200" s="2">
        <f t="shared" si="4"/>
        <v>71346</v>
      </c>
      <c r="E200" s="2">
        <f t="shared" si="5"/>
        <v>69.673828125</v>
      </c>
    </row>
    <row r="201" spans="3:5" x14ac:dyDescent="0.25">
      <c r="C201" s="2">
        <f>39722</f>
        <v>39722</v>
      </c>
      <c r="D201" s="2">
        <f t="shared" si="4"/>
        <v>71346</v>
      </c>
      <c r="E201" s="2">
        <f t="shared" si="5"/>
        <v>69.673828125</v>
      </c>
    </row>
    <row r="202" spans="3:5" x14ac:dyDescent="0.25">
      <c r="C202" s="2">
        <f>39930</f>
        <v>39930</v>
      </c>
      <c r="D202" s="2">
        <f t="shared" si="4"/>
        <v>71346</v>
      </c>
      <c r="E202" s="2">
        <f t="shared" si="5"/>
        <v>69.673828125</v>
      </c>
    </row>
    <row r="203" spans="3:5" x14ac:dyDescent="0.25">
      <c r="C203" s="2">
        <f>40104</f>
        <v>40104</v>
      </c>
      <c r="D203" s="2">
        <f t="shared" si="4"/>
        <v>71346</v>
      </c>
      <c r="E203" s="2">
        <f t="shared" si="5"/>
        <v>69.673828125</v>
      </c>
    </row>
    <row r="204" spans="3:5" x14ac:dyDescent="0.25">
      <c r="C204" s="2">
        <f>40293</f>
        <v>40293</v>
      </c>
      <c r="D204" s="2">
        <f t="shared" si="4"/>
        <v>71346</v>
      </c>
      <c r="E204" s="2">
        <f t="shared" si="5"/>
        <v>69.673828125</v>
      </c>
    </row>
    <row r="205" spans="3:5" x14ac:dyDescent="0.25">
      <c r="C205" s="2">
        <f>40506</f>
        <v>40506</v>
      </c>
      <c r="D205" s="2">
        <f t="shared" si="4"/>
        <v>71346</v>
      </c>
      <c r="E205" s="2">
        <f t="shared" si="5"/>
        <v>69.673828125</v>
      </c>
    </row>
    <row r="206" spans="3:5" x14ac:dyDescent="0.25">
      <c r="C206" s="2">
        <f>40677</f>
        <v>40677</v>
      </c>
      <c r="D206" s="2">
        <f t="shared" si="4"/>
        <v>71346</v>
      </c>
      <c r="E206" s="2">
        <f t="shared" si="5"/>
        <v>69.673828125</v>
      </c>
    </row>
    <row r="207" spans="3:5" x14ac:dyDescent="0.25">
      <c r="C207" s="2">
        <f>40861</f>
        <v>40861</v>
      </c>
      <c r="D207" s="2">
        <f t="shared" si="4"/>
        <v>71346</v>
      </c>
      <c r="E207" s="2">
        <f t="shared" si="5"/>
        <v>69.673828125</v>
      </c>
    </row>
    <row r="208" spans="3:5" x14ac:dyDescent="0.25">
      <c r="C208" s="2">
        <f>41097</f>
        <v>41097</v>
      </c>
      <c r="D208" s="2">
        <f>71349</f>
        <v>71349</v>
      </c>
      <c r="E208" s="2">
        <f>69.6767578125</f>
        <v>69.6767578125</v>
      </c>
    </row>
    <row r="209" spans="3:5" x14ac:dyDescent="0.25">
      <c r="C209" s="2">
        <f>41323</f>
        <v>41323</v>
      </c>
      <c r="D209" s="2">
        <f>71346</f>
        <v>71346</v>
      </c>
      <c r="E209" s="2">
        <f>69.673828125</f>
        <v>69.673828125</v>
      </c>
    </row>
    <row r="210" spans="3:5" x14ac:dyDescent="0.25">
      <c r="C210" s="2">
        <f>41567</f>
        <v>41567</v>
      </c>
      <c r="D210" s="2">
        <f>71346</f>
        <v>71346</v>
      </c>
      <c r="E210" s="2">
        <f>69.673828125</f>
        <v>69.673828125</v>
      </c>
    </row>
    <row r="211" spans="3:5" x14ac:dyDescent="0.25">
      <c r="C211" s="2">
        <f>41839</f>
        <v>41839</v>
      </c>
      <c r="D211" s="2">
        <f>71457</f>
        <v>71457</v>
      </c>
      <c r="E211" s="2">
        <f>69.7822265625</f>
        <v>69.7822265625</v>
      </c>
    </row>
    <row r="212" spans="3:5" x14ac:dyDescent="0.25">
      <c r="C212" s="2">
        <f>42052</f>
        <v>42052</v>
      </c>
      <c r="D212" s="2">
        <f>71535</f>
        <v>71535</v>
      </c>
      <c r="E212" s="2">
        <f>69.8583984375</f>
        <v>69.8583984375</v>
      </c>
    </row>
    <row r="213" spans="3:5" x14ac:dyDescent="0.25">
      <c r="C213" s="2">
        <f>42220</f>
        <v>42220</v>
      </c>
      <c r="D213" s="2">
        <f>71534</f>
        <v>71534</v>
      </c>
      <c r="E213" s="2">
        <f>69.857421875</f>
        <v>69.857421875</v>
      </c>
    </row>
    <row r="214" spans="3:5" x14ac:dyDescent="0.25">
      <c r="C214" s="2">
        <f>42458</f>
        <v>42458</v>
      </c>
      <c r="D214" s="2">
        <f>71537</f>
        <v>71537</v>
      </c>
      <c r="E214" s="2">
        <f>69.8603515625</f>
        <v>69.8603515625</v>
      </c>
    </row>
    <row r="215" spans="3:5" x14ac:dyDescent="0.25">
      <c r="C215" s="2">
        <f>42654</f>
        <v>42654</v>
      </c>
      <c r="D215" s="2">
        <f>71534</f>
        <v>71534</v>
      </c>
      <c r="E215" s="2">
        <f>69.857421875</f>
        <v>69.857421875</v>
      </c>
    </row>
    <row r="216" spans="3:5" x14ac:dyDescent="0.25">
      <c r="C216" s="2">
        <f>42898</f>
        <v>42898</v>
      </c>
      <c r="D216" s="2">
        <f>71534</f>
        <v>71534</v>
      </c>
      <c r="E216" s="2">
        <f>69.857421875</f>
        <v>69.857421875</v>
      </c>
    </row>
    <row r="217" spans="3:5" x14ac:dyDescent="0.25">
      <c r="C217" s="2">
        <f>43116</f>
        <v>43116</v>
      </c>
      <c r="D217" s="2">
        <f>71534</f>
        <v>71534</v>
      </c>
      <c r="E217" s="2">
        <f>69.857421875</f>
        <v>69.857421875</v>
      </c>
    </row>
    <row r="218" spans="3:5" x14ac:dyDescent="0.25">
      <c r="C218" s="2">
        <f>43340</f>
        <v>43340</v>
      </c>
      <c r="D218" s="2">
        <f>71534</f>
        <v>71534</v>
      </c>
      <c r="E218" s="2">
        <f>69.857421875</f>
        <v>69.857421875</v>
      </c>
    </row>
    <row r="219" spans="3:5" x14ac:dyDescent="0.25">
      <c r="C219" s="2">
        <f>43560</f>
        <v>43560</v>
      </c>
      <c r="D219" s="2">
        <f>71534</f>
        <v>71534</v>
      </c>
      <c r="E219" s="2">
        <f>69.857421875</f>
        <v>69.857421875</v>
      </c>
    </row>
    <row r="220" spans="3:5" x14ac:dyDescent="0.25">
      <c r="C220" s="2">
        <f>43778</f>
        <v>43778</v>
      </c>
      <c r="D220" s="2">
        <f>71538</f>
        <v>71538</v>
      </c>
      <c r="E220" s="2">
        <f>69.861328125</f>
        <v>69.861328125</v>
      </c>
    </row>
    <row r="221" spans="3:5" x14ac:dyDescent="0.25">
      <c r="C221" s="2">
        <f>43989</f>
        <v>43989</v>
      </c>
      <c r="D221" s="2">
        <f>71538</f>
        <v>71538</v>
      </c>
      <c r="E221" s="2">
        <f>69.861328125</f>
        <v>69.861328125</v>
      </c>
    </row>
    <row r="222" spans="3:5" x14ac:dyDescent="0.25">
      <c r="C222" s="2">
        <f>44180</f>
        <v>44180</v>
      </c>
      <c r="D222" s="2">
        <f>71538</f>
        <v>71538</v>
      </c>
      <c r="E222" s="2">
        <f>69.861328125</f>
        <v>69.861328125</v>
      </c>
    </row>
    <row r="223" spans="3:5" x14ac:dyDescent="0.25">
      <c r="C223" s="2">
        <f>44429</f>
        <v>44429</v>
      </c>
      <c r="D223" s="2">
        <f>71541</f>
        <v>71541</v>
      </c>
      <c r="E223" s="2">
        <f>69.8642578125</f>
        <v>69.8642578125</v>
      </c>
    </row>
    <row r="224" spans="3:5" x14ac:dyDescent="0.25">
      <c r="C224" s="2">
        <f>44652</f>
        <v>44652</v>
      </c>
      <c r="D224" s="2">
        <f>71538</f>
        <v>71538</v>
      </c>
      <c r="E224" s="2">
        <f>69.861328125</f>
        <v>69.861328125</v>
      </c>
    </row>
    <row r="225" spans="3:5" x14ac:dyDescent="0.25">
      <c r="C225" s="2">
        <f>44839</f>
        <v>44839</v>
      </c>
      <c r="D225" s="2">
        <f>71538</f>
        <v>71538</v>
      </c>
      <c r="E225" s="2">
        <f>69.861328125</f>
        <v>69.861328125</v>
      </c>
    </row>
    <row r="226" spans="3:5" x14ac:dyDescent="0.25">
      <c r="C226" s="2">
        <f>45113</f>
        <v>45113</v>
      </c>
      <c r="D226" s="2">
        <f>71541</f>
        <v>71541</v>
      </c>
      <c r="E226" s="2">
        <f>69.8642578125</f>
        <v>69.8642578125</v>
      </c>
    </row>
    <row r="227" spans="3:5" x14ac:dyDescent="0.25">
      <c r="C227" s="2">
        <f>45344</f>
        <v>45344</v>
      </c>
      <c r="D227" s="2">
        <f>71539</f>
        <v>71539</v>
      </c>
      <c r="E227" s="2">
        <f>69.8623046875</f>
        <v>69.8623046875</v>
      </c>
    </row>
    <row r="228" spans="3:5" x14ac:dyDescent="0.25">
      <c r="C228" s="2">
        <f>45591</f>
        <v>45591</v>
      </c>
      <c r="D228" s="2">
        <f>72198</f>
        <v>72198</v>
      </c>
      <c r="E228" s="2">
        <f>70.505859375</f>
        <v>70.505859375</v>
      </c>
    </row>
    <row r="229" spans="3:5" x14ac:dyDescent="0.25">
      <c r="C229" s="2">
        <f>45810</f>
        <v>45810</v>
      </c>
      <c r="D229" s="2">
        <f>72174</f>
        <v>72174</v>
      </c>
      <c r="E229" s="2">
        <f>70.482421875</f>
        <v>70.482421875</v>
      </c>
    </row>
    <row r="230" spans="3:5" x14ac:dyDescent="0.25">
      <c r="C230" s="2">
        <f>46037</f>
        <v>46037</v>
      </c>
      <c r="D230" s="2">
        <f>72041</f>
        <v>72041</v>
      </c>
      <c r="E230" s="2">
        <f>70.3525390625</f>
        <v>70.3525390625</v>
      </c>
    </row>
    <row r="231" spans="3:5" x14ac:dyDescent="0.25">
      <c r="C231" s="2">
        <f>46257</f>
        <v>46257</v>
      </c>
      <c r="D231" s="2">
        <f>72042</f>
        <v>72042</v>
      </c>
      <c r="E231" s="2">
        <f>70.353515625</f>
        <v>70.353515625</v>
      </c>
    </row>
    <row r="232" spans="3:5" x14ac:dyDescent="0.25">
      <c r="C232" s="2">
        <f>46424</f>
        <v>46424</v>
      </c>
      <c r="D232" s="2">
        <f>72042</f>
        <v>72042</v>
      </c>
      <c r="E232" s="2">
        <f>70.353515625</f>
        <v>70.353515625</v>
      </c>
    </row>
    <row r="233" spans="3:5" x14ac:dyDescent="0.25">
      <c r="C233" s="2">
        <f>46612</f>
        <v>46612</v>
      </c>
      <c r="D233" s="2">
        <f>72045</f>
        <v>72045</v>
      </c>
      <c r="E233" s="2">
        <f>70.3564453125</f>
        <v>70.3564453125</v>
      </c>
    </row>
    <row r="234" spans="3:5" x14ac:dyDescent="0.25">
      <c r="C234" s="2">
        <f>46820</f>
        <v>46820</v>
      </c>
      <c r="D234" s="2">
        <f>72042</f>
        <v>72042</v>
      </c>
      <c r="E234" s="2">
        <f>70.353515625</f>
        <v>70.353515625</v>
      </c>
    </row>
    <row r="235" spans="3:5" x14ac:dyDescent="0.25">
      <c r="C235" s="2">
        <f>46997</f>
        <v>46997</v>
      </c>
      <c r="D235" s="2">
        <f>72042</f>
        <v>72042</v>
      </c>
      <c r="E235" s="2">
        <f>70.353515625</f>
        <v>70.353515625</v>
      </c>
    </row>
    <row r="236" spans="3:5" x14ac:dyDescent="0.25">
      <c r="C236" s="2">
        <f>47228</f>
        <v>47228</v>
      </c>
      <c r="D236" s="2">
        <f>72045</f>
        <v>72045</v>
      </c>
      <c r="E236" s="2">
        <f>70.3564453125</f>
        <v>70.3564453125</v>
      </c>
    </row>
    <row r="237" spans="3:5" x14ac:dyDescent="0.25">
      <c r="C237" s="2">
        <f>47429</f>
        <v>47429</v>
      </c>
      <c r="D237" s="2">
        <f>72042</f>
        <v>72042</v>
      </c>
      <c r="E237" s="2">
        <f>70.353515625</f>
        <v>70.353515625</v>
      </c>
    </row>
    <row r="238" spans="3:5" x14ac:dyDescent="0.25">
      <c r="C238" s="2">
        <f>47609</f>
        <v>47609</v>
      </c>
      <c r="D238" s="2">
        <f>72042</f>
        <v>72042</v>
      </c>
      <c r="E238" s="2">
        <f>70.353515625</f>
        <v>70.353515625</v>
      </c>
    </row>
    <row r="239" spans="3:5" x14ac:dyDescent="0.25">
      <c r="C239" s="2">
        <f>47820</f>
        <v>47820</v>
      </c>
      <c r="D239" s="2">
        <f>72044</f>
        <v>72044</v>
      </c>
      <c r="E239" s="2">
        <f>70.35546875</f>
        <v>70.35546875</v>
      </c>
    </row>
    <row r="240" spans="3:5" x14ac:dyDescent="0.25">
      <c r="C240" s="2">
        <f>47994</f>
        <v>47994</v>
      </c>
      <c r="D240" s="2">
        <f>72042</f>
        <v>72042</v>
      </c>
      <c r="E240" s="2">
        <f>70.353515625</f>
        <v>70.353515625</v>
      </c>
    </row>
    <row r="241" spans="3:5" x14ac:dyDescent="0.25">
      <c r="C241" s="2">
        <f>48185</f>
        <v>48185</v>
      </c>
      <c r="D241" s="2">
        <f>72042</f>
        <v>72042</v>
      </c>
      <c r="E241" s="2">
        <f>70.353515625</f>
        <v>70.353515625</v>
      </c>
    </row>
    <row r="242" spans="3:5" x14ac:dyDescent="0.25">
      <c r="C242" s="2">
        <f>48431</f>
        <v>48431</v>
      </c>
      <c r="D242" s="2">
        <f>72045</f>
        <v>72045</v>
      </c>
      <c r="E242" s="2">
        <f>70.3564453125</f>
        <v>70.3564453125</v>
      </c>
    </row>
    <row r="243" spans="3:5" x14ac:dyDescent="0.25">
      <c r="C243" s="2">
        <f>48681</f>
        <v>48681</v>
      </c>
      <c r="D243" s="2">
        <f>72134</f>
        <v>72134</v>
      </c>
      <c r="E243" s="2">
        <f>70.443359375</f>
        <v>70.443359375</v>
      </c>
    </row>
    <row r="244" spans="3:5" x14ac:dyDescent="0.25">
      <c r="C244" s="2">
        <f>48898</f>
        <v>48898</v>
      </c>
      <c r="D244" s="2">
        <f>72230</f>
        <v>72230</v>
      </c>
      <c r="E244" s="2">
        <f>70.537109375</f>
        <v>70.537109375</v>
      </c>
    </row>
    <row r="245" spans="3:5" x14ac:dyDescent="0.25">
      <c r="C245" s="2">
        <f>49141</f>
        <v>49141</v>
      </c>
      <c r="D245" s="2">
        <f>73816</f>
        <v>73816</v>
      </c>
      <c r="E245" s="2">
        <f>72.0859375</f>
        <v>72.0859375</v>
      </c>
    </row>
    <row r="246" spans="3:5" x14ac:dyDescent="0.25">
      <c r="C246" s="2">
        <f>49365</f>
        <v>49365</v>
      </c>
      <c r="D246" s="2">
        <f>73811</f>
        <v>73811</v>
      </c>
      <c r="E246" s="2">
        <f>72.0810546875</f>
        <v>72.0810546875</v>
      </c>
    </row>
    <row r="247" spans="3:5" x14ac:dyDescent="0.25">
      <c r="C247" s="2">
        <f>49567</f>
        <v>49567</v>
      </c>
      <c r="D247" s="2">
        <f>73750</f>
        <v>73750</v>
      </c>
      <c r="E247" s="2">
        <f>72.021484375</f>
        <v>72.021484375</v>
      </c>
    </row>
    <row r="248" spans="3:5" x14ac:dyDescent="0.25">
      <c r="C248" s="2">
        <f>49747</f>
        <v>49747</v>
      </c>
      <c r="D248" s="2">
        <f>73750</f>
        <v>73750</v>
      </c>
      <c r="E248" s="2">
        <f>72.021484375</f>
        <v>72.021484375</v>
      </c>
    </row>
    <row r="249" spans="3:5" x14ac:dyDescent="0.25">
      <c r="C249" s="2">
        <f>49990</f>
        <v>49990</v>
      </c>
      <c r="D249" s="2">
        <f>73753</f>
        <v>73753</v>
      </c>
      <c r="E249" s="2">
        <f>72.0244140625</f>
        <v>72.0244140625</v>
      </c>
    </row>
    <row r="250" spans="3:5" x14ac:dyDescent="0.25">
      <c r="C250" s="2">
        <f>50244</f>
        <v>50244</v>
      </c>
      <c r="D250" s="2">
        <f>73750</f>
        <v>73750</v>
      </c>
      <c r="E250" s="2">
        <f>72.021484375</f>
        <v>72.021484375</v>
      </c>
    </row>
    <row r="251" spans="3:5" x14ac:dyDescent="0.25">
      <c r="C251" s="2">
        <f>50430</f>
        <v>50430</v>
      </c>
      <c r="D251" s="2">
        <f>73750</f>
        <v>73750</v>
      </c>
      <c r="E251" s="2">
        <f>72.021484375</f>
        <v>72.021484375</v>
      </c>
    </row>
    <row r="252" spans="3:5" x14ac:dyDescent="0.25">
      <c r="C252" s="2">
        <f>50658</f>
        <v>50658</v>
      </c>
      <c r="D252" s="2">
        <f>73753</f>
        <v>73753</v>
      </c>
      <c r="E252" s="2">
        <f>72.0244140625</f>
        <v>72.0244140625</v>
      </c>
    </row>
    <row r="253" spans="3:5" x14ac:dyDescent="0.25">
      <c r="C253" s="2">
        <f>50925</f>
        <v>50925</v>
      </c>
      <c r="D253" s="2">
        <f>73753</f>
        <v>73753</v>
      </c>
      <c r="E253" s="2">
        <f>72.0244140625</f>
        <v>72.0244140625</v>
      </c>
    </row>
    <row r="254" spans="3:5" x14ac:dyDescent="0.25">
      <c r="C254" s="2">
        <f>51165</f>
        <v>51165</v>
      </c>
      <c r="D254" s="2">
        <f>73750</f>
        <v>73750</v>
      </c>
      <c r="E254" s="2">
        <f>72.021484375</f>
        <v>72.021484375</v>
      </c>
    </row>
    <row r="255" spans="3:5" x14ac:dyDescent="0.25">
      <c r="C255" s="2">
        <f>51407</f>
        <v>51407</v>
      </c>
      <c r="D255" s="2">
        <f>73750</f>
        <v>73750</v>
      </c>
      <c r="E255" s="2">
        <f>72.021484375</f>
        <v>72.021484375</v>
      </c>
    </row>
    <row r="256" spans="3:5" x14ac:dyDescent="0.25">
      <c r="C256" s="2">
        <f>51683</f>
        <v>51683</v>
      </c>
      <c r="D256" s="2">
        <f>73750</f>
        <v>73750</v>
      </c>
      <c r="E256" s="2">
        <f>72.021484375</f>
        <v>72.021484375</v>
      </c>
    </row>
    <row r="257" spans="3:5" x14ac:dyDescent="0.25">
      <c r="C257" s="2">
        <f>51870</f>
        <v>51870</v>
      </c>
      <c r="D257" s="2">
        <f>73750</f>
        <v>73750</v>
      </c>
      <c r="E257" s="2">
        <f>72.021484375</f>
        <v>72.021484375</v>
      </c>
    </row>
    <row r="258" spans="3:5" x14ac:dyDescent="0.25">
      <c r="C258" s="2">
        <f>52064</f>
        <v>52064</v>
      </c>
      <c r="D258" s="2">
        <f>73750</f>
        <v>73750</v>
      </c>
      <c r="E258" s="2">
        <f>72.021484375</f>
        <v>72.021484375</v>
      </c>
    </row>
    <row r="259" spans="3:5" x14ac:dyDescent="0.25">
      <c r="C259" s="2">
        <f>52303</f>
        <v>52303</v>
      </c>
      <c r="D259" s="2">
        <f>73753</f>
        <v>73753</v>
      </c>
      <c r="E259" s="2">
        <f>72.0244140625</f>
        <v>72.0244140625</v>
      </c>
    </row>
    <row r="260" spans="3:5" x14ac:dyDescent="0.25">
      <c r="C260" s="2">
        <f>52562</f>
        <v>52562</v>
      </c>
      <c r="D260" s="2">
        <f>73750</f>
        <v>73750</v>
      </c>
      <c r="E260" s="2">
        <f>72.021484375</f>
        <v>72.021484375</v>
      </c>
    </row>
    <row r="261" spans="3:5" x14ac:dyDescent="0.25">
      <c r="C261" s="2">
        <f>52753</f>
        <v>52753</v>
      </c>
      <c r="D261" s="2">
        <f>73750</f>
        <v>73750</v>
      </c>
      <c r="E261" s="2">
        <f>72.021484375</f>
        <v>72.021484375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2016-01-08T15:46:49Z</cp:lastPrinted>
  <dcterms:created xsi:type="dcterms:W3CDTF">2016-01-08T15:46:49Z</dcterms:created>
  <dcterms:modified xsi:type="dcterms:W3CDTF">2016-01-08T15:03:34Z</dcterms:modified>
</cp:coreProperties>
</file>