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4" i="2" l="1"/>
  <c r="J14" i="2"/>
  <c r="I14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<sst xmlns="http://schemas.openxmlformats.org/spreadsheetml/2006/main" count="9" uniqueCount="9">
  <si>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</si>
  <si>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</si>
  <si>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</si>
  <si>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</si>
  <si>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309(163x)</t>
  </si>
  <si>
    <t>AVERAGE: 198(256x)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</si>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</sst>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Sheet1!$A$2:$A$164</c:f>
              <c:numCache>
                <c:formatCode>General</c:formatCode>
                <c:ptCount val="163"/>
                <c:pt idx="0">
                  <c:v>889</c:v>
                </c:pt>
                <c:pt idx="1">
                  <c:v>1186</c:v>
                </c:pt>
                <c:pt idx="2">
                  <c:v>1555</c:v>
                </c:pt>
                <c:pt idx="3">
                  <c:v>1903</c:v>
                </c:pt>
                <c:pt idx="4">
                  <c:v>2262</c:v>
                </c:pt>
                <c:pt idx="5">
                  <c:v>2577</c:v>
                </c:pt>
                <c:pt idx="6">
                  <c:v>2897</c:v>
                </c:pt>
                <c:pt idx="7">
                  <c:v>3209</c:v>
                </c:pt>
                <c:pt idx="8">
                  <c:v>3588</c:v>
                </c:pt>
                <c:pt idx="9">
                  <c:v>3902</c:v>
                </c:pt>
                <c:pt idx="10">
                  <c:v>4218</c:v>
                </c:pt>
                <c:pt idx="11">
                  <c:v>4567</c:v>
                </c:pt>
                <c:pt idx="12">
                  <c:v>4896</c:v>
                </c:pt>
                <c:pt idx="13">
                  <c:v>5206</c:v>
                </c:pt>
                <c:pt idx="14">
                  <c:v>5513</c:v>
                </c:pt>
                <c:pt idx="15">
                  <c:v>5855</c:v>
                </c:pt>
                <c:pt idx="16">
                  <c:v>6313</c:v>
                </c:pt>
                <c:pt idx="17">
                  <c:v>6723</c:v>
                </c:pt>
                <c:pt idx="18">
                  <c:v>7268</c:v>
                </c:pt>
                <c:pt idx="19">
                  <c:v>7578</c:v>
                </c:pt>
                <c:pt idx="20">
                  <c:v>7849</c:v>
                </c:pt>
                <c:pt idx="21">
                  <c:v>8145</c:v>
                </c:pt>
                <c:pt idx="22">
                  <c:v>8452</c:v>
                </c:pt>
                <c:pt idx="23">
                  <c:v>8767</c:v>
                </c:pt>
                <c:pt idx="24">
                  <c:v>9079</c:v>
                </c:pt>
                <c:pt idx="25">
                  <c:v>9360</c:v>
                </c:pt>
                <c:pt idx="26">
                  <c:v>9694</c:v>
                </c:pt>
                <c:pt idx="27">
                  <c:v>10003</c:v>
                </c:pt>
                <c:pt idx="28">
                  <c:v>10304</c:v>
                </c:pt>
                <c:pt idx="29">
                  <c:v>10764</c:v>
                </c:pt>
                <c:pt idx="30">
                  <c:v>11079</c:v>
                </c:pt>
                <c:pt idx="31">
                  <c:v>11372</c:v>
                </c:pt>
                <c:pt idx="32">
                  <c:v>11674</c:v>
                </c:pt>
                <c:pt idx="33">
                  <c:v>11985</c:v>
                </c:pt>
                <c:pt idx="34">
                  <c:v>12276</c:v>
                </c:pt>
                <c:pt idx="35">
                  <c:v>12599</c:v>
                </c:pt>
                <c:pt idx="36">
                  <c:v>12889</c:v>
                </c:pt>
                <c:pt idx="37">
                  <c:v>13193</c:v>
                </c:pt>
                <c:pt idx="38">
                  <c:v>13458</c:v>
                </c:pt>
                <c:pt idx="39">
                  <c:v>13721</c:v>
                </c:pt>
                <c:pt idx="40">
                  <c:v>14003</c:v>
                </c:pt>
                <c:pt idx="41">
                  <c:v>14306</c:v>
                </c:pt>
                <c:pt idx="42">
                  <c:v>14591</c:v>
                </c:pt>
                <c:pt idx="43">
                  <c:v>14885</c:v>
                </c:pt>
                <c:pt idx="44">
                  <c:v>15179</c:v>
                </c:pt>
                <c:pt idx="45">
                  <c:v>15496</c:v>
                </c:pt>
                <c:pt idx="46">
                  <c:v>15777</c:v>
                </c:pt>
                <c:pt idx="47">
                  <c:v>16095</c:v>
                </c:pt>
                <c:pt idx="48">
                  <c:v>16419</c:v>
                </c:pt>
                <c:pt idx="49">
                  <c:v>16713</c:v>
                </c:pt>
                <c:pt idx="50">
                  <c:v>17018</c:v>
                </c:pt>
                <c:pt idx="51">
                  <c:v>17307</c:v>
                </c:pt>
                <c:pt idx="52">
                  <c:v>17615</c:v>
                </c:pt>
                <c:pt idx="53">
                  <c:v>17955</c:v>
                </c:pt>
                <c:pt idx="54">
                  <c:v>18292</c:v>
                </c:pt>
                <c:pt idx="55">
                  <c:v>18656</c:v>
                </c:pt>
                <c:pt idx="56">
                  <c:v>19009</c:v>
                </c:pt>
                <c:pt idx="57">
                  <c:v>19330</c:v>
                </c:pt>
                <c:pt idx="58">
                  <c:v>19676</c:v>
                </c:pt>
                <c:pt idx="59">
                  <c:v>19996</c:v>
                </c:pt>
                <c:pt idx="60">
                  <c:v>20322</c:v>
                </c:pt>
                <c:pt idx="61">
                  <c:v>20619</c:v>
                </c:pt>
                <c:pt idx="62">
                  <c:v>20921</c:v>
                </c:pt>
                <c:pt idx="63">
                  <c:v>21209</c:v>
                </c:pt>
                <c:pt idx="64">
                  <c:v>21529</c:v>
                </c:pt>
                <c:pt idx="65">
                  <c:v>21851</c:v>
                </c:pt>
                <c:pt idx="66">
                  <c:v>22142</c:v>
                </c:pt>
                <c:pt idx="67">
                  <c:v>22425</c:v>
                </c:pt>
                <c:pt idx="68">
                  <c:v>22716</c:v>
                </c:pt>
                <c:pt idx="69">
                  <c:v>23018</c:v>
                </c:pt>
                <c:pt idx="70">
                  <c:v>23298</c:v>
                </c:pt>
                <c:pt idx="71">
                  <c:v>23613</c:v>
                </c:pt>
                <c:pt idx="72">
                  <c:v>23894</c:v>
                </c:pt>
                <c:pt idx="73">
                  <c:v>24192</c:v>
                </c:pt>
                <c:pt idx="74">
                  <c:v>24497</c:v>
                </c:pt>
                <c:pt idx="75">
                  <c:v>24800</c:v>
                </c:pt>
                <c:pt idx="76">
                  <c:v>25093</c:v>
                </c:pt>
                <c:pt idx="77">
                  <c:v>25381</c:v>
                </c:pt>
                <c:pt idx="78">
                  <c:v>25680</c:v>
                </c:pt>
                <c:pt idx="79">
                  <c:v>25965</c:v>
                </c:pt>
                <c:pt idx="80">
                  <c:v>26248</c:v>
                </c:pt>
                <c:pt idx="81">
                  <c:v>26576</c:v>
                </c:pt>
                <c:pt idx="82">
                  <c:v>26897</c:v>
                </c:pt>
                <c:pt idx="83">
                  <c:v>27294</c:v>
                </c:pt>
                <c:pt idx="84">
                  <c:v>27609</c:v>
                </c:pt>
                <c:pt idx="85">
                  <c:v>27907</c:v>
                </c:pt>
                <c:pt idx="86">
                  <c:v>28180</c:v>
                </c:pt>
                <c:pt idx="87">
                  <c:v>28461</c:v>
                </c:pt>
                <c:pt idx="88">
                  <c:v>28752</c:v>
                </c:pt>
                <c:pt idx="89">
                  <c:v>29046</c:v>
                </c:pt>
                <c:pt idx="90">
                  <c:v>29352</c:v>
                </c:pt>
                <c:pt idx="91">
                  <c:v>29616</c:v>
                </c:pt>
                <c:pt idx="92">
                  <c:v>29910</c:v>
                </c:pt>
                <c:pt idx="93">
                  <c:v>30200</c:v>
                </c:pt>
                <c:pt idx="94">
                  <c:v>30521</c:v>
                </c:pt>
                <c:pt idx="95">
                  <c:v>30850</c:v>
                </c:pt>
                <c:pt idx="96">
                  <c:v>31150</c:v>
                </c:pt>
                <c:pt idx="97">
                  <c:v>31437</c:v>
                </c:pt>
                <c:pt idx="98">
                  <c:v>31762</c:v>
                </c:pt>
                <c:pt idx="99">
                  <c:v>32093</c:v>
                </c:pt>
                <c:pt idx="100">
                  <c:v>32412</c:v>
                </c:pt>
                <c:pt idx="101">
                  <c:v>32691</c:v>
                </c:pt>
                <c:pt idx="102">
                  <c:v>32982</c:v>
                </c:pt>
                <c:pt idx="103">
                  <c:v>33277</c:v>
                </c:pt>
                <c:pt idx="104">
                  <c:v>33582</c:v>
                </c:pt>
                <c:pt idx="105">
                  <c:v>33899</c:v>
                </c:pt>
                <c:pt idx="106">
                  <c:v>34175</c:v>
                </c:pt>
                <c:pt idx="107">
                  <c:v>34482</c:v>
                </c:pt>
                <c:pt idx="108">
                  <c:v>34824</c:v>
                </c:pt>
                <c:pt idx="109">
                  <c:v>35100</c:v>
                </c:pt>
                <c:pt idx="110">
                  <c:v>35388</c:v>
                </c:pt>
                <c:pt idx="111">
                  <c:v>35789</c:v>
                </c:pt>
                <c:pt idx="112">
                  <c:v>36176</c:v>
                </c:pt>
                <c:pt idx="113">
                  <c:v>36525</c:v>
                </c:pt>
                <c:pt idx="114">
                  <c:v>36816</c:v>
                </c:pt>
                <c:pt idx="115">
                  <c:v>37079</c:v>
                </c:pt>
                <c:pt idx="116">
                  <c:v>37384</c:v>
                </c:pt>
                <c:pt idx="117">
                  <c:v>37767</c:v>
                </c:pt>
                <c:pt idx="118">
                  <c:v>38169</c:v>
                </c:pt>
                <c:pt idx="119">
                  <c:v>38506</c:v>
                </c:pt>
                <c:pt idx="120">
                  <c:v>38789</c:v>
                </c:pt>
                <c:pt idx="121">
                  <c:v>39065</c:v>
                </c:pt>
                <c:pt idx="122">
                  <c:v>39372</c:v>
                </c:pt>
                <c:pt idx="123">
                  <c:v>39647</c:v>
                </c:pt>
                <c:pt idx="124">
                  <c:v>39934</c:v>
                </c:pt>
                <c:pt idx="125">
                  <c:v>40208</c:v>
                </c:pt>
                <c:pt idx="126">
                  <c:v>40480</c:v>
                </c:pt>
                <c:pt idx="127">
                  <c:v>40779</c:v>
                </c:pt>
                <c:pt idx="128">
                  <c:v>41077</c:v>
                </c:pt>
                <c:pt idx="129">
                  <c:v>41339</c:v>
                </c:pt>
                <c:pt idx="130">
                  <c:v>41653</c:v>
                </c:pt>
                <c:pt idx="131">
                  <c:v>41945</c:v>
                </c:pt>
                <c:pt idx="132">
                  <c:v>42253</c:v>
                </c:pt>
                <c:pt idx="133">
                  <c:v>42548</c:v>
                </c:pt>
                <c:pt idx="134">
                  <c:v>42841</c:v>
                </c:pt>
                <c:pt idx="135">
                  <c:v>43286</c:v>
                </c:pt>
                <c:pt idx="136">
                  <c:v>43618</c:v>
                </c:pt>
                <c:pt idx="137">
                  <c:v>43911</c:v>
                </c:pt>
                <c:pt idx="138">
                  <c:v>44176</c:v>
                </c:pt>
                <c:pt idx="139">
                  <c:v>44465</c:v>
                </c:pt>
                <c:pt idx="140">
                  <c:v>44775</c:v>
                </c:pt>
                <c:pt idx="141">
                  <c:v>45088</c:v>
                </c:pt>
                <c:pt idx="142">
                  <c:v>45389</c:v>
                </c:pt>
                <c:pt idx="143">
                  <c:v>45670</c:v>
                </c:pt>
                <c:pt idx="144">
                  <c:v>45971</c:v>
                </c:pt>
                <c:pt idx="145">
                  <c:v>46245</c:v>
                </c:pt>
                <c:pt idx="146">
                  <c:v>46519</c:v>
                </c:pt>
                <c:pt idx="147">
                  <c:v>46815</c:v>
                </c:pt>
                <c:pt idx="148">
                  <c:v>47104</c:v>
                </c:pt>
                <c:pt idx="149">
                  <c:v>47407</c:v>
                </c:pt>
                <c:pt idx="150">
                  <c:v>47703</c:v>
                </c:pt>
                <c:pt idx="151">
                  <c:v>48004</c:v>
                </c:pt>
                <c:pt idx="152">
                  <c:v>48287</c:v>
                </c:pt>
                <c:pt idx="153">
                  <c:v>48563</c:v>
                </c:pt>
                <c:pt idx="154">
                  <c:v>48861</c:v>
                </c:pt>
                <c:pt idx="155">
                  <c:v>49150</c:v>
                </c:pt>
                <c:pt idx="156">
                  <c:v>49424</c:v>
                </c:pt>
                <c:pt idx="157">
                  <c:v>49766</c:v>
                </c:pt>
                <c:pt idx="158">
                  <c:v>50100</c:v>
                </c:pt>
                <c:pt idx="159">
                  <c:v>50438</c:v>
                </c:pt>
                <c:pt idx="160">
                  <c:v>50745</c:v>
                </c:pt>
                <c:pt idx="161">
                  <c:v>51092</c:v>
                </c:pt>
                <c:pt idx="162">
                  <c:v>51402</c:v>
                </c:pt>
              </c:numCache>
            </c:numRef>
          </c:cat>
          <c:val>
            <c:numRef>
              <c:f>Sheet1!$B$2:$B$164</c:f>
              <c:numCache>
                <c:formatCode>General</c:formatCode>
                <c:ptCount val="163"/>
                <c:pt idx="0">
                  <c:v>9</c:v>
                </c:pt>
                <c:pt idx="1">
                  <c:v>23</c:v>
                </c:pt>
                <c:pt idx="2">
                  <c:v>24</c:v>
                </c:pt>
                <c:pt idx="3">
                  <c:v>35</c:v>
                </c:pt>
                <c:pt idx="4">
                  <c:v>29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27</c:v>
                </c:pt>
                <c:pt idx="9">
                  <c:v>13</c:v>
                </c:pt>
                <c:pt idx="10">
                  <c:v>30</c:v>
                </c:pt>
                <c:pt idx="11">
                  <c:v>32</c:v>
                </c:pt>
                <c:pt idx="12">
                  <c:v>30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13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14</c:v>
                </c:pt>
                <c:pt idx="28">
                  <c:v>2</c:v>
                </c:pt>
                <c:pt idx="29">
                  <c:v>33</c:v>
                </c:pt>
                <c:pt idx="30">
                  <c:v>31</c:v>
                </c:pt>
                <c:pt idx="31">
                  <c:v>28</c:v>
                </c:pt>
                <c:pt idx="32">
                  <c:v>33</c:v>
                </c:pt>
                <c:pt idx="33">
                  <c:v>41</c:v>
                </c:pt>
                <c:pt idx="34">
                  <c:v>30</c:v>
                </c:pt>
                <c:pt idx="35">
                  <c:v>22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11</c:v>
                </c:pt>
                <c:pt idx="48">
                  <c:v>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24</c:v>
                </c:pt>
                <c:pt idx="77">
                  <c:v>26</c:v>
                </c:pt>
                <c:pt idx="78">
                  <c:v>25</c:v>
                </c:pt>
                <c:pt idx="79">
                  <c:v>40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24</c:v>
                </c:pt>
                <c:pt idx="94">
                  <c:v>9</c:v>
                </c:pt>
                <c:pt idx="95">
                  <c:v>11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17</c:v>
                </c:pt>
                <c:pt idx="108">
                  <c:v>15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33</c:v>
                </c:pt>
                <c:pt idx="120">
                  <c:v>10</c:v>
                </c:pt>
                <c:pt idx="121">
                  <c:v>6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9</c:v>
                </c:pt>
                <c:pt idx="151">
                  <c:v>20</c:v>
                </c:pt>
                <c:pt idx="152">
                  <c:v>8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5088"/>
        <c:axId val="-801206176"/>
      </c:lineChart>
      <c:catAx>
        <c:axId val="-8012050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20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2061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50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Sheet1!$C$2:$C$257</c:f>
              <c:numCache>
                <c:formatCode>General</c:formatCode>
                <c:ptCount val="256"/>
                <c:pt idx="0">
                  <c:v>649</c:v>
                </c:pt>
                <c:pt idx="1">
                  <c:v>805</c:v>
                </c:pt>
                <c:pt idx="2">
                  <c:v>984</c:v>
                </c:pt>
                <c:pt idx="3">
                  <c:v>1106</c:v>
                </c:pt>
                <c:pt idx="4">
                  <c:v>1239</c:v>
                </c:pt>
                <c:pt idx="5">
                  <c:v>1387</c:v>
                </c:pt>
                <c:pt idx="6">
                  <c:v>1589</c:v>
                </c:pt>
                <c:pt idx="7">
                  <c:v>1750</c:v>
                </c:pt>
                <c:pt idx="8">
                  <c:v>1993</c:v>
                </c:pt>
                <c:pt idx="9">
                  <c:v>2170</c:v>
                </c:pt>
                <c:pt idx="10">
                  <c:v>2426</c:v>
                </c:pt>
                <c:pt idx="11">
                  <c:v>2632</c:v>
                </c:pt>
                <c:pt idx="12">
                  <c:v>2807</c:v>
                </c:pt>
                <c:pt idx="13">
                  <c:v>3024</c:v>
                </c:pt>
                <c:pt idx="14">
                  <c:v>3310</c:v>
                </c:pt>
                <c:pt idx="15">
                  <c:v>3538</c:v>
                </c:pt>
                <c:pt idx="16">
                  <c:v>3767</c:v>
                </c:pt>
                <c:pt idx="17">
                  <c:v>4015</c:v>
                </c:pt>
                <c:pt idx="18">
                  <c:v>4221</c:v>
                </c:pt>
                <c:pt idx="19">
                  <c:v>4400</c:v>
                </c:pt>
                <c:pt idx="20">
                  <c:v>4584</c:v>
                </c:pt>
                <c:pt idx="21">
                  <c:v>4731</c:v>
                </c:pt>
                <c:pt idx="22">
                  <c:v>4963</c:v>
                </c:pt>
                <c:pt idx="23">
                  <c:v>5109</c:v>
                </c:pt>
                <c:pt idx="24">
                  <c:v>5253</c:v>
                </c:pt>
                <c:pt idx="25">
                  <c:v>5402</c:v>
                </c:pt>
                <c:pt idx="26">
                  <c:v>5592</c:v>
                </c:pt>
                <c:pt idx="27">
                  <c:v>5742</c:v>
                </c:pt>
                <c:pt idx="28">
                  <c:v>5948</c:v>
                </c:pt>
                <c:pt idx="29">
                  <c:v>6141</c:v>
                </c:pt>
                <c:pt idx="30">
                  <c:v>6374</c:v>
                </c:pt>
                <c:pt idx="31">
                  <c:v>6559</c:v>
                </c:pt>
                <c:pt idx="32">
                  <c:v>6783</c:v>
                </c:pt>
                <c:pt idx="33">
                  <c:v>7061</c:v>
                </c:pt>
                <c:pt idx="34">
                  <c:v>7357</c:v>
                </c:pt>
                <c:pt idx="35">
                  <c:v>7488</c:v>
                </c:pt>
                <c:pt idx="36">
                  <c:v>7662</c:v>
                </c:pt>
                <c:pt idx="37">
                  <c:v>7794</c:v>
                </c:pt>
                <c:pt idx="38">
                  <c:v>7980</c:v>
                </c:pt>
                <c:pt idx="39">
                  <c:v>8129</c:v>
                </c:pt>
                <c:pt idx="40">
                  <c:v>8311</c:v>
                </c:pt>
                <c:pt idx="41">
                  <c:v>8480</c:v>
                </c:pt>
                <c:pt idx="42">
                  <c:v>8719</c:v>
                </c:pt>
                <c:pt idx="43">
                  <c:v>8941</c:v>
                </c:pt>
                <c:pt idx="44">
                  <c:v>9086</c:v>
                </c:pt>
                <c:pt idx="45">
                  <c:v>9242</c:v>
                </c:pt>
                <c:pt idx="46">
                  <c:v>9382</c:v>
                </c:pt>
                <c:pt idx="47">
                  <c:v>9554</c:v>
                </c:pt>
                <c:pt idx="48">
                  <c:v>9716</c:v>
                </c:pt>
                <c:pt idx="49">
                  <c:v>9894</c:v>
                </c:pt>
                <c:pt idx="50">
                  <c:v>10082</c:v>
                </c:pt>
                <c:pt idx="51">
                  <c:v>10222</c:v>
                </c:pt>
                <c:pt idx="52">
                  <c:v>10444</c:v>
                </c:pt>
                <c:pt idx="53">
                  <c:v>10668</c:v>
                </c:pt>
                <c:pt idx="54">
                  <c:v>10896</c:v>
                </c:pt>
                <c:pt idx="55">
                  <c:v>11086</c:v>
                </c:pt>
                <c:pt idx="56">
                  <c:v>11249</c:v>
                </c:pt>
                <c:pt idx="57">
                  <c:v>11391</c:v>
                </c:pt>
                <c:pt idx="58">
                  <c:v>11566</c:v>
                </c:pt>
                <c:pt idx="59">
                  <c:v>11728</c:v>
                </c:pt>
                <c:pt idx="60">
                  <c:v>11929</c:v>
                </c:pt>
                <c:pt idx="61">
                  <c:v>12117</c:v>
                </c:pt>
                <c:pt idx="62">
                  <c:v>12327</c:v>
                </c:pt>
                <c:pt idx="63">
                  <c:v>12522</c:v>
                </c:pt>
                <c:pt idx="64">
                  <c:v>12722</c:v>
                </c:pt>
                <c:pt idx="65">
                  <c:v>12958</c:v>
                </c:pt>
                <c:pt idx="66">
                  <c:v>13095</c:v>
                </c:pt>
                <c:pt idx="67">
                  <c:v>13234</c:v>
                </c:pt>
                <c:pt idx="68">
                  <c:v>13375</c:v>
                </c:pt>
                <c:pt idx="69">
                  <c:v>13560</c:v>
                </c:pt>
                <c:pt idx="70">
                  <c:v>13736</c:v>
                </c:pt>
                <c:pt idx="71">
                  <c:v>13881</c:v>
                </c:pt>
                <c:pt idx="72">
                  <c:v>14024</c:v>
                </c:pt>
                <c:pt idx="73">
                  <c:v>14190</c:v>
                </c:pt>
                <c:pt idx="74">
                  <c:v>14363</c:v>
                </c:pt>
                <c:pt idx="75">
                  <c:v>14520</c:v>
                </c:pt>
                <c:pt idx="76">
                  <c:v>14707</c:v>
                </c:pt>
                <c:pt idx="77">
                  <c:v>14885</c:v>
                </c:pt>
                <c:pt idx="78">
                  <c:v>15052</c:v>
                </c:pt>
                <c:pt idx="79">
                  <c:v>15197</c:v>
                </c:pt>
                <c:pt idx="80">
                  <c:v>15400</c:v>
                </c:pt>
                <c:pt idx="81">
                  <c:v>15657</c:v>
                </c:pt>
                <c:pt idx="82">
                  <c:v>15902</c:v>
                </c:pt>
                <c:pt idx="83">
                  <c:v>16105</c:v>
                </c:pt>
                <c:pt idx="84">
                  <c:v>16320</c:v>
                </c:pt>
                <c:pt idx="85">
                  <c:v>16490</c:v>
                </c:pt>
                <c:pt idx="86">
                  <c:v>16642</c:v>
                </c:pt>
                <c:pt idx="87">
                  <c:v>16855</c:v>
                </c:pt>
                <c:pt idx="88">
                  <c:v>17031</c:v>
                </c:pt>
                <c:pt idx="89">
                  <c:v>17198</c:v>
                </c:pt>
                <c:pt idx="90">
                  <c:v>17378</c:v>
                </c:pt>
                <c:pt idx="91">
                  <c:v>17532</c:v>
                </c:pt>
                <c:pt idx="92">
                  <c:v>17737</c:v>
                </c:pt>
                <c:pt idx="93">
                  <c:v>17912</c:v>
                </c:pt>
                <c:pt idx="94">
                  <c:v>18136</c:v>
                </c:pt>
                <c:pt idx="95">
                  <c:v>18311</c:v>
                </c:pt>
                <c:pt idx="96">
                  <c:v>18515</c:v>
                </c:pt>
                <c:pt idx="97">
                  <c:v>18743</c:v>
                </c:pt>
                <c:pt idx="98">
                  <c:v>18924</c:v>
                </c:pt>
                <c:pt idx="99">
                  <c:v>19129</c:v>
                </c:pt>
                <c:pt idx="100">
                  <c:v>19355</c:v>
                </c:pt>
                <c:pt idx="101">
                  <c:v>19555</c:v>
                </c:pt>
                <c:pt idx="102">
                  <c:v>19740</c:v>
                </c:pt>
                <c:pt idx="103">
                  <c:v>19904</c:v>
                </c:pt>
                <c:pt idx="104">
                  <c:v>20091</c:v>
                </c:pt>
                <c:pt idx="105">
                  <c:v>20254</c:v>
                </c:pt>
                <c:pt idx="106">
                  <c:v>20443</c:v>
                </c:pt>
                <c:pt idx="107">
                  <c:v>20649</c:v>
                </c:pt>
                <c:pt idx="108">
                  <c:v>20813</c:v>
                </c:pt>
                <c:pt idx="109">
                  <c:v>21022</c:v>
                </c:pt>
                <c:pt idx="110">
                  <c:v>21206</c:v>
                </c:pt>
                <c:pt idx="111">
                  <c:v>21415</c:v>
                </c:pt>
                <c:pt idx="112">
                  <c:v>21631</c:v>
                </c:pt>
                <c:pt idx="113">
                  <c:v>21807</c:v>
                </c:pt>
                <c:pt idx="114">
                  <c:v>22042</c:v>
                </c:pt>
                <c:pt idx="115">
                  <c:v>22226</c:v>
                </c:pt>
                <c:pt idx="116">
                  <c:v>22381</c:v>
                </c:pt>
                <c:pt idx="117">
                  <c:v>22562</c:v>
                </c:pt>
                <c:pt idx="118">
                  <c:v>22730</c:v>
                </c:pt>
                <c:pt idx="119">
                  <c:v>22910</c:v>
                </c:pt>
                <c:pt idx="120">
                  <c:v>23095</c:v>
                </c:pt>
                <c:pt idx="121">
                  <c:v>23263</c:v>
                </c:pt>
                <c:pt idx="122">
                  <c:v>23462</c:v>
                </c:pt>
                <c:pt idx="123">
                  <c:v>23694</c:v>
                </c:pt>
                <c:pt idx="124">
                  <c:v>23915</c:v>
                </c:pt>
                <c:pt idx="125">
                  <c:v>24090</c:v>
                </c:pt>
                <c:pt idx="126">
                  <c:v>24306</c:v>
                </c:pt>
                <c:pt idx="127">
                  <c:v>24503</c:v>
                </c:pt>
                <c:pt idx="128">
                  <c:v>24678</c:v>
                </c:pt>
                <c:pt idx="129">
                  <c:v>24858</c:v>
                </c:pt>
                <c:pt idx="130">
                  <c:v>25037</c:v>
                </c:pt>
                <c:pt idx="131">
                  <c:v>25227</c:v>
                </c:pt>
                <c:pt idx="132">
                  <c:v>25397</c:v>
                </c:pt>
                <c:pt idx="133">
                  <c:v>25588</c:v>
                </c:pt>
                <c:pt idx="134">
                  <c:v>25849</c:v>
                </c:pt>
                <c:pt idx="135">
                  <c:v>26058</c:v>
                </c:pt>
                <c:pt idx="136">
                  <c:v>26243</c:v>
                </c:pt>
                <c:pt idx="137">
                  <c:v>26448</c:v>
                </c:pt>
                <c:pt idx="138">
                  <c:v>26666</c:v>
                </c:pt>
                <c:pt idx="139">
                  <c:v>26845</c:v>
                </c:pt>
                <c:pt idx="140">
                  <c:v>27135</c:v>
                </c:pt>
                <c:pt idx="141">
                  <c:v>27389</c:v>
                </c:pt>
                <c:pt idx="142">
                  <c:v>27626</c:v>
                </c:pt>
                <c:pt idx="143">
                  <c:v>27808</c:v>
                </c:pt>
                <c:pt idx="144">
                  <c:v>28023</c:v>
                </c:pt>
                <c:pt idx="145">
                  <c:v>28270</c:v>
                </c:pt>
                <c:pt idx="146">
                  <c:v>28456</c:v>
                </c:pt>
                <c:pt idx="147">
                  <c:v>28647</c:v>
                </c:pt>
                <c:pt idx="148">
                  <c:v>28873</c:v>
                </c:pt>
                <c:pt idx="149">
                  <c:v>29055</c:v>
                </c:pt>
                <c:pt idx="150">
                  <c:v>29248</c:v>
                </c:pt>
                <c:pt idx="151">
                  <c:v>29447</c:v>
                </c:pt>
                <c:pt idx="152">
                  <c:v>29646</c:v>
                </c:pt>
                <c:pt idx="153">
                  <c:v>29825</c:v>
                </c:pt>
                <c:pt idx="154">
                  <c:v>30095</c:v>
                </c:pt>
                <c:pt idx="155">
                  <c:v>30326</c:v>
                </c:pt>
                <c:pt idx="156">
                  <c:v>30532</c:v>
                </c:pt>
                <c:pt idx="157">
                  <c:v>30754</c:v>
                </c:pt>
                <c:pt idx="158">
                  <c:v>30934</c:v>
                </c:pt>
                <c:pt idx="159">
                  <c:v>31094</c:v>
                </c:pt>
                <c:pt idx="160">
                  <c:v>31292</c:v>
                </c:pt>
                <c:pt idx="161">
                  <c:v>31483</c:v>
                </c:pt>
                <c:pt idx="162">
                  <c:v>31662</c:v>
                </c:pt>
                <c:pt idx="163">
                  <c:v>31877</c:v>
                </c:pt>
                <c:pt idx="164">
                  <c:v>32091</c:v>
                </c:pt>
                <c:pt idx="165">
                  <c:v>32302</c:v>
                </c:pt>
                <c:pt idx="166">
                  <c:v>32547</c:v>
                </c:pt>
                <c:pt idx="167">
                  <c:v>32770</c:v>
                </c:pt>
                <c:pt idx="168">
                  <c:v>32945</c:v>
                </c:pt>
                <c:pt idx="169">
                  <c:v>33158</c:v>
                </c:pt>
                <c:pt idx="170">
                  <c:v>33380</c:v>
                </c:pt>
                <c:pt idx="171">
                  <c:v>33573</c:v>
                </c:pt>
                <c:pt idx="172">
                  <c:v>33804</c:v>
                </c:pt>
                <c:pt idx="173">
                  <c:v>34036</c:v>
                </c:pt>
                <c:pt idx="174">
                  <c:v>34228</c:v>
                </c:pt>
                <c:pt idx="175">
                  <c:v>34467</c:v>
                </c:pt>
                <c:pt idx="176">
                  <c:v>34710</c:v>
                </c:pt>
                <c:pt idx="177">
                  <c:v>34915</c:v>
                </c:pt>
                <c:pt idx="178">
                  <c:v>35139</c:v>
                </c:pt>
                <c:pt idx="179">
                  <c:v>35297</c:v>
                </c:pt>
                <c:pt idx="180">
                  <c:v>35555</c:v>
                </c:pt>
                <c:pt idx="181">
                  <c:v>35862</c:v>
                </c:pt>
                <c:pt idx="182">
                  <c:v>36078</c:v>
                </c:pt>
                <c:pt idx="183">
                  <c:v>36366</c:v>
                </c:pt>
                <c:pt idx="184">
                  <c:v>36543</c:v>
                </c:pt>
                <c:pt idx="185">
                  <c:v>36723</c:v>
                </c:pt>
                <c:pt idx="186">
                  <c:v>36928</c:v>
                </c:pt>
                <c:pt idx="187">
                  <c:v>37088</c:v>
                </c:pt>
                <c:pt idx="188">
                  <c:v>37278</c:v>
                </c:pt>
                <c:pt idx="189">
                  <c:v>37506</c:v>
                </c:pt>
                <c:pt idx="190">
                  <c:v>37737</c:v>
                </c:pt>
                <c:pt idx="191">
                  <c:v>38002</c:v>
                </c:pt>
                <c:pt idx="192">
                  <c:v>38234</c:v>
                </c:pt>
                <c:pt idx="193">
                  <c:v>38477</c:v>
                </c:pt>
                <c:pt idx="194">
                  <c:v>38698</c:v>
                </c:pt>
                <c:pt idx="195">
                  <c:v>38916</c:v>
                </c:pt>
                <c:pt idx="196">
                  <c:v>39083</c:v>
                </c:pt>
                <c:pt idx="197">
                  <c:v>39272</c:v>
                </c:pt>
                <c:pt idx="198">
                  <c:v>39465</c:v>
                </c:pt>
                <c:pt idx="199">
                  <c:v>39682</c:v>
                </c:pt>
                <c:pt idx="200">
                  <c:v>39848</c:v>
                </c:pt>
                <c:pt idx="201">
                  <c:v>40011</c:v>
                </c:pt>
                <c:pt idx="202">
                  <c:v>40173</c:v>
                </c:pt>
                <c:pt idx="203">
                  <c:v>40346</c:v>
                </c:pt>
                <c:pt idx="204">
                  <c:v>40581</c:v>
                </c:pt>
                <c:pt idx="205">
                  <c:v>40794</c:v>
                </c:pt>
                <c:pt idx="206">
                  <c:v>40990</c:v>
                </c:pt>
                <c:pt idx="207">
                  <c:v>41208</c:v>
                </c:pt>
                <c:pt idx="208">
                  <c:v>41417</c:v>
                </c:pt>
                <c:pt idx="209">
                  <c:v>41621</c:v>
                </c:pt>
                <c:pt idx="210">
                  <c:v>41820</c:v>
                </c:pt>
                <c:pt idx="211">
                  <c:v>42030</c:v>
                </c:pt>
                <c:pt idx="212">
                  <c:v>42308</c:v>
                </c:pt>
                <c:pt idx="213">
                  <c:v>42483</c:v>
                </c:pt>
                <c:pt idx="214">
                  <c:v>42687</c:v>
                </c:pt>
                <c:pt idx="215">
                  <c:v>42894</c:v>
                </c:pt>
                <c:pt idx="216">
                  <c:v>43156</c:v>
                </c:pt>
                <c:pt idx="217">
                  <c:v>43443</c:v>
                </c:pt>
                <c:pt idx="218">
                  <c:v>43695</c:v>
                </c:pt>
                <c:pt idx="219">
                  <c:v>43876</c:v>
                </c:pt>
                <c:pt idx="220">
                  <c:v>44068</c:v>
                </c:pt>
                <c:pt idx="221">
                  <c:v>44287</c:v>
                </c:pt>
                <c:pt idx="222">
                  <c:v>44464</c:v>
                </c:pt>
                <c:pt idx="223">
                  <c:v>44659</c:v>
                </c:pt>
                <c:pt idx="224">
                  <c:v>44862</c:v>
                </c:pt>
                <c:pt idx="225">
                  <c:v>45143</c:v>
                </c:pt>
                <c:pt idx="226">
                  <c:v>45320</c:v>
                </c:pt>
                <c:pt idx="227">
                  <c:v>45515</c:v>
                </c:pt>
                <c:pt idx="228">
                  <c:v>45701</c:v>
                </c:pt>
                <c:pt idx="229">
                  <c:v>45878</c:v>
                </c:pt>
                <c:pt idx="230">
                  <c:v>46102</c:v>
                </c:pt>
                <c:pt idx="231">
                  <c:v>46345</c:v>
                </c:pt>
                <c:pt idx="232">
                  <c:v>46555</c:v>
                </c:pt>
                <c:pt idx="233">
                  <c:v>46739</c:v>
                </c:pt>
                <c:pt idx="234">
                  <c:v>46956</c:v>
                </c:pt>
                <c:pt idx="235">
                  <c:v>47186</c:v>
                </c:pt>
                <c:pt idx="236">
                  <c:v>47372</c:v>
                </c:pt>
                <c:pt idx="237">
                  <c:v>47611</c:v>
                </c:pt>
                <c:pt idx="238">
                  <c:v>47847</c:v>
                </c:pt>
                <c:pt idx="239">
                  <c:v>48067</c:v>
                </c:pt>
                <c:pt idx="240">
                  <c:v>48250</c:v>
                </c:pt>
                <c:pt idx="241">
                  <c:v>48446</c:v>
                </c:pt>
                <c:pt idx="242">
                  <c:v>48665</c:v>
                </c:pt>
                <c:pt idx="243">
                  <c:v>48866</c:v>
                </c:pt>
                <c:pt idx="244">
                  <c:v>49056</c:v>
                </c:pt>
                <c:pt idx="245">
                  <c:v>49271</c:v>
                </c:pt>
                <c:pt idx="246">
                  <c:v>49453</c:v>
                </c:pt>
                <c:pt idx="247">
                  <c:v>49715</c:v>
                </c:pt>
                <c:pt idx="248">
                  <c:v>49963</c:v>
                </c:pt>
                <c:pt idx="249">
                  <c:v>50173</c:v>
                </c:pt>
                <c:pt idx="250">
                  <c:v>50386</c:v>
                </c:pt>
                <c:pt idx="251">
                  <c:v>50610</c:v>
                </c:pt>
                <c:pt idx="252">
                  <c:v>50833</c:v>
                </c:pt>
                <c:pt idx="253">
                  <c:v>51026</c:v>
                </c:pt>
                <c:pt idx="254">
                  <c:v>51255</c:v>
                </c:pt>
                <c:pt idx="255">
                  <c:v>51473</c:v>
                </c:pt>
              </c:numCache>
            </c:numRef>
          </c:cat>
          <c:val>
            <c:numRef>
              <c:f>Sheet1!$E$2:$E$257</c:f>
              <c:numCache>
                <c:formatCode>General</c:formatCode>
                <c:ptCount val="256"/>
                <c:pt idx="0">
                  <c:v>4.560546875</c:v>
                </c:pt>
                <c:pt idx="1">
                  <c:v>14.3720703125</c:v>
                </c:pt>
                <c:pt idx="2">
                  <c:v>12.349609375</c:v>
                </c:pt>
                <c:pt idx="3">
                  <c:v>14.0595703125</c:v>
                </c:pt>
                <c:pt idx="4">
                  <c:v>15.1572265625</c:v>
                </c:pt>
                <c:pt idx="5">
                  <c:v>16.5966796875</c:v>
                </c:pt>
                <c:pt idx="6">
                  <c:v>20.46484375</c:v>
                </c:pt>
                <c:pt idx="7">
                  <c:v>24.046875</c:v>
                </c:pt>
                <c:pt idx="8">
                  <c:v>27.0625</c:v>
                </c:pt>
                <c:pt idx="9">
                  <c:v>30.220703125</c:v>
                </c:pt>
                <c:pt idx="10">
                  <c:v>32.0576171875</c:v>
                </c:pt>
                <c:pt idx="11">
                  <c:v>33.591796875</c:v>
                </c:pt>
                <c:pt idx="12">
                  <c:v>34.728515625</c:v>
                </c:pt>
                <c:pt idx="13">
                  <c:v>36.1025390625</c:v>
                </c:pt>
                <c:pt idx="14">
                  <c:v>34.595703125</c:v>
                </c:pt>
                <c:pt idx="15">
                  <c:v>35.908203125</c:v>
                </c:pt>
                <c:pt idx="16">
                  <c:v>36.2685546875</c:v>
                </c:pt>
                <c:pt idx="17">
                  <c:v>37.5576171875</c:v>
                </c:pt>
                <c:pt idx="18">
                  <c:v>37.904296875</c:v>
                </c:pt>
                <c:pt idx="19">
                  <c:v>38.787109375</c:v>
                </c:pt>
                <c:pt idx="20">
                  <c:v>39.4697265625</c:v>
                </c:pt>
                <c:pt idx="21">
                  <c:v>39.7080078125</c:v>
                </c:pt>
                <c:pt idx="22">
                  <c:v>41.6865234375</c:v>
                </c:pt>
                <c:pt idx="23">
                  <c:v>42.01953125</c:v>
                </c:pt>
                <c:pt idx="24">
                  <c:v>42.0234375</c:v>
                </c:pt>
                <c:pt idx="25">
                  <c:v>42.0234375</c:v>
                </c:pt>
                <c:pt idx="26">
                  <c:v>42.0244140625</c:v>
                </c:pt>
                <c:pt idx="27">
                  <c:v>42.0234375</c:v>
                </c:pt>
                <c:pt idx="28">
                  <c:v>42.0234375</c:v>
                </c:pt>
                <c:pt idx="29">
                  <c:v>42.0234375</c:v>
                </c:pt>
                <c:pt idx="30">
                  <c:v>42.025390625</c:v>
                </c:pt>
                <c:pt idx="31">
                  <c:v>42.025390625</c:v>
                </c:pt>
                <c:pt idx="32">
                  <c:v>42.025390625</c:v>
                </c:pt>
                <c:pt idx="33">
                  <c:v>42.025390625</c:v>
                </c:pt>
                <c:pt idx="34">
                  <c:v>42.029296875</c:v>
                </c:pt>
                <c:pt idx="35">
                  <c:v>42.029296875</c:v>
                </c:pt>
                <c:pt idx="36">
                  <c:v>42.0302734375</c:v>
                </c:pt>
                <c:pt idx="37">
                  <c:v>42.029296875</c:v>
                </c:pt>
                <c:pt idx="38">
                  <c:v>42.0302734375</c:v>
                </c:pt>
                <c:pt idx="39">
                  <c:v>42.029296875</c:v>
                </c:pt>
                <c:pt idx="40">
                  <c:v>42.0302734375</c:v>
                </c:pt>
                <c:pt idx="41">
                  <c:v>42.029296875</c:v>
                </c:pt>
                <c:pt idx="42">
                  <c:v>42.8037109375</c:v>
                </c:pt>
                <c:pt idx="43">
                  <c:v>43.7177734375</c:v>
                </c:pt>
                <c:pt idx="44">
                  <c:v>43.771484375</c:v>
                </c:pt>
                <c:pt idx="45">
                  <c:v>43.771484375</c:v>
                </c:pt>
                <c:pt idx="46">
                  <c:v>43.779296875</c:v>
                </c:pt>
                <c:pt idx="47">
                  <c:v>43.7880859375</c:v>
                </c:pt>
                <c:pt idx="48">
                  <c:v>43.7919921875</c:v>
                </c:pt>
                <c:pt idx="49">
                  <c:v>45.1357421875</c:v>
                </c:pt>
                <c:pt idx="50">
                  <c:v>45.638671875</c:v>
                </c:pt>
                <c:pt idx="51">
                  <c:v>45.685546875</c:v>
                </c:pt>
                <c:pt idx="52">
                  <c:v>46.529296875</c:v>
                </c:pt>
                <c:pt idx="53">
                  <c:v>46.935546875</c:v>
                </c:pt>
                <c:pt idx="54">
                  <c:v>47.27734375</c:v>
                </c:pt>
                <c:pt idx="55">
                  <c:v>47.767578125</c:v>
                </c:pt>
                <c:pt idx="56">
                  <c:v>48.275390625</c:v>
                </c:pt>
                <c:pt idx="57">
                  <c:v>48.630859375</c:v>
                </c:pt>
                <c:pt idx="58">
                  <c:v>49.080078125</c:v>
                </c:pt>
                <c:pt idx="59">
                  <c:v>49.736328125</c:v>
                </c:pt>
                <c:pt idx="60">
                  <c:v>52.142578125</c:v>
                </c:pt>
                <c:pt idx="61">
                  <c:v>54.59375</c:v>
                </c:pt>
                <c:pt idx="62">
                  <c:v>56.7734375</c:v>
                </c:pt>
                <c:pt idx="63">
                  <c:v>58.6328125</c:v>
                </c:pt>
                <c:pt idx="64">
                  <c:v>59.119140625</c:v>
                </c:pt>
                <c:pt idx="65">
                  <c:v>59.31640625</c:v>
                </c:pt>
                <c:pt idx="66">
                  <c:v>59.140625</c:v>
                </c:pt>
                <c:pt idx="67">
                  <c:v>59.140625</c:v>
                </c:pt>
                <c:pt idx="68">
                  <c:v>59.140625</c:v>
                </c:pt>
                <c:pt idx="69">
                  <c:v>59.142578125</c:v>
                </c:pt>
                <c:pt idx="70">
                  <c:v>59.140625</c:v>
                </c:pt>
                <c:pt idx="71">
                  <c:v>59.140625</c:v>
                </c:pt>
                <c:pt idx="72">
                  <c:v>59.140625</c:v>
                </c:pt>
                <c:pt idx="73">
                  <c:v>59.140625</c:v>
                </c:pt>
                <c:pt idx="74">
                  <c:v>59.14453125</c:v>
                </c:pt>
                <c:pt idx="75">
                  <c:v>59.1484375</c:v>
                </c:pt>
                <c:pt idx="76">
                  <c:v>59.150390625</c:v>
                </c:pt>
                <c:pt idx="77">
                  <c:v>59.1484375</c:v>
                </c:pt>
                <c:pt idx="78">
                  <c:v>59.1484375</c:v>
                </c:pt>
                <c:pt idx="79">
                  <c:v>59.1484375</c:v>
                </c:pt>
                <c:pt idx="80">
                  <c:v>59.1484375</c:v>
                </c:pt>
                <c:pt idx="81">
                  <c:v>59.501953125</c:v>
                </c:pt>
                <c:pt idx="82">
                  <c:v>60.7265625</c:v>
                </c:pt>
                <c:pt idx="83">
                  <c:v>60.83203125</c:v>
                </c:pt>
                <c:pt idx="84">
                  <c:v>62.09375</c:v>
                </c:pt>
                <c:pt idx="85">
                  <c:v>62.09765625</c:v>
                </c:pt>
                <c:pt idx="86">
                  <c:v>62.09765625</c:v>
                </c:pt>
                <c:pt idx="87">
                  <c:v>62.099609375</c:v>
                </c:pt>
                <c:pt idx="88">
                  <c:v>62.09765625</c:v>
                </c:pt>
                <c:pt idx="89">
                  <c:v>60.921875</c:v>
                </c:pt>
                <c:pt idx="90">
                  <c:v>60.921875</c:v>
                </c:pt>
                <c:pt idx="91">
                  <c:v>60.921875</c:v>
                </c:pt>
                <c:pt idx="92">
                  <c:v>60.923828125</c:v>
                </c:pt>
                <c:pt idx="93">
                  <c:v>60.921875</c:v>
                </c:pt>
                <c:pt idx="94">
                  <c:v>60.9228515625</c:v>
                </c:pt>
                <c:pt idx="95">
                  <c:v>60.921875</c:v>
                </c:pt>
                <c:pt idx="96">
                  <c:v>60.921875</c:v>
                </c:pt>
                <c:pt idx="97">
                  <c:v>60.921875</c:v>
                </c:pt>
                <c:pt idx="98">
                  <c:v>60.921875</c:v>
                </c:pt>
                <c:pt idx="99">
                  <c:v>60.923828125</c:v>
                </c:pt>
                <c:pt idx="100">
                  <c:v>60.921875</c:v>
                </c:pt>
                <c:pt idx="101">
                  <c:v>60.921875</c:v>
                </c:pt>
                <c:pt idx="102">
                  <c:v>60.921875</c:v>
                </c:pt>
                <c:pt idx="103">
                  <c:v>60.92578125</c:v>
                </c:pt>
                <c:pt idx="104">
                  <c:v>60.9296875</c:v>
                </c:pt>
                <c:pt idx="105">
                  <c:v>60.9296875</c:v>
                </c:pt>
                <c:pt idx="106">
                  <c:v>61.345703125</c:v>
                </c:pt>
                <c:pt idx="107">
                  <c:v>61.34375</c:v>
                </c:pt>
                <c:pt idx="108">
                  <c:v>61.34375</c:v>
                </c:pt>
                <c:pt idx="109">
                  <c:v>61.34375</c:v>
                </c:pt>
                <c:pt idx="110">
                  <c:v>61.34375</c:v>
                </c:pt>
                <c:pt idx="111">
                  <c:v>61.3447265625</c:v>
                </c:pt>
                <c:pt idx="112">
                  <c:v>61.345703125</c:v>
                </c:pt>
                <c:pt idx="113">
                  <c:v>61.34375</c:v>
                </c:pt>
                <c:pt idx="114">
                  <c:v>61.3447265625</c:v>
                </c:pt>
                <c:pt idx="115">
                  <c:v>61.34375</c:v>
                </c:pt>
                <c:pt idx="116">
                  <c:v>61.34375</c:v>
                </c:pt>
                <c:pt idx="117">
                  <c:v>61.345703125</c:v>
                </c:pt>
                <c:pt idx="118">
                  <c:v>61.34375</c:v>
                </c:pt>
                <c:pt idx="119">
                  <c:v>61.34375</c:v>
                </c:pt>
                <c:pt idx="120">
                  <c:v>61.34375</c:v>
                </c:pt>
                <c:pt idx="121">
                  <c:v>61.34375</c:v>
                </c:pt>
                <c:pt idx="122">
                  <c:v>61.345703125</c:v>
                </c:pt>
                <c:pt idx="123">
                  <c:v>61.34375</c:v>
                </c:pt>
                <c:pt idx="124">
                  <c:v>61.34375</c:v>
                </c:pt>
                <c:pt idx="125">
                  <c:v>61.34375</c:v>
                </c:pt>
                <c:pt idx="126">
                  <c:v>61.345703125</c:v>
                </c:pt>
                <c:pt idx="127">
                  <c:v>61.34375</c:v>
                </c:pt>
                <c:pt idx="128">
                  <c:v>61.34375</c:v>
                </c:pt>
                <c:pt idx="129">
                  <c:v>61.34375</c:v>
                </c:pt>
                <c:pt idx="130">
                  <c:v>61.5400390625</c:v>
                </c:pt>
                <c:pt idx="131">
                  <c:v>59.5146484375</c:v>
                </c:pt>
                <c:pt idx="132">
                  <c:v>59.6611328125</c:v>
                </c:pt>
                <c:pt idx="133">
                  <c:v>60.2197265625</c:v>
                </c:pt>
                <c:pt idx="134">
                  <c:v>62.3935546875</c:v>
                </c:pt>
                <c:pt idx="135">
                  <c:v>64.8095703125</c:v>
                </c:pt>
                <c:pt idx="136">
                  <c:v>64.8642578125</c:v>
                </c:pt>
                <c:pt idx="137">
                  <c:v>65.2119140625</c:v>
                </c:pt>
                <c:pt idx="138">
                  <c:v>65.2119140625</c:v>
                </c:pt>
                <c:pt idx="139">
                  <c:v>65.2119140625</c:v>
                </c:pt>
                <c:pt idx="140">
                  <c:v>65.212890625</c:v>
                </c:pt>
                <c:pt idx="141">
                  <c:v>64.7509765625</c:v>
                </c:pt>
                <c:pt idx="142">
                  <c:v>64.7509765625</c:v>
                </c:pt>
                <c:pt idx="143">
                  <c:v>64.751953125</c:v>
                </c:pt>
                <c:pt idx="144">
                  <c:v>64.7529296875</c:v>
                </c:pt>
                <c:pt idx="145">
                  <c:v>64.7509765625</c:v>
                </c:pt>
                <c:pt idx="146">
                  <c:v>64.7509765625</c:v>
                </c:pt>
                <c:pt idx="147">
                  <c:v>64.7509765625</c:v>
                </c:pt>
                <c:pt idx="148">
                  <c:v>64.7529296875</c:v>
                </c:pt>
                <c:pt idx="149">
                  <c:v>64.7509765625</c:v>
                </c:pt>
                <c:pt idx="150">
                  <c:v>64.7509765625</c:v>
                </c:pt>
                <c:pt idx="151">
                  <c:v>64.7509765625</c:v>
                </c:pt>
                <c:pt idx="152">
                  <c:v>64.7509765625</c:v>
                </c:pt>
                <c:pt idx="153">
                  <c:v>64.7509765625</c:v>
                </c:pt>
                <c:pt idx="154">
                  <c:v>65.4248046875</c:v>
                </c:pt>
                <c:pt idx="155">
                  <c:v>66.8837890625</c:v>
                </c:pt>
                <c:pt idx="156">
                  <c:v>67.2275390625</c:v>
                </c:pt>
                <c:pt idx="157">
                  <c:v>67.1337890625</c:v>
                </c:pt>
                <c:pt idx="158">
                  <c:v>67.3056640625</c:v>
                </c:pt>
                <c:pt idx="159">
                  <c:v>67.3095703125</c:v>
                </c:pt>
                <c:pt idx="160">
                  <c:v>67.3115234375</c:v>
                </c:pt>
                <c:pt idx="161">
                  <c:v>67.3095703125</c:v>
                </c:pt>
                <c:pt idx="162">
                  <c:v>67.3095703125</c:v>
                </c:pt>
                <c:pt idx="163">
                  <c:v>67.3115234375</c:v>
                </c:pt>
                <c:pt idx="164">
                  <c:v>67.3095703125</c:v>
                </c:pt>
                <c:pt idx="165">
                  <c:v>67.3095703125</c:v>
                </c:pt>
                <c:pt idx="166">
                  <c:v>67.3115234375</c:v>
                </c:pt>
                <c:pt idx="167">
                  <c:v>67.3095703125</c:v>
                </c:pt>
                <c:pt idx="168">
                  <c:v>67.3095703125</c:v>
                </c:pt>
                <c:pt idx="169">
                  <c:v>67.310546875</c:v>
                </c:pt>
                <c:pt idx="170">
                  <c:v>67.3095703125</c:v>
                </c:pt>
                <c:pt idx="171">
                  <c:v>67.3095703125</c:v>
                </c:pt>
                <c:pt idx="172">
                  <c:v>67.310546875</c:v>
                </c:pt>
                <c:pt idx="173">
                  <c:v>67.3115234375</c:v>
                </c:pt>
                <c:pt idx="174">
                  <c:v>67.3095703125</c:v>
                </c:pt>
                <c:pt idx="175">
                  <c:v>67.4033203125</c:v>
                </c:pt>
                <c:pt idx="176">
                  <c:v>68.419921875</c:v>
                </c:pt>
                <c:pt idx="177">
                  <c:v>68.3955078125</c:v>
                </c:pt>
                <c:pt idx="178">
                  <c:v>68.1767578125</c:v>
                </c:pt>
                <c:pt idx="179">
                  <c:v>68.1767578125</c:v>
                </c:pt>
                <c:pt idx="180">
                  <c:v>68.1787109375</c:v>
                </c:pt>
                <c:pt idx="181">
                  <c:v>68.1767578125</c:v>
                </c:pt>
                <c:pt idx="182">
                  <c:v>68.1767578125</c:v>
                </c:pt>
                <c:pt idx="183">
                  <c:v>68.1787109375</c:v>
                </c:pt>
                <c:pt idx="184">
                  <c:v>68.1767578125</c:v>
                </c:pt>
                <c:pt idx="185">
                  <c:v>68.1767578125</c:v>
                </c:pt>
                <c:pt idx="186">
                  <c:v>68.1787109375</c:v>
                </c:pt>
                <c:pt idx="187">
                  <c:v>68.1767578125</c:v>
                </c:pt>
                <c:pt idx="188">
                  <c:v>68.1767578125</c:v>
                </c:pt>
                <c:pt idx="189">
                  <c:v>68.1767578125</c:v>
                </c:pt>
                <c:pt idx="190">
                  <c:v>68.1767578125</c:v>
                </c:pt>
                <c:pt idx="191">
                  <c:v>68.177734375</c:v>
                </c:pt>
                <c:pt idx="192">
                  <c:v>68.1767578125</c:v>
                </c:pt>
                <c:pt idx="193">
                  <c:v>68.5791015625</c:v>
                </c:pt>
                <c:pt idx="194">
                  <c:v>69.173828125</c:v>
                </c:pt>
                <c:pt idx="195">
                  <c:v>69.7529296875</c:v>
                </c:pt>
                <c:pt idx="196">
                  <c:v>69.9580078125</c:v>
                </c:pt>
                <c:pt idx="197">
                  <c:v>69.9580078125</c:v>
                </c:pt>
                <c:pt idx="198">
                  <c:v>69.9580078125</c:v>
                </c:pt>
                <c:pt idx="199">
                  <c:v>69.9580078125</c:v>
                </c:pt>
                <c:pt idx="200">
                  <c:v>69.9580078125</c:v>
                </c:pt>
                <c:pt idx="201">
                  <c:v>69.9580078125</c:v>
                </c:pt>
                <c:pt idx="202">
                  <c:v>69.9580078125</c:v>
                </c:pt>
                <c:pt idx="203">
                  <c:v>69.9599609375</c:v>
                </c:pt>
                <c:pt idx="204">
                  <c:v>69.9580078125</c:v>
                </c:pt>
                <c:pt idx="205">
                  <c:v>69.9580078125</c:v>
                </c:pt>
                <c:pt idx="206">
                  <c:v>69.9580078125</c:v>
                </c:pt>
                <c:pt idx="207">
                  <c:v>69.9599609375</c:v>
                </c:pt>
                <c:pt idx="208">
                  <c:v>69.9580078125</c:v>
                </c:pt>
                <c:pt idx="209">
                  <c:v>69.9580078125</c:v>
                </c:pt>
                <c:pt idx="210">
                  <c:v>69.9599609375</c:v>
                </c:pt>
                <c:pt idx="211">
                  <c:v>69.9580078125</c:v>
                </c:pt>
                <c:pt idx="212">
                  <c:v>70.1650390625</c:v>
                </c:pt>
                <c:pt idx="213">
                  <c:v>70.1650390625</c:v>
                </c:pt>
                <c:pt idx="214">
                  <c:v>70.1669921875</c:v>
                </c:pt>
                <c:pt idx="215">
                  <c:v>70.1650390625</c:v>
                </c:pt>
                <c:pt idx="216">
                  <c:v>70.1650390625</c:v>
                </c:pt>
                <c:pt idx="217">
                  <c:v>70.1650390625</c:v>
                </c:pt>
                <c:pt idx="218">
                  <c:v>70.1650390625</c:v>
                </c:pt>
                <c:pt idx="219">
                  <c:v>70.1650390625</c:v>
                </c:pt>
                <c:pt idx="220">
                  <c:v>70.1669921875</c:v>
                </c:pt>
                <c:pt idx="221">
                  <c:v>70.1669921875</c:v>
                </c:pt>
                <c:pt idx="222">
                  <c:v>70.1650390625</c:v>
                </c:pt>
                <c:pt idx="223">
                  <c:v>70.166015625</c:v>
                </c:pt>
                <c:pt idx="224">
                  <c:v>70.1650390625</c:v>
                </c:pt>
                <c:pt idx="225">
                  <c:v>70.4580078125</c:v>
                </c:pt>
                <c:pt idx="226">
                  <c:v>70.7119140625</c:v>
                </c:pt>
                <c:pt idx="227">
                  <c:v>70.6923828125</c:v>
                </c:pt>
                <c:pt idx="228">
                  <c:v>70.5478515625</c:v>
                </c:pt>
                <c:pt idx="229">
                  <c:v>70.5478515625</c:v>
                </c:pt>
                <c:pt idx="230">
                  <c:v>70.5498046875</c:v>
                </c:pt>
                <c:pt idx="231">
                  <c:v>70.5478515625</c:v>
                </c:pt>
                <c:pt idx="232">
                  <c:v>70.5478515625</c:v>
                </c:pt>
                <c:pt idx="233">
                  <c:v>70.5478515625</c:v>
                </c:pt>
                <c:pt idx="234">
                  <c:v>70.5498046875</c:v>
                </c:pt>
                <c:pt idx="235">
                  <c:v>70.5478515625</c:v>
                </c:pt>
                <c:pt idx="236">
                  <c:v>70.5478515625</c:v>
                </c:pt>
                <c:pt idx="237">
                  <c:v>70.548828125</c:v>
                </c:pt>
                <c:pt idx="238">
                  <c:v>70.7568359375</c:v>
                </c:pt>
                <c:pt idx="239">
                  <c:v>72.1142578125</c:v>
                </c:pt>
                <c:pt idx="240">
                  <c:v>72.1689453125</c:v>
                </c:pt>
                <c:pt idx="241">
                  <c:v>72.1083984375</c:v>
                </c:pt>
                <c:pt idx="242">
                  <c:v>72.1337890625</c:v>
                </c:pt>
                <c:pt idx="243">
                  <c:v>72.1337890625</c:v>
                </c:pt>
                <c:pt idx="244">
                  <c:v>72.1337890625</c:v>
                </c:pt>
                <c:pt idx="245">
                  <c:v>72.1357421875</c:v>
                </c:pt>
                <c:pt idx="246">
                  <c:v>72.1337890625</c:v>
                </c:pt>
                <c:pt idx="247">
                  <c:v>72.1337890625</c:v>
                </c:pt>
                <c:pt idx="248">
                  <c:v>72.1357421875</c:v>
                </c:pt>
                <c:pt idx="249">
                  <c:v>72.1337890625</c:v>
                </c:pt>
                <c:pt idx="250">
                  <c:v>72.1337890625</c:v>
                </c:pt>
                <c:pt idx="251">
                  <c:v>72.1396484375</c:v>
                </c:pt>
                <c:pt idx="252">
                  <c:v>72.1376953125</c:v>
                </c:pt>
                <c:pt idx="253">
                  <c:v>72.1376953125</c:v>
                </c:pt>
                <c:pt idx="254">
                  <c:v>72.1396484375</c:v>
                </c:pt>
                <c:pt idx="255">
                  <c:v>72.1376953125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1204544"/>
        <c:axId val="-801214336"/>
      </c:lineChart>
      <c:catAx>
        <c:axId val="-80120454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121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12143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12045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7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889</f>
        <v>889</v>
      </c>
      <c r="B2" s="2">
        <f>9</f>
        <v>9</v>
      </c>
      <c r="C2" s="2">
        <f>649</f>
        <v>649</v>
      </c>
      <c r="D2" s="2">
        <f>4670</f>
        <v>4670</v>
      </c>
      <c r="E2" s="2">
        <f>4.560546875</f>
        <v>4.560546875</v>
      </c>
      <c r="G2" s="2">
        <f>309</f>
        <v>309</v>
      </c>
    </row>
    <row r="3" spans="1:11" x14ac:dyDescent="0.25">
      <c r="A3" s="2">
        <f>1186</f>
        <v>1186</v>
      </c>
      <c r="B3" s="2">
        <f>23</f>
        <v>23</v>
      </c>
      <c r="C3" s="2">
        <f>805</f>
        <v>805</v>
      </c>
      <c r="D3" s="2">
        <f>14717</f>
        <v>14717</v>
      </c>
      <c r="E3" s="2">
        <f>14.3720703125</f>
        <v>14.3720703125</v>
      </c>
    </row>
    <row r="4" spans="1:11" x14ac:dyDescent="0.25">
      <c r="A4" s="2">
        <f>1555</f>
        <v>1555</v>
      </c>
      <c r="B4" s="2">
        <f>24</f>
        <v>24</v>
      </c>
      <c r="C4" s="2">
        <f>984</f>
        <v>984</v>
      </c>
      <c r="D4" s="2">
        <f>12646</f>
        <v>12646</v>
      </c>
      <c r="E4" s="2">
        <f>12.349609375</f>
        <v>12.349609375</v>
      </c>
      <c r="G4" s="2" t="s">
        <v>5</v>
      </c>
    </row>
    <row r="5" spans="1:11" x14ac:dyDescent="0.25">
      <c r="A5" s="2">
        <f>1903</f>
        <v>1903</v>
      </c>
      <c r="B5" s="2">
        <f>35</f>
        <v>35</v>
      </c>
      <c r="C5" s="2">
        <f>1106</f>
        <v>1106</v>
      </c>
      <c r="D5" s="2">
        <f>14397</f>
        <v>14397</v>
      </c>
      <c r="E5" s="2">
        <f>14.0595703125</f>
        <v>14.0595703125</v>
      </c>
      <c r="G5" s="2">
        <f>198</f>
        <v>198</v>
      </c>
    </row>
    <row r="6" spans="1:11" x14ac:dyDescent="0.25">
      <c r="A6" s="2">
        <f>2262</f>
        <v>2262</v>
      </c>
      <c r="B6" s="2">
        <f>29</f>
        <v>29</v>
      </c>
      <c r="C6" s="2">
        <f>1239</f>
        <v>1239</v>
      </c>
      <c r="D6" s="2">
        <f>15521</f>
        <v>15521</v>
      </c>
      <c r="E6" s="2">
        <f>15.1572265625</f>
        <v>15.1572265625</v>
      </c>
    </row>
    <row r="7" spans="1:11" x14ac:dyDescent="0.25">
      <c r="A7" s="2">
        <f>2577</f>
        <v>2577</v>
      </c>
      <c r="B7" s="2">
        <f>32</f>
        <v>32</v>
      </c>
      <c r="C7" s="2">
        <f>1387</f>
        <v>1387</v>
      </c>
      <c r="D7" s="2">
        <f>16995</f>
        <v>16995</v>
      </c>
      <c r="E7" s="2">
        <f>16.5966796875</f>
        <v>16.5966796875</v>
      </c>
    </row>
    <row r="8" spans="1:11" x14ac:dyDescent="0.25">
      <c r="A8" s="2">
        <f>2897</f>
        <v>2897</v>
      </c>
      <c r="B8" s="2">
        <f>31</f>
        <v>31</v>
      </c>
      <c r="C8" s="2">
        <f>1589</f>
        <v>1589</v>
      </c>
      <c r="D8" s="2">
        <f>20956</f>
        <v>20956</v>
      </c>
      <c r="E8" s="2">
        <f>20.46484375</f>
        <v>20.46484375</v>
      </c>
    </row>
    <row r="9" spans="1:11" x14ac:dyDescent="0.25">
      <c r="A9" s="2">
        <f>3209</f>
        <v>3209</v>
      </c>
      <c r="B9" s="2">
        <f>32</f>
        <v>32</v>
      </c>
      <c r="C9" s="2">
        <f>1750</f>
        <v>1750</v>
      </c>
      <c r="D9" s="2">
        <f>24624</f>
        <v>24624</v>
      </c>
      <c r="E9" s="2">
        <f>24.046875</f>
        <v>24.046875</v>
      </c>
    </row>
    <row r="10" spans="1:11" x14ac:dyDescent="0.25">
      <c r="A10" s="2">
        <f>3588</f>
        <v>3588</v>
      </c>
      <c r="B10" s="2">
        <f>27</f>
        <v>27</v>
      </c>
      <c r="C10" s="2">
        <f>1993</f>
        <v>1993</v>
      </c>
      <c r="D10" s="2">
        <f>27712</f>
        <v>27712</v>
      </c>
      <c r="E10" s="2">
        <f>27.0625</f>
        <v>27.0625</v>
      </c>
    </row>
    <row r="11" spans="1:11" x14ac:dyDescent="0.25">
      <c r="A11" s="2">
        <f>3902</f>
        <v>3902</v>
      </c>
      <c r="B11" s="2">
        <f>13</f>
        <v>13</v>
      </c>
      <c r="C11" s="2">
        <f>2170</f>
        <v>2170</v>
      </c>
      <c r="D11" s="2">
        <f>30946</f>
        <v>30946</v>
      </c>
      <c r="E11" s="2">
        <f>30.220703125</f>
        <v>30.220703125</v>
      </c>
    </row>
    <row r="12" spans="1:11" x14ac:dyDescent="0.25">
      <c r="A12" s="2">
        <f>4218</f>
        <v>4218</v>
      </c>
      <c r="B12" s="2">
        <f>30</f>
        <v>30</v>
      </c>
      <c r="C12" s="2">
        <f>2426</f>
        <v>2426</v>
      </c>
      <c r="D12" s="2">
        <f>32827</f>
        <v>32827</v>
      </c>
      <c r="E12" s="2">
        <f>32.0576171875</f>
        <v>32.0576171875</v>
      </c>
    </row>
    <row r="13" spans="1:11" x14ac:dyDescent="0.25">
      <c r="A13" s="2">
        <f>4567</f>
        <v>4567</v>
      </c>
      <c r="B13" s="2">
        <f>32</f>
        <v>32</v>
      </c>
      <c r="C13" s="2">
        <f>2632</f>
        <v>2632</v>
      </c>
      <c r="D13" s="2">
        <f>34398</f>
        <v>34398</v>
      </c>
      <c r="E13" s="2">
        <f>33.591796875</f>
        <v>33.591796875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4896</f>
        <v>4896</v>
      </c>
      <c r="B14" s="2">
        <f>30</f>
        <v>30</v>
      </c>
      <c r="C14" s="2">
        <f>2807</f>
        <v>2807</v>
      </c>
      <c r="D14" s="2">
        <f>35562</f>
        <v>35562</v>
      </c>
      <c r="E14" s="2">
        <f>34.728515625</f>
        <v>34.728515625</v>
      </c>
      <c r="I14" s="1">
        <f>AVERAGE(E25:E42)</f>
        <v>42.026150173611114</v>
      </c>
      <c r="J14" s="1">
        <f>MAX(E2:E300)</f>
        <v>72.1689453125</v>
      </c>
      <c r="K14" s="1">
        <f>AVERAGE(E241:E270)</f>
        <v>72.134823069852942</v>
      </c>
    </row>
    <row r="15" spans="1:11" x14ac:dyDescent="0.25">
      <c r="A15" s="2">
        <f>5206</f>
        <v>5206</v>
      </c>
      <c r="B15" s="2">
        <f>2</f>
        <v>2</v>
      </c>
      <c r="C15" s="2">
        <f>3024</f>
        <v>3024</v>
      </c>
      <c r="D15" s="2">
        <f>36969</f>
        <v>36969</v>
      </c>
      <c r="E15" s="2">
        <f>36.1025390625</f>
        <v>36.1025390625</v>
      </c>
    </row>
    <row r="16" spans="1:11" x14ac:dyDescent="0.25">
      <c r="A16" s="2">
        <f>5513</f>
        <v>5513</v>
      </c>
      <c r="B16" s="2">
        <f>2</f>
        <v>2</v>
      </c>
      <c r="C16" s="2">
        <f>3310</f>
        <v>3310</v>
      </c>
      <c r="D16" s="2">
        <f>35426</f>
        <v>35426</v>
      </c>
      <c r="E16" s="2">
        <f>34.595703125</f>
        <v>34.595703125</v>
      </c>
    </row>
    <row r="17" spans="1:5" x14ac:dyDescent="0.25">
      <c r="A17" s="2">
        <f>5855</f>
        <v>5855</v>
      </c>
      <c r="B17" s="2">
        <f>0</f>
        <v>0</v>
      </c>
      <c r="C17" s="2">
        <f>3538</f>
        <v>3538</v>
      </c>
      <c r="D17" s="2">
        <f>36770</f>
        <v>36770</v>
      </c>
      <c r="E17" s="2">
        <f>35.908203125</f>
        <v>35.908203125</v>
      </c>
    </row>
    <row r="18" spans="1:5" x14ac:dyDescent="0.25">
      <c r="A18" s="2">
        <f>6313</f>
        <v>6313</v>
      </c>
      <c r="B18" s="2">
        <f>3</f>
        <v>3</v>
      </c>
      <c r="C18" s="2">
        <f>3767</f>
        <v>3767</v>
      </c>
      <c r="D18" s="2">
        <f>37139</f>
        <v>37139</v>
      </c>
      <c r="E18" s="2">
        <f>36.2685546875</f>
        <v>36.2685546875</v>
      </c>
    </row>
    <row r="19" spans="1:5" x14ac:dyDescent="0.25">
      <c r="A19" s="2">
        <f>6723</f>
        <v>6723</v>
      </c>
      <c r="B19" s="2">
        <f>0</f>
        <v>0</v>
      </c>
      <c r="C19" s="2">
        <f>4015</f>
        <v>4015</v>
      </c>
      <c r="D19" s="2">
        <f>38459</f>
        <v>38459</v>
      </c>
      <c r="E19" s="2">
        <f>37.5576171875</f>
        <v>37.5576171875</v>
      </c>
    </row>
    <row r="20" spans="1:5" x14ac:dyDescent="0.25">
      <c r="A20" s="2">
        <f>7268</f>
        <v>7268</v>
      </c>
      <c r="B20" s="2">
        <f>0</f>
        <v>0</v>
      </c>
      <c r="C20" s="2">
        <f>4221</f>
        <v>4221</v>
      </c>
      <c r="D20" s="2">
        <f>38814</f>
        <v>38814</v>
      </c>
      <c r="E20" s="2">
        <f>37.904296875</f>
        <v>37.904296875</v>
      </c>
    </row>
    <row r="21" spans="1:5" x14ac:dyDescent="0.25">
      <c r="A21" s="2">
        <f>7578</f>
        <v>7578</v>
      </c>
      <c r="B21" s="2">
        <f>0</f>
        <v>0</v>
      </c>
      <c r="C21" s="2">
        <f>4400</f>
        <v>4400</v>
      </c>
      <c r="D21" s="2">
        <f>39718</f>
        <v>39718</v>
      </c>
      <c r="E21" s="2">
        <f>38.787109375</f>
        <v>38.787109375</v>
      </c>
    </row>
    <row r="22" spans="1:5" x14ac:dyDescent="0.25">
      <c r="A22" s="2">
        <f>7849</f>
        <v>7849</v>
      </c>
      <c r="B22" s="2">
        <f>4</f>
        <v>4</v>
      </c>
      <c r="C22" s="2">
        <f>4584</f>
        <v>4584</v>
      </c>
      <c r="D22" s="2">
        <f>40417</f>
        <v>40417</v>
      </c>
      <c r="E22" s="2">
        <f>39.4697265625</f>
        <v>39.4697265625</v>
      </c>
    </row>
    <row r="23" spans="1:5" x14ac:dyDescent="0.25">
      <c r="A23" s="2">
        <f>8145</f>
        <v>8145</v>
      </c>
      <c r="B23" s="2">
        <f>0</f>
        <v>0</v>
      </c>
      <c r="C23" s="2">
        <f>4731</f>
        <v>4731</v>
      </c>
      <c r="D23" s="2">
        <f>40661</f>
        <v>40661</v>
      </c>
      <c r="E23" s="2">
        <f>39.7080078125</f>
        <v>39.7080078125</v>
      </c>
    </row>
    <row r="24" spans="1:5" x14ac:dyDescent="0.25">
      <c r="A24" s="2">
        <f>8452</f>
        <v>8452</v>
      </c>
      <c r="B24" s="2">
        <f>5</f>
        <v>5</v>
      </c>
      <c r="C24" s="2">
        <f>4963</f>
        <v>4963</v>
      </c>
      <c r="D24" s="2">
        <f>42687</f>
        <v>42687</v>
      </c>
      <c r="E24" s="2">
        <f>41.6865234375</f>
        <v>41.6865234375</v>
      </c>
    </row>
    <row r="25" spans="1:5" x14ac:dyDescent="0.25">
      <c r="A25" s="2">
        <f>8767</f>
        <v>8767</v>
      </c>
      <c r="B25" s="2">
        <f>13</f>
        <v>13</v>
      </c>
      <c r="C25" s="2">
        <f>5109</f>
        <v>5109</v>
      </c>
      <c r="D25" s="2">
        <f>43028</f>
        <v>43028</v>
      </c>
      <c r="E25" s="2">
        <f>42.01953125</f>
        <v>42.01953125</v>
      </c>
    </row>
    <row r="26" spans="1:5" x14ac:dyDescent="0.25">
      <c r="A26" s="2">
        <f>9079</f>
        <v>9079</v>
      </c>
      <c r="B26" s="2">
        <f>2</f>
        <v>2</v>
      </c>
      <c r="C26" s="2">
        <f>5253</f>
        <v>5253</v>
      </c>
      <c r="D26" s="2">
        <f>43032</f>
        <v>43032</v>
      </c>
      <c r="E26" s="2">
        <f>42.0234375</f>
        <v>42.0234375</v>
      </c>
    </row>
    <row r="27" spans="1:5" x14ac:dyDescent="0.25">
      <c r="A27" s="2">
        <f>9360</f>
        <v>9360</v>
      </c>
      <c r="B27" s="2">
        <f>4</f>
        <v>4</v>
      </c>
      <c r="C27" s="2">
        <f>5402</f>
        <v>5402</v>
      </c>
      <c r="D27" s="2">
        <f>43032</f>
        <v>43032</v>
      </c>
      <c r="E27" s="2">
        <f>42.0234375</f>
        <v>42.0234375</v>
      </c>
    </row>
    <row r="28" spans="1:5" x14ac:dyDescent="0.25">
      <c r="A28" s="2">
        <f>9694</f>
        <v>9694</v>
      </c>
      <c r="B28" s="2">
        <f>4</f>
        <v>4</v>
      </c>
      <c r="C28" s="2">
        <f>5592</f>
        <v>5592</v>
      </c>
      <c r="D28" s="2">
        <f>43033</f>
        <v>43033</v>
      </c>
      <c r="E28" s="2">
        <f>42.0244140625</f>
        <v>42.0244140625</v>
      </c>
    </row>
    <row r="29" spans="1:5" x14ac:dyDescent="0.25">
      <c r="A29" s="2">
        <f>10003</f>
        <v>10003</v>
      </c>
      <c r="B29" s="2">
        <f>14</f>
        <v>14</v>
      </c>
      <c r="C29" s="2">
        <f>5742</f>
        <v>5742</v>
      </c>
      <c r="D29" s="2">
        <f>43032</f>
        <v>43032</v>
      </c>
      <c r="E29" s="2">
        <f>42.0234375</f>
        <v>42.0234375</v>
      </c>
    </row>
    <row r="30" spans="1:5" x14ac:dyDescent="0.25">
      <c r="A30" s="2">
        <f>10304</f>
        <v>10304</v>
      </c>
      <c r="B30" s="2">
        <f>2</f>
        <v>2</v>
      </c>
      <c r="C30" s="2">
        <f>5948</f>
        <v>5948</v>
      </c>
      <c r="D30" s="2">
        <f>43032</f>
        <v>43032</v>
      </c>
      <c r="E30" s="2">
        <f>42.0234375</f>
        <v>42.0234375</v>
      </c>
    </row>
    <row r="31" spans="1:5" x14ac:dyDescent="0.25">
      <c r="A31" s="2">
        <f>10764</f>
        <v>10764</v>
      </c>
      <c r="B31" s="2">
        <f>33</f>
        <v>33</v>
      </c>
      <c r="C31" s="2">
        <f>6141</f>
        <v>6141</v>
      </c>
      <c r="D31" s="2">
        <f>43032</f>
        <v>43032</v>
      </c>
      <c r="E31" s="2">
        <f>42.0234375</f>
        <v>42.0234375</v>
      </c>
    </row>
    <row r="32" spans="1:5" x14ac:dyDescent="0.25">
      <c r="A32" s="2">
        <f>11079</f>
        <v>11079</v>
      </c>
      <c r="B32" s="2">
        <f>31</f>
        <v>31</v>
      </c>
      <c r="C32" s="2">
        <f>6374</f>
        <v>6374</v>
      </c>
      <c r="D32" s="2">
        <f>43034</f>
        <v>43034</v>
      </c>
      <c r="E32" s="2">
        <f>42.025390625</f>
        <v>42.025390625</v>
      </c>
    </row>
    <row r="33" spans="1:5" x14ac:dyDescent="0.25">
      <c r="A33" s="2">
        <f>11372</f>
        <v>11372</v>
      </c>
      <c r="B33" s="2">
        <f>28</f>
        <v>28</v>
      </c>
      <c r="C33" s="2">
        <f>6559</f>
        <v>6559</v>
      </c>
      <c r="D33" s="2">
        <f>43034</f>
        <v>43034</v>
      </c>
      <c r="E33" s="2">
        <f>42.025390625</f>
        <v>42.025390625</v>
      </c>
    </row>
    <row r="34" spans="1:5" x14ac:dyDescent="0.25">
      <c r="A34" s="2">
        <f>11674</f>
        <v>11674</v>
      </c>
      <c r="B34" s="2">
        <f>33</f>
        <v>33</v>
      </c>
      <c r="C34" s="2">
        <f>6783</f>
        <v>6783</v>
      </c>
      <c r="D34" s="2">
        <f>43034</f>
        <v>43034</v>
      </c>
      <c r="E34" s="2">
        <f>42.025390625</f>
        <v>42.025390625</v>
      </c>
    </row>
    <row r="35" spans="1:5" x14ac:dyDescent="0.25">
      <c r="A35" s="2">
        <f>11985</f>
        <v>11985</v>
      </c>
      <c r="B35" s="2">
        <f>41</f>
        <v>41</v>
      </c>
      <c r="C35" s="2">
        <f>7061</f>
        <v>7061</v>
      </c>
      <c r="D35" s="2">
        <f>43034</f>
        <v>43034</v>
      </c>
      <c r="E35" s="2">
        <f>42.025390625</f>
        <v>42.025390625</v>
      </c>
    </row>
    <row r="36" spans="1:5" x14ac:dyDescent="0.25">
      <c r="A36" s="2">
        <f>12276</f>
        <v>12276</v>
      </c>
      <c r="B36" s="2">
        <f>30</f>
        <v>30</v>
      </c>
      <c r="C36" s="2">
        <f>7357</f>
        <v>7357</v>
      </c>
      <c r="D36" s="2">
        <f>43038</f>
        <v>43038</v>
      </c>
      <c r="E36" s="2">
        <f>42.029296875</f>
        <v>42.029296875</v>
      </c>
    </row>
    <row r="37" spans="1:5" x14ac:dyDescent="0.25">
      <c r="A37" s="2">
        <f>12599</f>
        <v>12599</v>
      </c>
      <c r="B37" s="2">
        <f>22</f>
        <v>22</v>
      </c>
      <c r="C37" s="2">
        <f>7488</f>
        <v>7488</v>
      </c>
      <c r="D37" s="2">
        <f>43038</f>
        <v>43038</v>
      </c>
      <c r="E37" s="2">
        <f>42.029296875</f>
        <v>42.029296875</v>
      </c>
    </row>
    <row r="38" spans="1:5" x14ac:dyDescent="0.25">
      <c r="A38" s="2">
        <f>12889</f>
        <v>12889</v>
      </c>
      <c r="B38" s="2">
        <f>10</f>
        <v>10</v>
      </c>
      <c r="C38" s="2">
        <f>7662</f>
        <v>7662</v>
      </c>
      <c r="D38" s="2">
        <f>43039</f>
        <v>43039</v>
      </c>
      <c r="E38" s="2">
        <f>42.0302734375</f>
        <v>42.0302734375</v>
      </c>
    </row>
    <row r="39" spans="1:5" x14ac:dyDescent="0.25">
      <c r="A39" s="2">
        <f>13193</f>
        <v>13193</v>
      </c>
      <c r="B39" s="2">
        <f>0</f>
        <v>0</v>
      </c>
      <c r="C39" s="2">
        <f>7794</f>
        <v>7794</v>
      </c>
      <c r="D39" s="2">
        <f>43038</f>
        <v>43038</v>
      </c>
      <c r="E39" s="2">
        <f>42.029296875</f>
        <v>42.029296875</v>
      </c>
    </row>
    <row r="40" spans="1:5" x14ac:dyDescent="0.25">
      <c r="A40" s="2">
        <f>13458</f>
        <v>13458</v>
      </c>
      <c r="B40" s="2">
        <f>0</f>
        <v>0</v>
      </c>
      <c r="C40" s="2">
        <f>7980</f>
        <v>7980</v>
      </c>
      <c r="D40" s="2">
        <f>43039</f>
        <v>43039</v>
      </c>
      <c r="E40" s="2">
        <f>42.0302734375</f>
        <v>42.0302734375</v>
      </c>
    </row>
    <row r="41" spans="1:5" x14ac:dyDescent="0.25">
      <c r="A41" s="2">
        <f>13721</f>
        <v>13721</v>
      </c>
      <c r="B41" s="2">
        <f>0</f>
        <v>0</v>
      </c>
      <c r="C41" s="2">
        <f>8129</f>
        <v>8129</v>
      </c>
      <c r="D41" s="2">
        <f>43038</f>
        <v>43038</v>
      </c>
      <c r="E41" s="2">
        <f>42.029296875</f>
        <v>42.029296875</v>
      </c>
    </row>
    <row r="42" spans="1:5" x14ac:dyDescent="0.25">
      <c r="A42" s="2">
        <f>14003</f>
        <v>14003</v>
      </c>
      <c r="B42" s="2">
        <f>0</f>
        <v>0</v>
      </c>
      <c r="C42" s="2">
        <f>8311</f>
        <v>8311</v>
      </c>
      <c r="D42" s="2">
        <f>43039</f>
        <v>43039</v>
      </c>
      <c r="E42" s="2">
        <f>42.0302734375</f>
        <v>42.0302734375</v>
      </c>
    </row>
    <row r="43" spans="1:5" x14ac:dyDescent="0.25">
      <c r="A43" s="2">
        <f>14306</f>
        <v>14306</v>
      </c>
      <c r="B43" s="2">
        <f>0</f>
        <v>0</v>
      </c>
      <c r="C43" s="2">
        <f>8480</f>
        <v>8480</v>
      </c>
      <c r="D43" s="2">
        <f>43038</f>
        <v>43038</v>
      </c>
      <c r="E43" s="2">
        <f>42.029296875</f>
        <v>42.029296875</v>
      </c>
    </row>
    <row r="44" spans="1:5" x14ac:dyDescent="0.25">
      <c r="A44" s="2">
        <f>14591</f>
        <v>14591</v>
      </c>
      <c r="B44" s="2">
        <f>4</f>
        <v>4</v>
      </c>
      <c r="C44" s="2">
        <f>8719</f>
        <v>8719</v>
      </c>
      <c r="D44" s="2">
        <f>43831</f>
        <v>43831</v>
      </c>
      <c r="E44" s="2">
        <f>42.8037109375</f>
        <v>42.8037109375</v>
      </c>
    </row>
    <row r="45" spans="1:5" x14ac:dyDescent="0.25">
      <c r="A45" s="2">
        <f>14885</f>
        <v>14885</v>
      </c>
      <c r="B45" s="2">
        <f>0</f>
        <v>0</v>
      </c>
      <c r="C45" s="2">
        <f>8941</f>
        <v>8941</v>
      </c>
      <c r="D45" s="2">
        <f>44767</f>
        <v>44767</v>
      </c>
      <c r="E45" s="2">
        <f>43.7177734375</f>
        <v>43.7177734375</v>
      </c>
    </row>
    <row r="46" spans="1:5" x14ac:dyDescent="0.25">
      <c r="A46" s="2">
        <f>15179</f>
        <v>15179</v>
      </c>
      <c r="B46" s="2">
        <f>0</f>
        <v>0</v>
      </c>
      <c r="C46" s="2">
        <f>9086</f>
        <v>9086</v>
      </c>
      <c r="D46" s="2">
        <f>44822</f>
        <v>44822</v>
      </c>
      <c r="E46" s="2">
        <f>43.771484375</f>
        <v>43.771484375</v>
      </c>
    </row>
    <row r="47" spans="1:5" x14ac:dyDescent="0.25">
      <c r="A47" s="2">
        <f>15496</f>
        <v>15496</v>
      </c>
      <c r="B47" s="2">
        <f>0</f>
        <v>0</v>
      </c>
      <c r="C47" s="2">
        <f>9242</f>
        <v>9242</v>
      </c>
      <c r="D47" s="2">
        <f>44822</f>
        <v>44822</v>
      </c>
      <c r="E47" s="2">
        <f>43.771484375</f>
        <v>43.771484375</v>
      </c>
    </row>
    <row r="48" spans="1:5" x14ac:dyDescent="0.25">
      <c r="A48" s="2">
        <f>15777</f>
        <v>15777</v>
      </c>
      <c r="B48" s="2">
        <f>40</f>
        <v>40</v>
      </c>
      <c r="C48" s="2">
        <f>9382</f>
        <v>9382</v>
      </c>
      <c r="D48" s="2">
        <f>44830</f>
        <v>44830</v>
      </c>
      <c r="E48" s="2">
        <f>43.779296875</f>
        <v>43.779296875</v>
      </c>
    </row>
    <row r="49" spans="1:5" x14ac:dyDescent="0.25">
      <c r="A49" s="2">
        <f>16095</f>
        <v>16095</v>
      </c>
      <c r="B49" s="2">
        <f>11</f>
        <v>11</v>
      </c>
      <c r="C49" s="2">
        <f>9554</f>
        <v>9554</v>
      </c>
      <c r="D49" s="2">
        <f>44839</f>
        <v>44839</v>
      </c>
      <c r="E49" s="2">
        <f>43.7880859375</f>
        <v>43.7880859375</v>
      </c>
    </row>
    <row r="50" spans="1:5" x14ac:dyDescent="0.25">
      <c r="A50" s="2">
        <f>16419</f>
        <v>16419</v>
      </c>
      <c r="B50" s="2">
        <f>15</f>
        <v>15</v>
      </c>
      <c r="C50" s="2">
        <f>9716</f>
        <v>9716</v>
      </c>
      <c r="D50" s="2">
        <f>44843</f>
        <v>44843</v>
      </c>
      <c r="E50" s="2">
        <f>43.7919921875</f>
        <v>43.7919921875</v>
      </c>
    </row>
    <row r="51" spans="1:5" x14ac:dyDescent="0.25">
      <c r="A51" s="2">
        <f>16713</f>
        <v>16713</v>
      </c>
      <c r="B51" s="2">
        <f>0</f>
        <v>0</v>
      </c>
      <c r="C51" s="2">
        <f>9894</f>
        <v>9894</v>
      </c>
      <c r="D51" s="2">
        <f>46219</f>
        <v>46219</v>
      </c>
      <c r="E51" s="2">
        <f>45.1357421875</f>
        <v>45.1357421875</v>
      </c>
    </row>
    <row r="52" spans="1:5" x14ac:dyDescent="0.25">
      <c r="A52" s="2">
        <f>17018</f>
        <v>17018</v>
      </c>
      <c r="B52" s="2">
        <f>0</f>
        <v>0</v>
      </c>
      <c r="C52" s="2">
        <f>10082</f>
        <v>10082</v>
      </c>
      <c r="D52" s="2">
        <f>46734</f>
        <v>46734</v>
      </c>
      <c r="E52" s="2">
        <f>45.638671875</f>
        <v>45.638671875</v>
      </c>
    </row>
    <row r="53" spans="1:5" x14ac:dyDescent="0.25">
      <c r="A53" s="2">
        <f>17307</f>
        <v>17307</v>
      </c>
      <c r="B53" s="2">
        <f>0</f>
        <v>0</v>
      </c>
      <c r="C53" s="2">
        <f>10222</f>
        <v>10222</v>
      </c>
      <c r="D53" s="2">
        <f>46782</f>
        <v>46782</v>
      </c>
      <c r="E53" s="2">
        <f>45.685546875</f>
        <v>45.685546875</v>
      </c>
    </row>
    <row r="54" spans="1:5" x14ac:dyDescent="0.25">
      <c r="A54" s="2">
        <f>17615</f>
        <v>17615</v>
      </c>
      <c r="B54" s="2">
        <f>0</f>
        <v>0</v>
      </c>
      <c r="C54" s="2">
        <f>10444</f>
        <v>10444</v>
      </c>
      <c r="D54" s="2">
        <f>47646</f>
        <v>47646</v>
      </c>
      <c r="E54" s="2">
        <f>46.529296875</f>
        <v>46.529296875</v>
      </c>
    </row>
    <row r="55" spans="1:5" x14ac:dyDescent="0.25">
      <c r="A55" s="2">
        <f>17955</f>
        <v>17955</v>
      </c>
      <c r="B55" s="2">
        <f>0</f>
        <v>0</v>
      </c>
      <c r="C55" s="2">
        <f>10668</f>
        <v>10668</v>
      </c>
      <c r="D55" s="2">
        <f>48062</f>
        <v>48062</v>
      </c>
      <c r="E55" s="2">
        <f>46.935546875</f>
        <v>46.935546875</v>
      </c>
    </row>
    <row r="56" spans="1:5" x14ac:dyDescent="0.25">
      <c r="A56" s="2">
        <f>18292</f>
        <v>18292</v>
      </c>
      <c r="B56" s="2">
        <f>4</f>
        <v>4</v>
      </c>
      <c r="C56" s="2">
        <f>10896</f>
        <v>10896</v>
      </c>
      <c r="D56" s="2">
        <f>48412</f>
        <v>48412</v>
      </c>
      <c r="E56" s="2">
        <f>47.27734375</f>
        <v>47.27734375</v>
      </c>
    </row>
    <row r="57" spans="1:5" x14ac:dyDescent="0.25">
      <c r="A57" s="2">
        <f>18656</f>
        <v>18656</v>
      </c>
      <c r="B57" s="2">
        <f t="shared" ref="B57:B66" si="0">0</f>
        <v>0</v>
      </c>
      <c r="C57" s="2">
        <f>11086</f>
        <v>11086</v>
      </c>
      <c r="D57" s="2">
        <f>48914</f>
        <v>48914</v>
      </c>
      <c r="E57" s="2">
        <f>47.767578125</f>
        <v>47.767578125</v>
      </c>
    </row>
    <row r="58" spans="1:5" x14ac:dyDescent="0.25">
      <c r="A58" s="2">
        <f>19009</f>
        <v>19009</v>
      </c>
      <c r="B58" s="2">
        <f t="shared" si="0"/>
        <v>0</v>
      </c>
      <c r="C58" s="2">
        <f>11249</f>
        <v>11249</v>
      </c>
      <c r="D58" s="2">
        <f>49434</f>
        <v>49434</v>
      </c>
      <c r="E58" s="2">
        <f>48.275390625</f>
        <v>48.275390625</v>
      </c>
    </row>
    <row r="59" spans="1:5" x14ac:dyDescent="0.25">
      <c r="A59" s="2">
        <f>19330</f>
        <v>19330</v>
      </c>
      <c r="B59" s="2">
        <f t="shared" si="0"/>
        <v>0</v>
      </c>
      <c r="C59" s="2">
        <f>11391</f>
        <v>11391</v>
      </c>
      <c r="D59" s="2">
        <f>49798</f>
        <v>49798</v>
      </c>
      <c r="E59" s="2">
        <f>48.630859375</f>
        <v>48.630859375</v>
      </c>
    </row>
    <row r="60" spans="1:5" x14ac:dyDescent="0.25">
      <c r="A60" s="2">
        <f>19676</f>
        <v>19676</v>
      </c>
      <c r="B60" s="2">
        <f t="shared" si="0"/>
        <v>0</v>
      </c>
      <c r="C60" s="2">
        <f>11566</f>
        <v>11566</v>
      </c>
      <c r="D60" s="2">
        <f>50258</f>
        <v>50258</v>
      </c>
      <c r="E60" s="2">
        <f>49.080078125</f>
        <v>49.080078125</v>
      </c>
    </row>
    <row r="61" spans="1:5" x14ac:dyDescent="0.25">
      <c r="A61" s="2">
        <f>19996</f>
        <v>19996</v>
      </c>
      <c r="B61" s="2">
        <f t="shared" si="0"/>
        <v>0</v>
      </c>
      <c r="C61" s="2">
        <f>11728</f>
        <v>11728</v>
      </c>
      <c r="D61" s="2">
        <f>50930</f>
        <v>50930</v>
      </c>
      <c r="E61" s="2">
        <f>49.736328125</f>
        <v>49.736328125</v>
      </c>
    </row>
    <row r="62" spans="1:5" x14ac:dyDescent="0.25">
      <c r="A62" s="2">
        <f>20322</f>
        <v>20322</v>
      </c>
      <c r="B62" s="2">
        <f t="shared" si="0"/>
        <v>0</v>
      </c>
      <c r="C62" s="2">
        <f>11929</f>
        <v>11929</v>
      </c>
      <c r="D62" s="2">
        <f>53394</f>
        <v>53394</v>
      </c>
      <c r="E62" s="2">
        <f>52.142578125</f>
        <v>52.142578125</v>
      </c>
    </row>
    <row r="63" spans="1:5" x14ac:dyDescent="0.25">
      <c r="A63" s="2">
        <f>20619</f>
        <v>20619</v>
      </c>
      <c r="B63" s="2">
        <f t="shared" si="0"/>
        <v>0</v>
      </c>
      <c r="C63" s="2">
        <f>12117</f>
        <v>12117</v>
      </c>
      <c r="D63" s="2">
        <f>55904</f>
        <v>55904</v>
      </c>
      <c r="E63" s="2">
        <f>54.59375</f>
        <v>54.59375</v>
      </c>
    </row>
    <row r="64" spans="1:5" x14ac:dyDescent="0.25">
      <c r="A64" s="2">
        <f>20921</f>
        <v>20921</v>
      </c>
      <c r="B64" s="2">
        <f t="shared" si="0"/>
        <v>0</v>
      </c>
      <c r="C64" s="2">
        <f>12327</f>
        <v>12327</v>
      </c>
      <c r="D64" s="2">
        <f>58136</f>
        <v>58136</v>
      </c>
      <c r="E64" s="2">
        <f>56.7734375</f>
        <v>56.7734375</v>
      </c>
    </row>
    <row r="65" spans="1:5" x14ac:dyDescent="0.25">
      <c r="A65" s="2">
        <f>21209</f>
        <v>21209</v>
      </c>
      <c r="B65" s="2">
        <f t="shared" si="0"/>
        <v>0</v>
      </c>
      <c r="C65" s="2">
        <f>12522</f>
        <v>12522</v>
      </c>
      <c r="D65" s="2">
        <f>60040</f>
        <v>60040</v>
      </c>
      <c r="E65" s="2">
        <f>58.6328125</f>
        <v>58.6328125</v>
      </c>
    </row>
    <row r="66" spans="1:5" x14ac:dyDescent="0.25">
      <c r="A66" s="2">
        <f>21529</f>
        <v>21529</v>
      </c>
      <c r="B66" s="2">
        <f t="shared" si="0"/>
        <v>0</v>
      </c>
      <c r="C66" s="2">
        <f>12722</f>
        <v>12722</v>
      </c>
      <c r="D66" s="2">
        <f>60538</f>
        <v>60538</v>
      </c>
      <c r="E66" s="2">
        <f>59.119140625</f>
        <v>59.119140625</v>
      </c>
    </row>
    <row r="67" spans="1:5" x14ac:dyDescent="0.25">
      <c r="A67" s="2">
        <f>21851</f>
        <v>21851</v>
      </c>
      <c r="B67" s="2">
        <f>4</f>
        <v>4</v>
      </c>
      <c r="C67" s="2">
        <f>12958</f>
        <v>12958</v>
      </c>
      <c r="D67" s="2">
        <f>60740</f>
        <v>60740</v>
      </c>
      <c r="E67" s="2">
        <f>59.31640625</f>
        <v>59.31640625</v>
      </c>
    </row>
    <row r="68" spans="1:5" x14ac:dyDescent="0.25">
      <c r="A68" s="2">
        <f>22142</f>
        <v>22142</v>
      </c>
      <c r="B68" s="2">
        <f>0</f>
        <v>0</v>
      </c>
      <c r="C68" s="2">
        <f>13095</f>
        <v>13095</v>
      </c>
      <c r="D68" s="2">
        <f>60560</f>
        <v>60560</v>
      </c>
      <c r="E68" s="2">
        <f>59.140625</f>
        <v>59.140625</v>
      </c>
    </row>
    <row r="69" spans="1:5" x14ac:dyDescent="0.25">
      <c r="A69" s="2">
        <f>22425</f>
        <v>22425</v>
      </c>
      <c r="B69" s="2">
        <f>4</f>
        <v>4</v>
      </c>
      <c r="C69" s="2">
        <f>13234</f>
        <v>13234</v>
      </c>
      <c r="D69" s="2">
        <f>60560</f>
        <v>60560</v>
      </c>
      <c r="E69" s="2">
        <f>59.140625</f>
        <v>59.140625</v>
      </c>
    </row>
    <row r="70" spans="1:5" x14ac:dyDescent="0.25">
      <c r="A70" s="2">
        <f>22716</f>
        <v>22716</v>
      </c>
      <c r="B70" s="2">
        <f>0</f>
        <v>0</v>
      </c>
      <c r="C70" s="2">
        <f>13375</f>
        <v>13375</v>
      </c>
      <c r="D70" s="2">
        <f>60560</f>
        <v>60560</v>
      </c>
      <c r="E70" s="2">
        <f>59.140625</f>
        <v>59.140625</v>
      </c>
    </row>
    <row r="71" spans="1:5" x14ac:dyDescent="0.25">
      <c r="A71" s="2">
        <f>23018</f>
        <v>23018</v>
      </c>
      <c r="B71" s="2">
        <f>0</f>
        <v>0</v>
      </c>
      <c r="C71" s="2">
        <f>13560</f>
        <v>13560</v>
      </c>
      <c r="D71" s="2">
        <f>60562</f>
        <v>60562</v>
      </c>
      <c r="E71" s="2">
        <f>59.142578125</f>
        <v>59.142578125</v>
      </c>
    </row>
    <row r="72" spans="1:5" x14ac:dyDescent="0.25">
      <c r="A72" s="2">
        <f>23298</f>
        <v>23298</v>
      </c>
      <c r="B72" s="2">
        <f>0</f>
        <v>0</v>
      </c>
      <c r="C72" s="2">
        <f>13736</f>
        <v>13736</v>
      </c>
      <c r="D72" s="2">
        <f>60560</f>
        <v>60560</v>
      </c>
      <c r="E72" s="2">
        <f>59.140625</f>
        <v>59.140625</v>
      </c>
    </row>
    <row r="73" spans="1:5" x14ac:dyDescent="0.25">
      <c r="A73" s="2">
        <f>23613</f>
        <v>23613</v>
      </c>
      <c r="B73" s="2">
        <f>0</f>
        <v>0</v>
      </c>
      <c r="C73" s="2">
        <f>13881</f>
        <v>13881</v>
      </c>
      <c r="D73" s="2">
        <f>60560</f>
        <v>60560</v>
      </c>
      <c r="E73" s="2">
        <f>59.140625</f>
        <v>59.140625</v>
      </c>
    </row>
    <row r="74" spans="1:5" x14ac:dyDescent="0.25">
      <c r="A74" s="2">
        <f>23894</f>
        <v>23894</v>
      </c>
      <c r="B74" s="2">
        <f>0</f>
        <v>0</v>
      </c>
      <c r="C74" s="2">
        <f>14024</f>
        <v>14024</v>
      </c>
      <c r="D74" s="2">
        <f>60560</f>
        <v>60560</v>
      </c>
      <c r="E74" s="2">
        <f>59.140625</f>
        <v>59.140625</v>
      </c>
    </row>
    <row r="75" spans="1:5" x14ac:dyDescent="0.25">
      <c r="A75" s="2">
        <f>24192</f>
        <v>24192</v>
      </c>
      <c r="B75" s="2">
        <f>0</f>
        <v>0</v>
      </c>
      <c r="C75" s="2">
        <f>14190</f>
        <v>14190</v>
      </c>
      <c r="D75" s="2">
        <f>60560</f>
        <v>60560</v>
      </c>
      <c r="E75" s="2">
        <f>59.140625</f>
        <v>59.140625</v>
      </c>
    </row>
    <row r="76" spans="1:5" x14ac:dyDescent="0.25">
      <c r="A76" s="2">
        <f>24497</f>
        <v>24497</v>
      </c>
      <c r="B76" s="2">
        <f>4</f>
        <v>4</v>
      </c>
      <c r="C76" s="2">
        <f>14363</f>
        <v>14363</v>
      </c>
      <c r="D76" s="2">
        <f>60564</f>
        <v>60564</v>
      </c>
      <c r="E76" s="2">
        <f>59.14453125</f>
        <v>59.14453125</v>
      </c>
    </row>
    <row r="77" spans="1:5" x14ac:dyDescent="0.25">
      <c r="A77" s="2">
        <f>24800</f>
        <v>24800</v>
      </c>
      <c r="B77" s="2">
        <f>0</f>
        <v>0</v>
      </c>
      <c r="C77" s="2">
        <f>14520</f>
        <v>14520</v>
      </c>
      <c r="D77" s="2">
        <f>60568</f>
        <v>60568</v>
      </c>
      <c r="E77" s="2">
        <f>59.1484375</f>
        <v>59.1484375</v>
      </c>
    </row>
    <row r="78" spans="1:5" x14ac:dyDescent="0.25">
      <c r="A78" s="2">
        <f>25093</f>
        <v>25093</v>
      </c>
      <c r="B78" s="2">
        <f>24</f>
        <v>24</v>
      </c>
      <c r="C78" s="2">
        <f>14707</f>
        <v>14707</v>
      </c>
      <c r="D78" s="2">
        <f>60570</f>
        <v>60570</v>
      </c>
      <c r="E78" s="2">
        <f>59.150390625</f>
        <v>59.150390625</v>
      </c>
    </row>
    <row r="79" spans="1:5" x14ac:dyDescent="0.25">
      <c r="A79" s="2">
        <f>25381</f>
        <v>25381</v>
      </c>
      <c r="B79" s="2">
        <f>26</f>
        <v>26</v>
      </c>
      <c r="C79" s="2">
        <f>14885</f>
        <v>14885</v>
      </c>
      <c r="D79" s="2">
        <f>60568</f>
        <v>60568</v>
      </c>
      <c r="E79" s="2">
        <f>59.1484375</f>
        <v>59.1484375</v>
      </c>
    </row>
    <row r="80" spans="1:5" x14ac:dyDescent="0.25">
      <c r="A80" s="2">
        <f>25680</f>
        <v>25680</v>
      </c>
      <c r="B80" s="2">
        <f>25</f>
        <v>25</v>
      </c>
      <c r="C80" s="2">
        <f>15052</f>
        <v>15052</v>
      </c>
      <c r="D80" s="2">
        <f>60568</f>
        <v>60568</v>
      </c>
      <c r="E80" s="2">
        <f>59.1484375</f>
        <v>59.1484375</v>
      </c>
    </row>
    <row r="81" spans="1:5" x14ac:dyDescent="0.25">
      <c r="A81" s="2">
        <f>25965</f>
        <v>25965</v>
      </c>
      <c r="B81" s="2">
        <f>40</f>
        <v>40</v>
      </c>
      <c r="C81" s="2">
        <f>15197</f>
        <v>15197</v>
      </c>
      <c r="D81" s="2">
        <f>60568</f>
        <v>60568</v>
      </c>
      <c r="E81" s="2">
        <f>59.1484375</f>
        <v>59.1484375</v>
      </c>
    </row>
    <row r="82" spans="1:5" x14ac:dyDescent="0.25">
      <c r="A82" s="2">
        <f>26248</f>
        <v>26248</v>
      </c>
      <c r="B82" s="2">
        <f>4</f>
        <v>4</v>
      </c>
      <c r="C82" s="2">
        <f>15400</f>
        <v>15400</v>
      </c>
      <c r="D82" s="2">
        <f>60568</f>
        <v>60568</v>
      </c>
      <c r="E82" s="2">
        <f>59.1484375</f>
        <v>59.1484375</v>
      </c>
    </row>
    <row r="83" spans="1:5" x14ac:dyDescent="0.25">
      <c r="A83" s="2">
        <f>26576</f>
        <v>26576</v>
      </c>
      <c r="B83" s="2">
        <f>0</f>
        <v>0</v>
      </c>
      <c r="C83" s="2">
        <f>15657</f>
        <v>15657</v>
      </c>
      <c r="D83" s="2">
        <f>60930</f>
        <v>60930</v>
      </c>
      <c r="E83" s="2">
        <f>59.501953125</f>
        <v>59.501953125</v>
      </c>
    </row>
    <row r="84" spans="1:5" x14ac:dyDescent="0.25">
      <c r="A84" s="2">
        <f>26897</f>
        <v>26897</v>
      </c>
      <c r="B84" s="2">
        <f>0</f>
        <v>0</v>
      </c>
      <c r="C84" s="2">
        <f>15902</f>
        <v>15902</v>
      </c>
      <c r="D84" s="2">
        <f>62184</f>
        <v>62184</v>
      </c>
      <c r="E84" s="2">
        <f>60.7265625</f>
        <v>60.7265625</v>
      </c>
    </row>
    <row r="85" spans="1:5" x14ac:dyDescent="0.25">
      <c r="A85" s="2">
        <f>27294</f>
        <v>27294</v>
      </c>
      <c r="B85" s="2">
        <f>0</f>
        <v>0</v>
      </c>
      <c r="C85" s="2">
        <f>16105</f>
        <v>16105</v>
      </c>
      <c r="D85" s="2">
        <f>62292</f>
        <v>62292</v>
      </c>
      <c r="E85" s="2">
        <f>60.83203125</f>
        <v>60.83203125</v>
      </c>
    </row>
    <row r="86" spans="1:5" x14ac:dyDescent="0.25">
      <c r="A86" s="2">
        <f>27609</f>
        <v>27609</v>
      </c>
      <c r="B86" s="2">
        <f>0</f>
        <v>0</v>
      </c>
      <c r="C86" s="2">
        <f>16320</f>
        <v>16320</v>
      </c>
      <c r="D86" s="2">
        <f>63584</f>
        <v>63584</v>
      </c>
      <c r="E86" s="2">
        <f>62.09375</f>
        <v>62.09375</v>
      </c>
    </row>
    <row r="87" spans="1:5" x14ac:dyDescent="0.25">
      <c r="A87" s="2">
        <f>27907</f>
        <v>27907</v>
      </c>
      <c r="B87" s="2">
        <f>0</f>
        <v>0</v>
      </c>
      <c r="C87" s="2">
        <f>16490</f>
        <v>16490</v>
      </c>
      <c r="D87" s="2">
        <f>63588</f>
        <v>63588</v>
      </c>
      <c r="E87" s="2">
        <f>62.09765625</f>
        <v>62.09765625</v>
      </c>
    </row>
    <row r="88" spans="1:5" x14ac:dyDescent="0.25">
      <c r="A88" s="2">
        <f>28180</f>
        <v>28180</v>
      </c>
      <c r="B88" s="2">
        <f>0</f>
        <v>0</v>
      </c>
      <c r="C88" s="2">
        <f>16642</f>
        <v>16642</v>
      </c>
      <c r="D88" s="2">
        <f>63588</f>
        <v>63588</v>
      </c>
      <c r="E88" s="2">
        <f>62.09765625</f>
        <v>62.09765625</v>
      </c>
    </row>
    <row r="89" spans="1:5" x14ac:dyDescent="0.25">
      <c r="A89" s="2">
        <f>28461</f>
        <v>28461</v>
      </c>
      <c r="B89" s="2">
        <f>0</f>
        <v>0</v>
      </c>
      <c r="C89" s="2">
        <f>16855</f>
        <v>16855</v>
      </c>
      <c r="D89" s="2">
        <f>63590</f>
        <v>63590</v>
      </c>
      <c r="E89" s="2">
        <f>62.099609375</f>
        <v>62.099609375</v>
      </c>
    </row>
    <row r="90" spans="1:5" x14ac:dyDescent="0.25">
      <c r="A90" s="2">
        <f>28752</f>
        <v>28752</v>
      </c>
      <c r="B90" s="2">
        <f>5</f>
        <v>5</v>
      </c>
      <c r="C90" s="2">
        <f>17031</f>
        <v>17031</v>
      </c>
      <c r="D90" s="2">
        <f>63588</f>
        <v>63588</v>
      </c>
      <c r="E90" s="2">
        <f>62.09765625</f>
        <v>62.09765625</v>
      </c>
    </row>
    <row r="91" spans="1:5" x14ac:dyDescent="0.25">
      <c r="A91" s="2">
        <f>29046</f>
        <v>29046</v>
      </c>
      <c r="B91" s="2">
        <f>0</f>
        <v>0</v>
      </c>
      <c r="C91" s="2">
        <f>17198</f>
        <v>17198</v>
      </c>
      <c r="D91" s="2">
        <f>62384</f>
        <v>62384</v>
      </c>
      <c r="E91" s="2">
        <f>60.921875</f>
        <v>60.921875</v>
      </c>
    </row>
    <row r="92" spans="1:5" x14ac:dyDescent="0.25">
      <c r="A92" s="2">
        <f>29352</f>
        <v>29352</v>
      </c>
      <c r="B92" s="2">
        <f>0</f>
        <v>0</v>
      </c>
      <c r="C92" s="2">
        <f>17378</f>
        <v>17378</v>
      </c>
      <c r="D92" s="2">
        <f>62384</f>
        <v>62384</v>
      </c>
      <c r="E92" s="2">
        <f>60.921875</f>
        <v>60.921875</v>
      </c>
    </row>
    <row r="93" spans="1:5" x14ac:dyDescent="0.25">
      <c r="A93" s="2">
        <f>29616</f>
        <v>29616</v>
      </c>
      <c r="B93" s="2">
        <f>0</f>
        <v>0</v>
      </c>
      <c r="C93" s="2">
        <f>17532</f>
        <v>17532</v>
      </c>
      <c r="D93" s="2">
        <f>62384</f>
        <v>62384</v>
      </c>
      <c r="E93" s="2">
        <f>60.921875</f>
        <v>60.921875</v>
      </c>
    </row>
    <row r="94" spans="1:5" x14ac:dyDescent="0.25">
      <c r="A94" s="2">
        <f>29910</f>
        <v>29910</v>
      </c>
      <c r="B94" s="2">
        <f>0</f>
        <v>0</v>
      </c>
      <c r="C94" s="2">
        <f>17737</f>
        <v>17737</v>
      </c>
      <c r="D94" s="2">
        <f>62386</f>
        <v>62386</v>
      </c>
      <c r="E94" s="2">
        <f>60.923828125</f>
        <v>60.923828125</v>
      </c>
    </row>
    <row r="95" spans="1:5" x14ac:dyDescent="0.25">
      <c r="A95" s="2">
        <f>30200</f>
        <v>30200</v>
      </c>
      <c r="B95" s="2">
        <f>24</f>
        <v>24</v>
      </c>
      <c r="C95" s="2">
        <f>17912</f>
        <v>17912</v>
      </c>
      <c r="D95" s="2">
        <f>62384</f>
        <v>62384</v>
      </c>
      <c r="E95" s="2">
        <f>60.921875</f>
        <v>60.921875</v>
      </c>
    </row>
    <row r="96" spans="1:5" x14ac:dyDescent="0.25">
      <c r="A96" s="2">
        <f>30521</f>
        <v>30521</v>
      </c>
      <c r="B96" s="2">
        <f>9</f>
        <v>9</v>
      </c>
      <c r="C96" s="2">
        <f>18136</f>
        <v>18136</v>
      </c>
      <c r="D96" s="2">
        <f>62385</f>
        <v>62385</v>
      </c>
      <c r="E96" s="2">
        <f>60.9228515625</f>
        <v>60.9228515625</v>
      </c>
    </row>
    <row r="97" spans="1:5" x14ac:dyDescent="0.25">
      <c r="A97" s="2">
        <f>30850</f>
        <v>30850</v>
      </c>
      <c r="B97" s="2">
        <f>11</f>
        <v>11</v>
      </c>
      <c r="C97" s="2">
        <f>18311</f>
        <v>18311</v>
      </c>
      <c r="D97" s="2">
        <f>62384</f>
        <v>62384</v>
      </c>
      <c r="E97" s="2">
        <f>60.921875</f>
        <v>60.921875</v>
      </c>
    </row>
    <row r="98" spans="1:5" x14ac:dyDescent="0.25">
      <c r="A98" s="2">
        <f>31150</f>
        <v>31150</v>
      </c>
      <c r="B98" s="2">
        <f>3</f>
        <v>3</v>
      </c>
      <c r="C98" s="2">
        <f>18515</f>
        <v>18515</v>
      </c>
      <c r="D98" s="2">
        <f>62384</f>
        <v>62384</v>
      </c>
      <c r="E98" s="2">
        <f>60.921875</f>
        <v>60.921875</v>
      </c>
    </row>
    <row r="99" spans="1:5" x14ac:dyDescent="0.25">
      <c r="A99" s="2">
        <f>31437</f>
        <v>31437</v>
      </c>
      <c r="B99" s="2">
        <f>0</f>
        <v>0</v>
      </c>
      <c r="C99" s="2">
        <f>18743</f>
        <v>18743</v>
      </c>
      <c r="D99" s="2">
        <f>62384</f>
        <v>62384</v>
      </c>
      <c r="E99" s="2">
        <f>60.921875</f>
        <v>60.921875</v>
      </c>
    </row>
    <row r="100" spans="1:5" x14ac:dyDescent="0.25">
      <c r="A100" s="2">
        <f>31762</f>
        <v>31762</v>
      </c>
      <c r="B100" s="2">
        <f>0</f>
        <v>0</v>
      </c>
      <c r="C100" s="2">
        <f>18924</f>
        <v>18924</v>
      </c>
      <c r="D100" s="2">
        <f>62384</f>
        <v>62384</v>
      </c>
      <c r="E100" s="2">
        <f>60.921875</f>
        <v>60.921875</v>
      </c>
    </row>
    <row r="101" spans="1:5" x14ac:dyDescent="0.25">
      <c r="A101" s="2">
        <f>32093</f>
        <v>32093</v>
      </c>
      <c r="B101" s="2">
        <f>9</f>
        <v>9</v>
      </c>
      <c r="C101" s="2">
        <f>19129</f>
        <v>19129</v>
      </c>
      <c r="D101" s="2">
        <f>62386</f>
        <v>62386</v>
      </c>
      <c r="E101" s="2">
        <f>60.923828125</f>
        <v>60.923828125</v>
      </c>
    </row>
    <row r="102" spans="1:5" x14ac:dyDescent="0.25">
      <c r="A102" s="2">
        <f>32412</f>
        <v>32412</v>
      </c>
      <c r="B102" s="2">
        <f>0</f>
        <v>0</v>
      </c>
      <c r="C102" s="2">
        <f>19355</f>
        <v>19355</v>
      </c>
      <c r="D102" s="2">
        <f>62384</f>
        <v>62384</v>
      </c>
      <c r="E102" s="2">
        <f>60.921875</f>
        <v>60.921875</v>
      </c>
    </row>
    <row r="103" spans="1:5" x14ac:dyDescent="0.25">
      <c r="A103" s="2">
        <f>32691</f>
        <v>32691</v>
      </c>
      <c r="B103" s="2">
        <f>4</f>
        <v>4</v>
      </c>
      <c r="C103" s="2">
        <f>19555</f>
        <v>19555</v>
      </c>
      <c r="D103" s="2">
        <f>62384</f>
        <v>62384</v>
      </c>
      <c r="E103" s="2">
        <f>60.921875</f>
        <v>60.921875</v>
      </c>
    </row>
    <row r="104" spans="1:5" x14ac:dyDescent="0.25">
      <c r="A104" s="2">
        <f>32982</f>
        <v>32982</v>
      </c>
      <c r="B104" s="2">
        <f>0</f>
        <v>0</v>
      </c>
      <c r="C104" s="2">
        <f>19740</f>
        <v>19740</v>
      </c>
      <c r="D104" s="2">
        <f>62384</f>
        <v>62384</v>
      </c>
      <c r="E104" s="2">
        <f>60.921875</f>
        <v>60.921875</v>
      </c>
    </row>
    <row r="105" spans="1:5" x14ac:dyDescent="0.25">
      <c r="A105" s="2">
        <f>33277</f>
        <v>33277</v>
      </c>
      <c r="B105" s="2">
        <f>0</f>
        <v>0</v>
      </c>
      <c r="C105" s="2">
        <f>19904</f>
        <v>19904</v>
      </c>
      <c r="D105" s="2">
        <f>62388</f>
        <v>62388</v>
      </c>
      <c r="E105" s="2">
        <f>60.92578125</f>
        <v>60.92578125</v>
      </c>
    </row>
    <row r="106" spans="1:5" x14ac:dyDescent="0.25">
      <c r="A106" s="2">
        <f>33582</f>
        <v>33582</v>
      </c>
      <c r="B106" s="2">
        <f>0</f>
        <v>0</v>
      </c>
      <c r="C106" s="2">
        <f>20091</f>
        <v>20091</v>
      </c>
      <c r="D106" s="2">
        <f>62392</f>
        <v>62392</v>
      </c>
      <c r="E106" s="2">
        <f>60.9296875</f>
        <v>60.9296875</v>
      </c>
    </row>
    <row r="107" spans="1:5" x14ac:dyDescent="0.25">
      <c r="A107" s="2">
        <f>33899</f>
        <v>33899</v>
      </c>
      <c r="B107" s="2">
        <f>0</f>
        <v>0</v>
      </c>
      <c r="C107" s="2">
        <f>20254</f>
        <v>20254</v>
      </c>
      <c r="D107" s="2">
        <f>62392</f>
        <v>62392</v>
      </c>
      <c r="E107" s="2">
        <f>60.9296875</f>
        <v>60.9296875</v>
      </c>
    </row>
    <row r="108" spans="1:5" x14ac:dyDescent="0.25">
      <c r="A108" s="2">
        <f>34175</f>
        <v>34175</v>
      </c>
      <c r="B108" s="2">
        <f>4</f>
        <v>4</v>
      </c>
      <c r="C108" s="2">
        <f>20443</f>
        <v>20443</v>
      </c>
      <c r="D108" s="2">
        <f>62818</f>
        <v>62818</v>
      </c>
      <c r="E108" s="2">
        <f>61.345703125</f>
        <v>61.345703125</v>
      </c>
    </row>
    <row r="109" spans="1:5" x14ac:dyDescent="0.25">
      <c r="A109" s="2">
        <f>34482</f>
        <v>34482</v>
      </c>
      <c r="B109" s="2">
        <f>17</f>
        <v>17</v>
      </c>
      <c r="C109" s="2">
        <f>20649</f>
        <v>20649</v>
      </c>
      <c r="D109" s="2">
        <f>62816</f>
        <v>62816</v>
      </c>
      <c r="E109" s="2">
        <f>61.34375</f>
        <v>61.34375</v>
      </c>
    </row>
    <row r="110" spans="1:5" x14ac:dyDescent="0.25">
      <c r="A110" s="2">
        <f>34824</f>
        <v>34824</v>
      </c>
      <c r="B110" s="2">
        <f>15</f>
        <v>15</v>
      </c>
      <c r="C110" s="2">
        <f>20813</f>
        <v>20813</v>
      </c>
      <c r="D110" s="2">
        <f>62816</f>
        <v>62816</v>
      </c>
      <c r="E110" s="2">
        <f>61.34375</f>
        <v>61.34375</v>
      </c>
    </row>
    <row r="111" spans="1:5" x14ac:dyDescent="0.25">
      <c r="A111" s="2">
        <f>35100</f>
        <v>35100</v>
      </c>
      <c r="B111" s="2">
        <f>10</f>
        <v>10</v>
      </c>
      <c r="C111" s="2">
        <f>21022</f>
        <v>21022</v>
      </c>
      <c r="D111" s="2">
        <f>62816</f>
        <v>62816</v>
      </c>
      <c r="E111" s="2">
        <f>61.34375</f>
        <v>61.34375</v>
      </c>
    </row>
    <row r="112" spans="1:5" x14ac:dyDescent="0.25">
      <c r="A112" s="2">
        <f>35388</f>
        <v>35388</v>
      </c>
      <c r="B112" s="2">
        <f>0</f>
        <v>0</v>
      </c>
      <c r="C112" s="2">
        <f>21206</f>
        <v>21206</v>
      </c>
      <c r="D112" s="2">
        <f>62816</f>
        <v>62816</v>
      </c>
      <c r="E112" s="2">
        <f>61.34375</f>
        <v>61.34375</v>
      </c>
    </row>
    <row r="113" spans="1:5" x14ac:dyDescent="0.25">
      <c r="A113" s="2">
        <f>35789</f>
        <v>35789</v>
      </c>
      <c r="B113" s="2">
        <f>0</f>
        <v>0</v>
      </c>
      <c r="C113" s="2">
        <f>21415</f>
        <v>21415</v>
      </c>
      <c r="D113" s="2">
        <f>62817</f>
        <v>62817</v>
      </c>
      <c r="E113" s="2">
        <f>61.3447265625</f>
        <v>61.3447265625</v>
      </c>
    </row>
    <row r="114" spans="1:5" x14ac:dyDescent="0.25">
      <c r="A114" s="2">
        <f>36176</f>
        <v>36176</v>
      </c>
      <c r="B114" s="2">
        <f>0</f>
        <v>0</v>
      </c>
      <c r="C114" s="2">
        <f>21631</f>
        <v>21631</v>
      </c>
      <c r="D114" s="2">
        <f>62818</f>
        <v>62818</v>
      </c>
      <c r="E114" s="2">
        <f>61.345703125</f>
        <v>61.345703125</v>
      </c>
    </row>
    <row r="115" spans="1:5" x14ac:dyDescent="0.25">
      <c r="A115" s="2">
        <f>36525</f>
        <v>36525</v>
      </c>
      <c r="B115" s="2">
        <f>2</f>
        <v>2</v>
      </c>
      <c r="C115" s="2">
        <f>21807</f>
        <v>21807</v>
      </c>
      <c r="D115" s="2">
        <f>62816</f>
        <v>62816</v>
      </c>
      <c r="E115" s="2">
        <f>61.34375</f>
        <v>61.34375</v>
      </c>
    </row>
    <row r="116" spans="1:5" x14ac:dyDescent="0.25">
      <c r="A116" s="2">
        <f>36816</f>
        <v>36816</v>
      </c>
      <c r="B116" s="2">
        <f>0</f>
        <v>0</v>
      </c>
      <c r="C116" s="2">
        <f>22042</f>
        <v>22042</v>
      </c>
      <c r="D116" s="2">
        <f>62817</f>
        <v>62817</v>
      </c>
      <c r="E116" s="2">
        <f>61.3447265625</f>
        <v>61.3447265625</v>
      </c>
    </row>
    <row r="117" spans="1:5" x14ac:dyDescent="0.25">
      <c r="A117" s="2">
        <f>37079</f>
        <v>37079</v>
      </c>
      <c r="B117" s="2">
        <f>0</f>
        <v>0</v>
      </c>
      <c r="C117" s="2">
        <f>22226</f>
        <v>22226</v>
      </c>
      <c r="D117" s="2">
        <f>62816</f>
        <v>62816</v>
      </c>
      <c r="E117" s="2">
        <f>61.34375</f>
        <v>61.34375</v>
      </c>
    </row>
    <row r="118" spans="1:5" x14ac:dyDescent="0.25">
      <c r="A118" s="2">
        <f>37384</f>
        <v>37384</v>
      </c>
      <c r="B118" s="2">
        <f>0</f>
        <v>0</v>
      </c>
      <c r="C118" s="2">
        <f>22381</f>
        <v>22381</v>
      </c>
      <c r="D118" s="2">
        <f>62816</f>
        <v>62816</v>
      </c>
      <c r="E118" s="2">
        <f>61.34375</f>
        <v>61.34375</v>
      </c>
    </row>
    <row r="119" spans="1:5" x14ac:dyDescent="0.25">
      <c r="A119" s="2">
        <f>37767</f>
        <v>37767</v>
      </c>
      <c r="B119" s="2">
        <f>0</f>
        <v>0</v>
      </c>
      <c r="C119" s="2">
        <f>22562</f>
        <v>22562</v>
      </c>
      <c r="D119" s="2">
        <f>62818</f>
        <v>62818</v>
      </c>
      <c r="E119" s="2">
        <f>61.345703125</f>
        <v>61.345703125</v>
      </c>
    </row>
    <row r="120" spans="1:5" x14ac:dyDescent="0.25">
      <c r="A120" s="2">
        <f>38169</f>
        <v>38169</v>
      </c>
      <c r="B120" s="2">
        <f>0</f>
        <v>0</v>
      </c>
      <c r="C120" s="2">
        <f>22730</f>
        <v>22730</v>
      </c>
      <c r="D120" s="2">
        <f>62816</f>
        <v>62816</v>
      </c>
      <c r="E120" s="2">
        <f>61.34375</f>
        <v>61.34375</v>
      </c>
    </row>
    <row r="121" spans="1:5" x14ac:dyDescent="0.25">
      <c r="A121" s="2">
        <f>38506</f>
        <v>38506</v>
      </c>
      <c r="B121" s="2">
        <f>33</f>
        <v>33</v>
      </c>
      <c r="C121" s="2">
        <f>22910</f>
        <v>22910</v>
      </c>
      <c r="D121" s="2">
        <f>62816</f>
        <v>62816</v>
      </c>
      <c r="E121" s="2">
        <f>61.34375</f>
        <v>61.34375</v>
      </c>
    </row>
    <row r="122" spans="1:5" x14ac:dyDescent="0.25">
      <c r="A122" s="2">
        <f>38789</f>
        <v>38789</v>
      </c>
      <c r="B122" s="2">
        <f>10</f>
        <v>10</v>
      </c>
      <c r="C122" s="2">
        <f>23095</f>
        <v>23095</v>
      </c>
      <c r="D122" s="2">
        <f>62816</f>
        <v>62816</v>
      </c>
      <c r="E122" s="2">
        <f>61.34375</f>
        <v>61.34375</v>
      </c>
    </row>
    <row r="123" spans="1:5" x14ac:dyDescent="0.25">
      <c r="A123" s="2">
        <f>39065</f>
        <v>39065</v>
      </c>
      <c r="B123" s="2">
        <f>6</f>
        <v>6</v>
      </c>
      <c r="C123" s="2">
        <f>23263</f>
        <v>23263</v>
      </c>
      <c r="D123" s="2">
        <f>62816</f>
        <v>62816</v>
      </c>
      <c r="E123" s="2">
        <f>61.34375</f>
        <v>61.34375</v>
      </c>
    </row>
    <row r="124" spans="1:5" x14ac:dyDescent="0.25">
      <c r="A124" s="2">
        <f>39372</f>
        <v>39372</v>
      </c>
      <c r="B124" s="2">
        <f>0</f>
        <v>0</v>
      </c>
      <c r="C124" s="2">
        <f>23462</f>
        <v>23462</v>
      </c>
      <c r="D124" s="2">
        <f>62818</f>
        <v>62818</v>
      </c>
      <c r="E124" s="2">
        <f>61.345703125</f>
        <v>61.345703125</v>
      </c>
    </row>
    <row r="125" spans="1:5" x14ac:dyDescent="0.25">
      <c r="A125" s="2">
        <f>39647</f>
        <v>39647</v>
      </c>
      <c r="B125" s="2">
        <f>4</f>
        <v>4</v>
      </c>
      <c r="C125" s="2">
        <f>23694</f>
        <v>23694</v>
      </c>
      <c r="D125" s="2">
        <f>62816</f>
        <v>62816</v>
      </c>
      <c r="E125" s="2">
        <f>61.34375</f>
        <v>61.34375</v>
      </c>
    </row>
    <row r="126" spans="1:5" x14ac:dyDescent="0.25">
      <c r="A126" s="2">
        <f>39934</f>
        <v>39934</v>
      </c>
      <c r="B126" s="2">
        <f>0</f>
        <v>0</v>
      </c>
      <c r="C126" s="2">
        <f>23915</f>
        <v>23915</v>
      </c>
      <c r="D126" s="2">
        <f>62816</f>
        <v>62816</v>
      </c>
      <c r="E126" s="2">
        <f>61.34375</f>
        <v>61.34375</v>
      </c>
    </row>
    <row r="127" spans="1:5" x14ac:dyDescent="0.25">
      <c r="A127" s="2">
        <f>40208</f>
        <v>40208</v>
      </c>
      <c r="B127" s="2">
        <f>0</f>
        <v>0</v>
      </c>
      <c r="C127" s="2">
        <f>24090</f>
        <v>24090</v>
      </c>
      <c r="D127" s="2">
        <f>62816</f>
        <v>62816</v>
      </c>
      <c r="E127" s="2">
        <f>61.34375</f>
        <v>61.34375</v>
      </c>
    </row>
    <row r="128" spans="1:5" x14ac:dyDescent="0.25">
      <c r="A128" s="2">
        <f>40480</f>
        <v>40480</v>
      </c>
      <c r="B128" s="2">
        <f>0</f>
        <v>0</v>
      </c>
      <c r="C128" s="2">
        <f>24306</f>
        <v>24306</v>
      </c>
      <c r="D128" s="2">
        <f>62818</f>
        <v>62818</v>
      </c>
      <c r="E128" s="2">
        <f>61.345703125</f>
        <v>61.345703125</v>
      </c>
    </row>
    <row r="129" spans="1:5" x14ac:dyDescent="0.25">
      <c r="A129" s="2">
        <f>40779</f>
        <v>40779</v>
      </c>
      <c r="B129" s="2">
        <f>0</f>
        <v>0</v>
      </c>
      <c r="C129" s="2">
        <f>24503</f>
        <v>24503</v>
      </c>
      <c r="D129" s="2">
        <f>62816</f>
        <v>62816</v>
      </c>
      <c r="E129" s="2">
        <f>61.34375</f>
        <v>61.34375</v>
      </c>
    </row>
    <row r="130" spans="1:5" x14ac:dyDescent="0.25">
      <c r="A130" s="2">
        <f>41077</f>
        <v>41077</v>
      </c>
      <c r="B130" s="2">
        <f>4</f>
        <v>4</v>
      </c>
      <c r="C130" s="2">
        <f>24678</f>
        <v>24678</v>
      </c>
      <c r="D130" s="2">
        <f>62816</f>
        <v>62816</v>
      </c>
      <c r="E130" s="2">
        <f>61.34375</f>
        <v>61.34375</v>
      </c>
    </row>
    <row r="131" spans="1:5" x14ac:dyDescent="0.25">
      <c r="A131" s="2">
        <f>41339</f>
        <v>41339</v>
      </c>
      <c r="B131" s="2">
        <f>0</f>
        <v>0</v>
      </c>
      <c r="C131" s="2">
        <f>24858</f>
        <v>24858</v>
      </c>
      <c r="D131" s="2">
        <f>62816</f>
        <v>62816</v>
      </c>
      <c r="E131" s="2">
        <f>61.34375</f>
        <v>61.34375</v>
      </c>
    </row>
    <row r="132" spans="1:5" x14ac:dyDescent="0.25">
      <c r="A132" s="2">
        <f>41653</f>
        <v>41653</v>
      </c>
      <c r="B132" s="2">
        <f>0</f>
        <v>0</v>
      </c>
      <c r="C132" s="2">
        <f>25037</f>
        <v>25037</v>
      </c>
      <c r="D132" s="2">
        <f>63017</f>
        <v>63017</v>
      </c>
      <c r="E132" s="2">
        <f>61.5400390625</f>
        <v>61.5400390625</v>
      </c>
    </row>
    <row r="133" spans="1:5" x14ac:dyDescent="0.25">
      <c r="A133" s="2">
        <f>41945</f>
        <v>41945</v>
      </c>
      <c r="B133" s="2">
        <f>0</f>
        <v>0</v>
      </c>
      <c r="C133" s="2">
        <f>25227</f>
        <v>25227</v>
      </c>
      <c r="D133" s="2">
        <f>60943</f>
        <v>60943</v>
      </c>
      <c r="E133" s="2">
        <f>59.5146484375</f>
        <v>59.5146484375</v>
      </c>
    </row>
    <row r="134" spans="1:5" x14ac:dyDescent="0.25">
      <c r="A134" s="2">
        <f>42253</f>
        <v>42253</v>
      </c>
      <c r="B134" s="2">
        <f>13</f>
        <v>13</v>
      </c>
      <c r="C134" s="2">
        <f>25397</f>
        <v>25397</v>
      </c>
      <c r="D134" s="2">
        <f>61093</f>
        <v>61093</v>
      </c>
      <c r="E134" s="2">
        <f>59.6611328125</f>
        <v>59.6611328125</v>
      </c>
    </row>
    <row r="135" spans="1:5" x14ac:dyDescent="0.25">
      <c r="A135" s="2">
        <f>42548</f>
        <v>42548</v>
      </c>
      <c r="B135" s="2">
        <f t="shared" ref="B135:B142" si="1">0</f>
        <v>0</v>
      </c>
      <c r="C135" s="2">
        <f>25588</f>
        <v>25588</v>
      </c>
      <c r="D135" s="2">
        <f>61665</f>
        <v>61665</v>
      </c>
      <c r="E135" s="2">
        <f>60.2197265625</f>
        <v>60.2197265625</v>
      </c>
    </row>
    <row r="136" spans="1:5" x14ac:dyDescent="0.25">
      <c r="A136" s="2">
        <f>42841</f>
        <v>42841</v>
      </c>
      <c r="B136" s="2">
        <f t="shared" si="1"/>
        <v>0</v>
      </c>
      <c r="C136" s="2">
        <f>25849</f>
        <v>25849</v>
      </c>
      <c r="D136" s="2">
        <f>63891</f>
        <v>63891</v>
      </c>
      <c r="E136" s="2">
        <f>62.3935546875</f>
        <v>62.3935546875</v>
      </c>
    </row>
    <row r="137" spans="1:5" x14ac:dyDescent="0.25">
      <c r="A137" s="2">
        <f>43286</f>
        <v>43286</v>
      </c>
      <c r="B137" s="2">
        <f t="shared" si="1"/>
        <v>0</v>
      </c>
      <c r="C137" s="2">
        <f>26058</f>
        <v>26058</v>
      </c>
      <c r="D137" s="2">
        <f>66365</f>
        <v>66365</v>
      </c>
      <c r="E137" s="2">
        <f>64.8095703125</f>
        <v>64.8095703125</v>
      </c>
    </row>
    <row r="138" spans="1:5" x14ac:dyDescent="0.25">
      <c r="A138" s="2">
        <f>43618</f>
        <v>43618</v>
      </c>
      <c r="B138" s="2">
        <f t="shared" si="1"/>
        <v>0</v>
      </c>
      <c r="C138" s="2">
        <f>26243</f>
        <v>26243</v>
      </c>
      <c r="D138" s="2">
        <f>66421</f>
        <v>66421</v>
      </c>
      <c r="E138" s="2">
        <f>64.8642578125</f>
        <v>64.8642578125</v>
      </c>
    </row>
    <row r="139" spans="1:5" x14ac:dyDescent="0.25">
      <c r="A139" s="2">
        <f>43911</f>
        <v>43911</v>
      </c>
      <c r="B139" s="2">
        <f t="shared" si="1"/>
        <v>0</v>
      </c>
      <c r="C139" s="2">
        <f>26448</f>
        <v>26448</v>
      </c>
      <c r="D139" s="2">
        <f>66777</f>
        <v>66777</v>
      </c>
      <c r="E139" s="2">
        <f>65.2119140625</f>
        <v>65.2119140625</v>
      </c>
    </row>
    <row r="140" spans="1:5" x14ac:dyDescent="0.25">
      <c r="A140" s="2">
        <f>44176</f>
        <v>44176</v>
      </c>
      <c r="B140" s="2">
        <f t="shared" si="1"/>
        <v>0</v>
      </c>
      <c r="C140" s="2">
        <f>26666</f>
        <v>26666</v>
      </c>
      <c r="D140" s="2">
        <f>66777</f>
        <v>66777</v>
      </c>
      <c r="E140" s="2">
        <f>65.2119140625</f>
        <v>65.2119140625</v>
      </c>
    </row>
    <row r="141" spans="1:5" x14ac:dyDescent="0.25">
      <c r="A141" s="2">
        <f>44465</f>
        <v>44465</v>
      </c>
      <c r="B141" s="2">
        <f t="shared" si="1"/>
        <v>0</v>
      </c>
      <c r="C141" s="2">
        <f>26845</f>
        <v>26845</v>
      </c>
      <c r="D141" s="2">
        <f>66777</f>
        <v>66777</v>
      </c>
      <c r="E141" s="2">
        <f>65.2119140625</f>
        <v>65.2119140625</v>
      </c>
    </row>
    <row r="142" spans="1:5" x14ac:dyDescent="0.25">
      <c r="A142" s="2">
        <f>44775</f>
        <v>44775</v>
      </c>
      <c r="B142" s="2">
        <f t="shared" si="1"/>
        <v>0</v>
      </c>
      <c r="C142" s="2">
        <f>27135</f>
        <v>27135</v>
      </c>
      <c r="D142" s="2">
        <f>66778</f>
        <v>66778</v>
      </c>
      <c r="E142" s="2">
        <f>65.212890625</f>
        <v>65.212890625</v>
      </c>
    </row>
    <row r="143" spans="1:5" x14ac:dyDescent="0.25">
      <c r="A143" s="2">
        <f>45088</f>
        <v>45088</v>
      </c>
      <c r="B143" s="2">
        <f>8</f>
        <v>8</v>
      </c>
      <c r="C143" s="2">
        <f>27389</f>
        <v>27389</v>
      </c>
      <c r="D143" s="2">
        <f>66305</f>
        <v>66305</v>
      </c>
      <c r="E143" s="2">
        <f>64.7509765625</f>
        <v>64.7509765625</v>
      </c>
    </row>
    <row r="144" spans="1:5" x14ac:dyDescent="0.25">
      <c r="A144" s="2">
        <f>45389</f>
        <v>45389</v>
      </c>
      <c r="B144" s="2">
        <f>4</f>
        <v>4</v>
      </c>
      <c r="C144" s="2">
        <f>27626</f>
        <v>27626</v>
      </c>
      <c r="D144" s="2">
        <f>66305</f>
        <v>66305</v>
      </c>
      <c r="E144" s="2">
        <f>64.7509765625</f>
        <v>64.7509765625</v>
      </c>
    </row>
    <row r="145" spans="1:5" x14ac:dyDescent="0.25">
      <c r="A145" s="2">
        <f>45670</f>
        <v>45670</v>
      </c>
      <c r="B145" s="2">
        <f>0</f>
        <v>0</v>
      </c>
      <c r="C145" s="2">
        <f>27808</f>
        <v>27808</v>
      </c>
      <c r="D145" s="2">
        <f>66306</f>
        <v>66306</v>
      </c>
      <c r="E145" s="2">
        <f>64.751953125</f>
        <v>64.751953125</v>
      </c>
    </row>
    <row r="146" spans="1:5" x14ac:dyDescent="0.25">
      <c r="A146" s="2">
        <f>45971</f>
        <v>45971</v>
      </c>
      <c r="B146" s="2">
        <f>0</f>
        <v>0</v>
      </c>
      <c r="C146" s="2">
        <f>28023</f>
        <v>28023</v>
      </c>
      <c r="D146" s="2">
        <f>66307</f>
        <v>66307</v>
      </c>
      <c r="E146" s="2">
        <f>64.7529296875</f>
        <v>64.7529296875</v>
      </c>
    </row>
    <row r="147" spans="1:5" x14ac:dyDescent="0.25">
      <c r="A147" s="2">
        <f>46245</f>
        <v>46245</v>
      </c>
      <c r="B147" s="2">
        <f>0</f>
        <v>0</v>
      </c>
      <c r="C147" s="2">
        <f>28270</f>
        <v>28270</v>
      </c>
      <c r="D147" s="2">
        <f>66305</f>
        <v>66305</v>
      </c>
      <c r="E147" s="2">
        <f>64.7509765625</f>
        <v>64.7509765625</v>
      </c>
    </row>
    <row r="148" spans="1:5" x14ac:dyDescent="0.25">
      <c r="A148" s="2">
        <f>46519</f>
        <v>46519</v>
      </c>
      <c r="B148" s="2">
        <f>0</f>
        <v>0</v>
      </c>
      <c r="C148" s="2">
        <f>28456</f>
        <v>28456</v>
      </c>
      <c r="D148" s="2">
        <f>66305</f>
        <v>66305</v>
      </c>
      <c r="E148" s="2">
        <f>64.7509765625</f>
        <v>64.7509765625</v>
      </c>
    </row>
    <row r="149" spans="1:5" x14ac:dyDescent="0.25">
      <c r="A149" s="2">
        <f>46815</f>
        <v>46815</v>
      </c>
      <c r="B149" s="2">
        <f>0</f>
        <v>0</v>
      </c>
      <c r="C149" s="2">
        <f>28647</f>
        <v>28647</v>
      </c>
      <c r="D149" s="2">
        <f>66305</f>
        <v>66305</v>
      </c>
      <c r="E149" s="2">
        <f>64.7509765625</f>
        <v>64.7509765625</v>
      </c>
    </row>
    <row r="150" spans="1:5" x14ac:dyDescent="0.25">
      <c r="A150" s="2">
        <f>47104</f>
        <v>47104</v>
      </c>
      <c r="B150" s="2">
        <f>4</f>
        <v>4</v>
      </c>
      <c r="C150" s="2">
        <f>28873</f>
        <v>28873</v>
      </c>
      <c r="D150" s="2">
        <f>66307</f>
        <v>66307</v>
      </c>
      <c r="E150" s="2">
        <f>64.7529296875</f>
        <v>64.7529296875</v>
      </c>
    </row>
    <row r="151" spans="1:5" x14ac:dyDescent="0.25">
      <c r="A151" s="2">
        <f>47407</f>
        <v>47407</v>
      </c>
      <c r="B151" s="2">
        <f>0</f>
        <v>0</v>
      </c>
      <c r="C151" s="2">
        <f>29055</f>
        <v>29055</v>
      </c>
      <c r="D151" s="2">
        <f>66305</f>
        <v>66305</v>
      </c>
      <c r="E151" s="2">
        <f>64.7509765625</f>
        <v>64.7509765625</v>
      </c>
    </row>
    <row r="152" spans="1:5" x14ac:dyDescent="0.25">
      <c r="A152" s="2">
        <f>47703</f>
        <v>47703</v>
      </c>
      <c r="B152" s="2">
        <f>9</f>
        <v>9</v>
      </c>
      <c r="C152" s="2">
        <f>29248</f>
        <v>29248</v>
      </c>
      <c r="D152" s="2">
        <f>66305</f>
        <v>66305</v>
      </c>
      <c r="E152" s="2">
        <f>64.7509765625</f>
        <v>64.7509765625</v>
      </c>
    </row>
    <row r="153" spans="1:5" x14ac:dyDescent="0.25">
      <c r="A153" s="2">
        <f>48004</f>
        <v>48004</v>
      </c>
      <c r="B153" s="2">
        <f>20</f>
        <v>20</v>
      </c>
      <c r="C153" s="2">
        <f>29447</f>
        <v>29447</v>
      </c>
      <c r="D153" s="2">
        <f>66305</f>
        <v>66305</v>
      </c>
      <c r="E153" s="2">
        <f>64.7509765625</f>
        <v>64.7509765625</v>
      </c>
    </row>
    <row r="154" spans="1:5" x14ac:dyDescent="0.25">
      <c r="A154" s="2">
        <f>48287</f>
        <v>48287</v>
      </c>
      <c r="B154" s="2">
        <f>8</f>
        <v>8</v>
      </c>
      <c r="C154" s="2">
        <f>29646</f>
        <v>29646</v>
      </c>
      <c r="D154" s="2">
        <f>66305</f>
        <v>66305</v>
      </c>
      <c r="E154" s="2">
        <f>64.7509765625</f>
        <v>64.7509765625</v>
      </c>
    </row>
    <row r="155" spans="1:5" x14ac:dyDescent="0.25">
      <c r="A155" s="2">
        <f>48563</f>
        <v>48563</v>
      </c>
      <c r="B155" s="2">
        <f>4</f>
        <v>4</v>
      </c>
      <c r="C155" s="2">
        <f>29825</f>
        <v>29825</v>
      </c>
      <c r="D155" s="2">
        <f>66305</f>
        <v>66305</v>
      </c>
      <c r="E155" s="2">
        <f>64.7509765625</f>
        <v>64.7509765625</v>
      </c>
    </row>
    <row r="156" spans="1:5" x14ac:dyDescent="0.25">
      <c r="A156" s="2">
        <f>48861</f>
        <v>48861</v>
      </c>
      <c r="B156" s="2">
        <f>0</f>
        <v>0</v>
      </c>
      <c r="C156" s="2">
        <f>30095</f>
        <v>30095</v>
      </c>
      <c r="D156" s="2">
        <f>66995</f>
        <v>66995</v>
      </c>
      <c r="E156" s="2">
        <f>65.4248046875</f>
        <v>65.4248046875</v>
      </c>
    </row>
    <row r="157" spans="1:5" x14ac:dyDescent="0.25">
      <c r="A157" s="2">
        <f>49150</f>
        <v>49150</v>
      </c>
      <c r="B157" s="2">
        <f>0</f>
        <v>0</v>
      </c>
      <c r="C157" s="2">
        <f>30326</f>
        <v>30326</v>
      </c>
      <c r="D157" s="2">
        <f>68489</f>
        <v>68489</v>
      </c>
      <c r="E157" s="2">
        <f>66.8837890625</f>
        <v>66.8837890625</v>
      </c>
    </row>
    <row r="158" spans="1:5" x14ac:dyDescent="0.25">
      <c r="A158" s="2">
        <f>49424</f>
        <v>49424</v>
      </c>
      <c r="B158" s="2">
        <f>3</f>
        <v>3</v>
      </c>
      <c r="C158" s="2">
        <f>30532</f>
        <v>30532</v>
      </c>
      <c r="D158" s="2">
        <f>68841</f>
        <v>68841</v>
      </c>
      <c r="E158" s="2">
        <f>67.2275390625</f>
        <v>67.2275390625</v>
      </c>
    </row>
    <row r="159" spans="1:5" x14ac:dyDescent="0.25">
      <c r="A159" s="2">
        <f>49766</f>
        <v>49766</v>
      </c>
      <c r="B159" s="2">
        <f>4</f>
        <v>4</v>
      </c>
      <c r="C159" s="2">
        <f>30754</f>
        <v>30754</v>
      </c>
      <c r="D159" s="2">
        <f>68745</f>
        <v>68745</v>
      </c>
      <c r="E159" s="2">
        <f>67.1337890625</f>
        <v>67.1337890625</v>
      </c>
    </row>
    <row r="160" spans="1:5" x14ac:dyDescent="0.25">
      <c r="A160" s="2">
        <f>50100</f>
        <v>50100</v>
      </c>
      <c r="B160" s="2">
        <f>0</f>
        <v>0</v>
      </c>
      <c r="C160" s="2">
        <f>30934</f>
        <v>30934</v>
      </c>
      <c r="D160" s="2">
        <f>68921</f>
        <v>68921</v>
      </c>
      <c r="E160" s="2">
        <f>67.3056640625</f>
        <v>67.3056640625</v>
      </c>
    </row>
    <row r="161" spans="1:5" x14ac:dyDescent="0.25">
      <c r="A161" s="2">
        <f>50438</f>
        <v>50438</v>
      </c>
      <c r="B161" s="2">
        <f>0</f>
        <v>0</v>
      </c>
      <c r="C161" s="2">
        <f>31094</f>
        <v>31094</v>
      </c>
      <c r="D161" s="2">
        <f>68925</f>
        <v>68925</v>
      </c>
      <c r="E161" s="2">
        <f>67.3095703125</f>
        <v>67.3095703125</v>
      </c>
    </row>
    <row r="162" spans="1:5" x14ac:dyDescent="0.25">
      <c r="A162" s="2">
        <f>50745</f>
        <v>50745</v>
      </c>
      <c r="B162" s="2">
        <f>0</f>
        <v>0</v>
      </c>
      <c r="C162" s="2">
        <f>31292</f>
        <v>31292</v>
      </c>
      <c r="D162" s="2">
        <f>68927</f>
        <v>68927</v>
      </c>
      <c r="E162" s="2">
        <f>67.3115234375</f>
        <v>67.3115234375</v>
      </c>
    </row>
    <row r="163" spans="1:5" x14ac:dyDescent="0.25">
      <c r="A163" s="2">
        <f>51092</f>
        <v>51092</v>
      </c>
      <c r="B163" s="2">
        <f>0</f>
        <v>0</v>
      </c>
      <c r="C163" s="2">
        <f>31483</f>
        <v>31483</v>
      </c>
      <c r="D163" s="2">
        <f>68925</f>
        <v>68925</v>
      </c>
      <c r="E163" s="2">
        <f>67.3095703125</f>
        <v>67.3095703125</v>
      </c>
    </row>
    <row r="164" spans="1:5" x14ac:dyDescent="0.25">
      <c r="A164" s="2">
        <f>51402</f>
        <v>51402</v>
      </c>
      <c r="B164" s="2">
        <f>0</f>
        <v>0</v>
      </c>
      <c r="C164" s="2">
        <f>31662</f>
        <v>31662</v>
      </c>
      <c r="D164" s="2">
        <f>68925</f>
        <v>68925</v>
      </c>
      <c r="E164" s="2">
        <f>67.3095703125</f>
        <v>67.3095703125</v>
      </c>
    </row>
    <row r="165" spans="1:5" x14ac:dyDescent="0.25">
      <c r="C165" s="2">
        <f>31877</f>
        <v>31877</v>
      </c>
      <c r="D165" s="2">
        <f>68927</f>
        <v>68927</v>
      </c>
      <c r="E165" s="2">
        <f>67.3115234375</f>
        <v>67.3115234375</v>
      </c>
    </row>
    <row r="166" spans="1:5" x14ac:dyDescent="0.25">
      <c r="C166" s="2">
        <f>32091</f>
        <v>32091</v>
      </c>
      <c r="D166" s="2">
        <f>68925</f>
        <v>68925</v>
      </c>
      <c r="E166" s="2">
        <f>67.3095703125</f>
        <v>67.3095703125</v>
      </c>
    </row>
    <row r="167" spans="1:5" x14ac:dyDescent="0.25">
      <c r="C167" s="2">
        <f>32302</f>
        <v>32302</v>
      </c>
      <c r="D167" s="2">
        <f>68925</f>
        <v>68925</v>
      </c>
      <c r="E167" s="2">
        <f>67.3095703125</f>
        <v>67.3095703125</v>
      </c>
    </row>
    <row r="168" spans="1:5" x14ac:dyDescent="0.25">
      <c r="C168" s="2">
        <f>32547</f>
        <v>32547</v>
      </c>
      <c r="D168" s="2">
        <f>68927</f>
        <v>68927</v>
      </c>
      <c r="E168" s="2">
        <f>67.3115234375</f>
        <v>67.3115234375</v>
      </c>
    </row>
    <row r="169" spans="1:5" x14ac:dyDescent="0.25">
      <c r="C169" s="2">
        <f>32770</f>
        <v>32770</v>
      </c>
      <c r="D169" s="2">
        <f>68925</f>
        <v>68925</v>
      </c>
      <c r="E169" s="2">
        <f>67.3095703125</f>
        <v>67.3095703125</v>
      </c>
    </row>
    <row r="170" spans="1:5" x14ac:dyDescent="0.25">
      <c r="C170" s="2">
        <f>32945</f>
        <v>32945</v>
      </c>
      <c r="D170" s="2">
        <f>68925</f>
        <v>68925</v>
      </c>
      <c r="E170" s="2">
        <f>67.3095703125</f>
        <v>67.3095703125</v>
      </c>
    </row>
    <row r="171" spans="1:5" x14ac:dyDescent="0.25">
      <c r="C171" s="2">
        <f>33158</f>
        <v>33158</v>
      </c>
      <c r="D171" s="2">
        <f>68926</f>
        <v>68926</v>
      </c>
      <c r="E171" s="2">
        <f>67.310546875</f>
        <v>67.310546875</v>
      </c>
    </row>
    <row r="172" spans="1:5" x14ac:dyDescent="0.25">
      <c r="C172" s="2">
        <f>33380</f>
        <v>33380</v>
      </c>
      <c r="D172" s="2">
        <f>68925</f>
        <v>68925</v>
      </c>
      <c r="E172" s="2">
        <f>67.3095703125</f>
        <v>67.3095703125</v>
      </c>
    </row>
    <row r="173" spans="1:5" x14ac:dyDescent="0.25">
      <c r="C173" s="2">
        <f>33573</f>
        <v>33573</v>
      </c>
      <c r="D173" s="2">
        <f>68925</f>
        <v>68925</v>
      </c>
      <c r="E173" s="2">
        <f>67.3095703125</f>
        <v>67.3095703125</v>
      </c>
    </row>
    <row r="174" spans="1:5" x14ac:dyDescent="0.25">
      <c r="C174" s="2">
        <f>33804</f>
        <v>33804</v>
      </c>
      <c r="D174" s="2">
        <f>68926</f>
        <v>68926</v>
      </c>
      <c r="E174" s="2">
        <f>67.310546875</f>
        <v>67.310546875</v>
      </c>
    </row>
    <row r="175" spans="1:5" x14ac:dyDescent="0.25">
      <c r="C175" s="2">
        <f>34036</f>
        <v>34036</v>
      </c>
      <c r="D175" s="2">
        <f>68927</f>
        <v>68927</v>
      </c>
      <c r="E175" s="2">
        <f>67.3115234375</f>
        <v>67.3115234375</v>
      </c>
    </row>
    <row r="176" spans="1:5" x14ac:dyDescent="0.25">
      <c r="C176" s="2">
        <f>34228</f>
        <v>34228</v>
      </c>
      <c r="D176" s="2">
        <f>68925</f>
        <v>68925</v>
      </c>
      <c r="E176" s="2">
        <f>67.3095703125</f>
        <v>67.3095703125</v>
      </c>
    </row>
    <row r="177" spans="3:5" x14ac:dyDescent="0.25">
      <c r="C177" s="2">
        <f>34467</f>
        <v>34467</v>
      </c>
      <c r="D177" s="2">
        <f>69021</f>
        <v>69021</v>
      </c>
      <c r="E177" s="2">
        <f>67.4033203125</f>
        <v>67.4033203125</v>
      </c>
    </row>
    <row r="178" spans="3:5" x14ac:dyDescent="0.25">
      <c r="C178" s="2">
        <f>34710</f>
        <v>34710</v>
      </c>
      <c r="D178" s="2">
        <f>70062</f>
        <v>70062</v>
      </c>
      <c r="E178" s="2">
        <f>68.419921875</f>
        <v>68.419921875</v>
      </c>
    </row>
    <row r="179" spans="3:5" x14ac:dyDescent="0.25">
      <c r="C179" s="2">
        <f>34915</f>
        <v>34915</v>
      </c>
      <c r="D179" s="2">
        <f>70037</f>
        <v>70037</v>
      </c>
      <c r="E179" s="2">
        <f>68.3955078125</f>
        <v>68.3955078125</v>
      </c>
    </row>
    <row r="180" spans="3:5" x14ac:dyDescent="0.25">
      <c r="C180" s="2">
        <f>35139</f>
        <v>35139</v>
      </c>
      <c r="D180" s="2">
        <f>69813</f>
        <v>69813</v>
      </c>
      <c r="E180" s="2">
        <f>68.1767578125</f>
        <v>68.1767578125</v>
      </c>
    </row>
    <row r="181" spans="3:5" x14ac:dyDescent="0.25">
      <c r="C181" s="2">
        <f>35297</f>
        <v>35297</v>
      </c>
      <c r="D181" s="2">
        <f>69813</f>
        <v>69813</v>
      </c>
      <c r="E181" s="2">
        <f>68.1767578125</f>
        <v>68.1767578125</v>
      </c>
    </row>
    <row r="182" spans="3:5" x14ac:dyDescent="0.25">
      <c r="C182" s="2">
        <f>35555</f>
        <v>35555</v>
      </c>
      <c r="D182" s="2">
        <f>69815</f>
        <v>69815</v>
      </c>
      <c r="E182" s="2">
        <f>68.1787109375</f>
        <v>68.1787109375</v>
      </c>
    </row>
    <row r="183" spans="3:5" x14ac:dyDescent="0.25">
      <c r="C183" s="2">
        <f>35862</f>
        <v>35862</v>
      </c>
      <c r="D183" s="2">
        <f>69813</f>
        <v>69813</v>
      </c>
      <c r="E183" s="2">
        <f>68.1767578125</f>
        <v>68.1767578125</v>
      </c>
    </row>
    <row r="184" spans="3:5" x14ac:dyDescent="0.25">
      <c r="C184" s="2">
        <f>36078</f>
        <v>36078</v>
      </c>
      <c r="D184" s="2">
        <f>69813</f>
        <v>69813</v>
      </c>
      <c r="E184" s="2">
        <f>68.1767578125</f>
        <v>68.1767578125</v>
      </c>
    </row>
    <row r="185" spans="3:5" x14ac:dyDescent="0.25">
      <c r="C185" s="2">
        <f>36366</f>
        <v>36366</v>
      </c>
      <c r="D185" s="2">
        <f>69815</f>
        <v>69815</v>
      </c>
      <c r="E185" s="2">
        <f>68.1787109375</f>
        <v>68.1787109375</v>
      </c>
    </row>
    <row r="186" spans="3:5" x14ac:dyDescent="0.25">
      <c r="C186" s="2">
        <f>36543</f>
        <v>36543</v>
      </c>
      <c r="D186" s="2">
        <f>69813</f>
        <v>69813</v>
      </c>
      <c r="E186" s="2">
        <f>68.1767578125</f>
        <v>68.1767578125</v>
      </c>
    </row>
    <row r="187" spans="3:5" x14ac:dyDescent="0.25">
      <c r="C187" s="2">
        <f>36723</f>
        <v>36723</v>
      </c>
      <c r="D187" s="2">
        <f>69813</f>
        <v>69813</v>
      </c>
      <c r="E187" s="2">
        <f>68.1767578125</f>
        <v>68.1767578125</v>
      </c>
    </row>
    <row r="188" spans="3:5" x14ac:dyDescent="0.25">
      <c r="C188" s="2">
        <f>36928</f>
        <v>36928</v>
      </c>
      <c r="D188" s="2">
        <f>69815</f>
        <v>69815</v>
      </c>
      <c r="E188" s="2">
        <f>68.1787109375</f>
        <v>68.1787109375</v>
      </c>
    </row>
    <row r="189" spans="3:5" x14ac:dyDescent="0.25">
      <c r="C189" s="2">
        <f>37088</f>
        <v>37088</v>
      </c>
      <c r="D189" s="2">
        <f>69813</f>
        <v>69813</v>
      </c>
      <c r="E189" s="2">
        <f>68.1767578125</f>
        <v>68.1767578125</v>
      </c>
    </row>
    <row r="190" spans="3:5" x14ac:dyDescent="0.25">
      <c r="C190" s="2">
        <f>37278</f>
        <v>37278</v>
      </c>
      <c r="D190" s="2">
        <f>69813</f>
        <v>69813</v>
      </c>
      <c r="E190" s="2">
        <f>68.1767578125</f>
        <v>68.1767578125</v>
      </c>
    </row>
    <row r="191" spans="3:5" x14ac:dyDescent="0.25">
      <c r="C191" s="2">
        <f>37506</f>
        <v>37506</v>
      </c>
      <c r="D191" s="2">
        <f>69813</f>
        <v>69813</v>
      </c>
      <c r="E191" s="2">
        <f>68.1767578125</f>
        <v>68.1767578125</v>
      </c>
    </row>
    <row r="192" spans="3:5" x14ac:dyDescent="0.25">
      <c r="C192" s="2">
        <f>37737</f>
        <v>37737</v>
      </c>
      <c r="D192" s="2">
        <f>69813</f>
        <v>69813</v>
      </c>
      <c r="E192" s="2">
        <f>68.1767578125</f>
        <v>68.1767578125</v>
      </c>
    </row>
    <row r="193" spans="3:5" x14ac:dyDescent="0.25">
      <c r="C193" s="2">
        <f>38002</f>
        <v>38002</v>
      </c>
      <c r="D193" s="2">
        <f>69814</f>
        <v>69814</v>
      </c>
      <c r="E193" s="2">
        <f>68.177734375</f>
        <v>68.177734375</v>
      </c>
    </row>
    <row r="194" spans="3:5" x14ac:dyDescent="0.25">
      <c r="C194" s="2">
        <f>38234</f>
        <v>38234</v>
      </c>
      <c r="D194" s="2">
        <f>69813</f>
        <v>69813</v>
      </c>
      <c r="E194" s="2">
        <f>68.1767578125</f>
        <v>68.1767578125</v>
      </c>
    </row>
    <row r="195" spans="3:5" x14ac:dyDescent="0.25">
      <c r="C195" s="2">
        <f>38477</f>
        <v>38477</v>
      </c>
      <c r="D195" s="2">
        <f>70225</f>
        <v>70225</v>
      </c>
      <c r="E195" s="2">
        <f>68.5791015625</f>
        <v>68.5791015625</v>
      </c>
    </row>
    <row r="196" spans="3:5" x14ac:dyDescent="0.25">
      <c r="C196" s="2">
        <f>38698</f>
        <v>38698</v>
      </c>
      <c r="D196" s="2">
        <f>70834</f>
        <v>70834</v>
      </c>
      <c r="E196" s="2">
        <f>69.173828125</f>
        <v>69.173828125</v>
      </c>
    </row>
    <row r="197" spans="3:5" x14ac:dyDescent="0.25">
      <c r="C197" s="2">
        <f>38916</f>
        <v>38916</v>
      </c>
      <c r="D197" s="2">
        <f>71427</f>
        <v>71427</v>
      </c>
      <c r="E197" s="2">
        <f>69.7529296875</f>
        <v>69.7529296875</v>
      </c>
    </row>
    <row r="198" spans="3:5" x14ac:dyDescent="0.25">
      <c r="C198" s="2">
        <f>39083</f>
        <v>39083</v>
      </c>
      <c r="D198" s="2">
        <f t="shared" ref="D198:D204" si="2">71637</f>
        <v>71637</v>
      </c>
      <c r="E198" s="2">
        <f t="shared" ref="E198:E204" si="3">69.9580078125</f>
        <v>69.9580078125</v>
      </c>
    </row>
    <row r="199" spans="3:5" x14ac:dyDescent="0.25">
      <c r="C199" s="2">
        <f>39272</f>
        <v>39272</v>
      </c>
      <c r="D199" s="2">
        <f t="shared" si="2"/>
        <v>71637</v>
      </c>
      <c r="E199" s="2">
        <f t="shared" si="3"/>
        <v>69.9580078125</v>
      </c>
    </row>
    <row r="200" spans="3:5" x14ac:dyDescent="0.25">
      <c r="C200" s="2">
        <f>39465</f>
        <v>39465</v>
      </c>
      <c r="D200" s="2">
        <f t="shared" si="2"/>
        <v>71637</v>
      </c>
      <c r="E200" s="2">
        <f t="shared" si="3"/>
        <v>69.9580078125</v>
      </c>
    </row>
    <row r="201" spans="3:5" x14ac:dyDescent="0.25">
      <c r="C201" s="2">
        <f>39682</f>
        <v>39682</v>
      </c>
      <c r="D201" s="2">
        <f t="shared" si="2"/>
        <v>71637</v>
      </c>
      <c r="E201" s="2">
        <f t="shared" si="3"/>
        <v>69.9580078125</v>
      </c>
    </row>
    <row r="202" spans="3:5" x14ac:dyDescent="0.25">
      <c r="C202" s="2">
        <f>39848</f>
        <v>39848</v>
      </c>
      <c r="D202" s="2">
        <f t="shared" si="2"/>
        <v>71637</v>
      </c>
      <c r="E202" s="2">
        <f t="shared" si="3"/>
        <v>69.9580078125</v>
      </c>
    </row>
    <row r="203" spans="3:5" x14ac:dyDescent="0.25">
      <c r="C203" s="2">
        <f>40011</f>
        <v>40011</v>
      </c>
      <c r="D203" s="2">
        <f t="shared" si="2"/>
        <v>71637</v>
      </c>
      <c r="E203" s="2">
        <f t="shared" si="3"/>
        <v>69.9580078125</v>
      </c>
    </row>
    <row r="204" spans="3:5" x14ac:dyDescent="0.25">
      <c r="C204" s="2">
        <f>40173</f>
        <v>40173</v>
      </c>
      <c r="D204" s="2">
        <f t="shared" si="2"/>
        <v>71637</v>
      </c>
      <c r="E204" s="2">
        <f t="shared" si="3"/>
        <v>69.9580078125</v>
      </c>
    </row>
    <row r="205" spans="3:5" x14ac:dyDescent="0.25">
      <c r="C205" s="2">
        <f>40346</f>
        <v>40346</v>
      </c>
      <c r="D205" s="2">
        <f>71639</f>
        <v>71639</v>
      </c>
      <c r="E205" s="2">
        <f>69.9599609375</f>
        <v>69.9599609375</v>
      </c>
    </row>
    <row r="206" spans="3:5" x14ac:dyDescent="0.25">
      <c r="C206" s="2">
        <f>40581</f>
        <v>40581</v>
      </c>
      <c r="D206" s="2">
        <f>71637</f>
        <v>71637</v>
      </c>
      <c r="E206" s="2">
        <f>69.9580078125</f>
        <v>69.9580078125</v>
      </c>
    </row>
    <row r="207" spans="3:5" x14ac:dyDescent="0.25">
      <c r="C207" s="2">
        <f>40794</f>
        <v>40794</v>
      </c>
      <c r="D207" s="2">
        <f>71637</f>
        <v>71637</v>
      </c>
      <c r="E207" s="2">
        <f>69.9580078125</f>
        <v>69.9580078125</v>
      </c>
    </row>
    <row r="208" spans="3:5" x14ac:dyDescent="0.25">
      <c r="C208" s="2">
        <f>40990</f>
        <v>40990</v>
      </c>
      <c r="D208" s="2">
        <f>71637</f>
        <v>71637</v>
      </c>
      <c r="E208" s="2">
        <f>69.9580078125</f>
        <v>69.9580078125</v>
      </c>
    </row>
    <row r="209" spans="3:5" x14ac:dyDescent="0.25">
      <c r="C209" s="2">
        <f>41208</f>
        <v>41208</v>
      </c>
      <c r="D209" s="2">
        <f>71639</f>
        <v>71639</v>
      </c>
      <c r="E209" s="2">
        <f>69.9599609375</f>
        <v>69.9599609375</v>
      </c>
    </row>
    <row r="210" spans="3:5" x14ac:dyDescent="0.25">
      <c r="C210" s="2">
        <f>41417</f>
        <v>41417</v>
      </c>
      <c r="D210" s="2">
        <f>71637</f>
        <v>71637</v>
      </c>
      <c r="E210" s="2">
        <f>69.9580078125</f>
        <v>69.9580078125</v>
      </c>
    </row>
    <row r="211" spans="3:5" x14ac:dyDescent="0.25">
      <c r="C211" s="2">
        <f>41621</f>
        <v>41621</v>
      </c>
      <c r="D211" s="2">
        <f>71637</f>
        <v>71637</v>
      </c>
      <c r="E211" s="2">
        <f>69.9580078125</f>
        <v>69.9580078125</v>
      </c>
    </row>
    <row r="212" spans="3:5" x14ac:dyDescent="0.25">
      <c r="C212" s="2">
        <f>41820</f>
        <v>41820</v>
      </c>
      <c r="D212" s="2">
        <f>71639</f>
        <v>71639</v>
      </c>
      <c r="E212" s="2">
        <f>69.9599609375</f>
        <v>69.9599609375</v>
      </c>
    </row>
    <row r="213" spans="3:5" x14ac:dyDescent="0.25">
      <c r="C213" s="2">
        <f>42030</f>
        <v>42030</v>
      </c>
      <c r="D213" s="2">
        <f>71637</f>
        <v>71637</v>
      </c>
      <c r="E213" s="2">
        <f>69.9580078125</f>
        <v>69.9580078125</v>
      </c>
    </row>
    <row r="214" spans="3:5" x14ac:dyDescent="0.25">
      <c r="C214" s="2">
        <f>42308</f>
        <v>42308</v>
      </c>
      <c r="D214" s="2">
        <f>71849</f>
        <v>71849</v>
      </c>
      <c r="E214" s="2">
        <f>70.1650390625</f>
        <v>70.1650390625</v>
      </c>
    </row>
    <row r="215" spans="3:5" x14ac:dyDescent="0.25">
      <c r="C215" s="2">
        <f>42483</f>
        <v>42483</v>
      </c>
      <c r="D215" s="2">
        <f>71849</f>
        <v>71849</v>
      </c>
      <c r="E215" s="2">
        <f>70.1650390625</f>
        <v>70.1650390625</v>
      </c>
    </row>
    <row r="216" spans="3:5" x14ac:dyDescent="0.25">
      <c r="C216" s="2">
        <f>42687</f>
        <v>42687</v>
      </c>
      <c r="D216" s="2">
        <f>71851</f>
        <v>71851</v>
      </c>
      <c r="E216" s="2">
        <f>70.1669921875</f>
        <v>70.1669921875</v>
      </c>
    </row>
    <row r="217" spans="3:5" x14ac:dyDescent="0.25">
      <c r="C217" s="2">
        <f>42894</f>
        <v>42894</v>
      </c>
      <c r="D217" s="2">
        <f>71849</f>
        <v>71849</v>
      </c>
      <c r="E217" s="2">
        <f>70.1650390625</f>
        <v>70.1650390625</v>
      </c>
    </row>
    <row r="218" spans="3:5" x14ac:dyDescent="0.25">
      <c r="C218" s="2">
        <f>43156</f>
        <v>43156</v>
      </c>
      <c r="D218" s="2">
        <f>71849</f>
        <v>71849</v>
      </c>
      <c r="E218" s="2">
        <f>70.1650390625</f>
        <v>70.1650390625</v>
      </c>
    </row>
    <row r="219" spans="3:5" x14ac:dyDescent="0.25">
      <c r="C219" s="2">
        <f>43443</f>
        <v>43443</v>
      </c>
      <c r="D219" s="2">
        <f>71849</f>
        <v>71849</v>
      </c>
      <c r="E219" s="2">
        <f>70.1650390625</f>
        <v>70.1650390625</v>
      </c>
    </row>
    <row r="220" spans="3:5" x14ac:dyDescent="0.25">
      <c r="C220" s="2">
        <f>43695</f>
        <v>43695</v>
      </c>
      <c r="D220" s="2">
        <f>71849</f>
        <v>71849</v>
      </c>
      <c r="E220" s="2">
        <f>70.1650390625</f>
        <v>70.1650390625</v>
      </c>
    </row>
    <row r="221" spans="3:5" x14ac:dyDescent="0.25">
      <c r="C221" s="2">
        <f>43876</f>
        <v>43876</v>
      </c>
      <c r="D221" s="2">
        <f>71849</f>
        <v>71849</v>
      </c>
      <c r="E221" s="2">
        <f>70.1650390625</f>
        <v>70.1650390625</v>
      </c>
    </row>
    <row r="222" spans="3:5" x14ac:dyDescent="0.25">
      <c r="C222" s="2">
        <f>44068</f>
        <v>44068</v>
      </c>
      <c r="D222" s="2">
        <f>71851</f>
        <v>71851</v>
      </c>
      <c r="E222" s="2">
        <f>70.1669921875</f>
        <v>70.1669921875</v>
      </c>
    </row>
    <row r="223" spans="3:5" x14ac:dyDescent="0.25">
      <c r="C223" s="2">
        <f>44287</f>
        <v>44287</v>
      </c>
      <c r="D223" s="2">
        <f>71851</f>
        <v>71851</v>
      </c>
      <c r="E223" s="2">
        <f>70.1669921875</f>
        <v>70.1669921875</v>
      </c>
    </row>
    <row r="224" spans="3:5" x14ac:dyDescent="0.25">
      <c r="C224" s="2">
        <f>44464</f>
        <v>44464</v>
      </c>
      <c r="D224" s="2">
        <f>71849</f>
        <v>71849</v>
      </c>
      <c r="E224" s="2">
        <f>70.1650390625</f>
        <v>70.1650390625</v>
      </c>
    </row>
    <row r="225" spans="3:5" x14ac:dyDescent="0.25">
      <c r="C225" s="2">
        <f>44659</f>
        <v>44659</v>
      </c>
      <c r="D225" s="2">
        <f>71850</f>
        <v>71850</v>
      </c>
      <c r="E225" s="2">
        <f>70.166015625</f>
        <v>70.166015625</v>
      </c>
    </row>
    <row r="226" spans="3:5" x14ac:dyDescent="0.25">
      <c r="C226" s="2">
        <f>44862</f>
        <v>44862</v>
      </c>
      <c r="D226" s="2">
        <f>71849</f>
        <v>71849</v>
      </c>
      <c r="E226" s="2">
        <f>70.1650390625</f>
        <v>70.1650390625</v>
      </c>
    </row>
    <row r="227" spans="3:5" x14ac:dyDescent="0.25">
      <c r="C227" s="2">
        <f>45143</f>
        <v>45143</v>
      </c>
      <c r="D227" s="2">
        <f>72149</f>
        <v>72149</v>
      </c>
      <c r="E227" s="2">
        <f>70.4580078125</f>
        <v>70.4580078125</v>
      </c>
    </row>
    <row r="228" spans="3:5" x14ac:dyDescent="0.25">
      <c r="C228" s="2">
        <f>45320</f>
        <v>45320</v>
      </c>
      <c r="D228" s="2">
        <f>72409</f>
        <v>72409</v>
      </c>
      <c r="E228" s="2">
        <f>70.7119140625</f>
        <v>70.7119140625</v>
      </c>
    </row>
    <row r="229" spans="3:5" x14ac:dyDescent="0.25">
      <c r="C229" s="2">
        <f>45515</f>
        <v>45515</v>
      </c>
      <c r="D229" s="2">
        <f>72389</f>
        <v>72389</v>
      </c>
      <c r="E229" s="2">
        <f>70.6923828125</f>
        <v>70.6923828125</v>
      </c>
    </row>
    <row r="230" spans="3:5" x14ac:dyDescent="0.25">
      <c r="C230" s="2">
        <f>45701</f>
        <v>45701</v>
      </c>
      <c r="D230" s="2">
        <f>72241</f>
        <v>72241</v>
      </c>
      <c r="E230" s="2">
        <f>70.5478515625</f>
        <v>70.5478515625</v>
      </c>
    </row>
    <row r="231" spans="3:5" x14ac:dyDescent="0.25">
      <c r="C231" s="2">
        <f>45878</f>
        <v>45878</v>
      </c>
      <c r="D231" s="2">
        <f>72241</f>
        <v>72241</v>
      </c>
      <c r="E231" s="2">
        <f>70.5478515625</f>
        <v>70.5478515625</v>
      </c>
    </row>
    <row r="232" spans="3:5" x14ac:dyDescent="0.25">
      <c r="C232" s="2">
        <f>46102</f>
        <v>46102</v>
      </c>
      <c r="D232" s="2">
        <f>72243</f>
        <v>72243</v>
      </c>
      <c r="E232" s="2">
        <f>70.5498046875</f>
        <v>70.5498046875</v>
      </c>
    </row>
    <row r="233" spans="3:5" x14ac:dyDescent="0.25">
      <c r="C233" s="2">
        <f>46345</f>
        <v>46345</v>
      </c>
      <c r="D233" s="2">
        <f>72241</f>
        <v>72241</v>
      </c>
      <c r="E233" s="2">
        <f>70.5478515625</f>
        <v>70.5478515625</v>
      </c>
    </row>
    <row r="234" spans="3:5" x14ac:dyDescent="0.25">
      <c r="C234" s="2">
        <f>46555</f>
        <v>46555</v>
      </c>
      <c r="D234" s="2">
        <f>72241</f>
        <v>72241</v>
      </c>
      <c r="E234" s="2">
        <f>70.5478515625</f>
        <v>70.5478515625</v>
      </c>
    </row>
    <row r="235" spans="3:5" x14ac:dyDescent="0.25">
      <c r="C235" s="2">
        <f>46739</f>
        <v>46739</v>
      </c>
      <c r="D235" s="2">
        <f>72241</f>
        <v>72241</v>
      </c>
      <c r="E235" s="2">
        <f>70.5478515625</f>
        <v>70.5478515625</v>
      </c>
    </row>
    <row r="236" spans="3:5" x14ac:dyDescent="0.25">
      <c r="C236" s="2">
        <f>46956</f>
        <v>46956</v>
      </c>
      <c r="D236" s="2">
        <f>72243</f>
        <v>72243</v>
      </c>
      <c r="E236" s="2">
        <f>70.5498046875</f>
        <v>70.5498046875</v>
      </c>
    </row>
    <row r="237" spans="3:5" x14ac:dyDescent="0.25">
      <c r="C237" s="2">
        <f>47186</f>
        <v>47186</v>
      </c>
      <c r="D237" s="2">
        <f>72241</f>
        <v>72241</v>
      </c>
      <c r="E237" s="2">
        <f>70.5478515625</f>
        <v>70.5478515625</v>
      </c>
    </row>
    <row r="238" spans="3:5" x14ac:dyDescent="0.25">
      <c r="C238" s="2">
        <f>47372</f>
        <v>47372</v>
      </c>
      <c r="D238" s="2">
        <f>72241</f>
        <v>72241</v>
      </c>
      <c r="E238" s="2">
        <f>70.5478515625</f>
        <v>70.5478515625</v>
      </c>
    </row>
    <row r="239" spans="3:5" x14ac:dyDescent="0.25">
      <c r="C239" s="2">
        <f>47611</f>
        <v>47611</v>
      </c>
      <c r="D239" s="2">
        <f>72242</f>
        <v>72242</v>
      </c>
      <c r="E239" s="2">
        <f>70.548828125</f>
        <v>70.548828125</v>
      </c>
    </row>
    <row r="240" spans="3:5" x14ac:dyDescent="0.25">
      <c r="C240" s="2">
        <f>47847</f>
        <v>47847</v>
      </c>
      <c r="D240" s="2">
        <f>72455</f>
        <v>72455</v>
      </c>
      <c r="E240" s="2">
        <f>70.7568359375</f>
        <v>70.7568359375</v>
      </c>
    </row>
    <row r="241" spans="3:5" x14ac:dyDescent="0.25">
      <c r="C241" s="2">
        <f>48067</f>
        <v>48067</v>
      </c>
      <c r="D241" s="2">
        <f>73845</f>
        <v>73845</v>
      </c>
      <c r="E241" s="2">
        <f>72.1142578125</f>
        <v>72.1142578125</v>
      </c>
    </row>
    <row r="242" spans="3:5" x14ac:dyDescent="0.25">
      <c r="C242" s="2">
        <f>48250</f>
        <v>48250</v>
      </c>
      <c r="D242" s="2">
        <f>73901</f>
        <v>73901</v>
      </c>
      <c r="E242" s="2">
        <f>72.1689453125</f>
        <v>72.1689453125</v>
      </c>
    </row>
    <row r="243" spans="3:5" x14ac:dyDescent="0.25">
      <c r="C243" s="2">
        <f>48446</f>
        <v>48446</v>
      </c>
      <c r="D243" s="2">
        <f>73839</f>
        <v>73839</v>
      </c>
      <c r="E243" s="2">
        <f>72.1083984375</f>
        <v>72.1083984375</v>
      </c>
    </row>
    <row r="244" spans="3:5" x14ac:dyDescent="0.25">
      <c r="C244" s="2">
        <f>48665</f>
        <v>48665</v>
      </c>
      <c r="D244" s="2">
        <f>73865</f>
        <v>73865</v>
      </c>
      <c r="E244" s="2">
        <f>72.1337890625</f>
        <v>72.1337890625</v>
      </c>
    </row>
    <row r="245" spans="3:5" x14ac:dyDescent="0.25">
      <c r="C245" s="2">
        <f>48866</f>
        <v>48866</v>
      </c>
      <c r="D245" s="2">
        <f>73865</f>
        <v>73865</v>
      </c>
      <c r="E245" s="2">
        <f>72.1337890625</f>
        <v>72.1337890625</v>
      </c>
    </row>
    <row r="246" spans="3:5" x14ac:dyDescent="0.25">
      <c r="C246" s="2">
        <f>49056</f>
        <v>49056</v>
      </c>
      <c r="D246" s="2">
        <f>73865</f>
        <v>73865</v>
      </c>
      <c r="E246" s="2">
        <f>72.1337890625</f>
        <v>72.1337890625</v>
      </c>
    </row>
    <row r="247" spans="3:5" x14ac:dyDescent="0.25">
      <c r="C247" s="2">
        <f>49271</f>
        <v>49271</v>
      </c>
      <c r="D247" s="2">
        <f>73867</f>
        <v>73867</v>
      </c>
      <c r="E247" s="2">
        <f>72.1357421875</f>
        <v>72.1357421875</v>
      </c>
    </row>
    <row r="248" spans="3:5" x14ac:dyDescent="0.25">
      <c r="C248" s="2">
        <f>49453</f>
        <v>49453</v>
      </c>
      <c r="D248" s="2">
        <f>73865</f>
        <v>73865</v>
      </c>
      <c r="E248" s="2">
        <f>72.1337890625</f>
        <v>72.1337890625</v>
      </c>
    </row>
    <row r="249" spans="3:5" x14ac:dyDescent="0.25">
      <c r="C249" s="2">
        <f>49715</f>
        <v>49715</v>
      </c>
      <c r="D249" s="2">
        <f>73865</f>
        <v>73865</v>
      </c>
      <c r="E249" s="2">
        <f>72.1337890625</f>
        <v>72.1337890625</v>
      </c>
    </row>
    <row r="250" spans="3:5" x14ac:dyDescent="0.25">
      <c r="C250" s="2">
        <f>49963</f>
        <v>49963</v>
      </c>
      <c r="D250" s="2">
        <f>73867</f>
        <v>73867</v>
      </c>
      <c r="E250" s="2">
        <f>72.1357421875</f>
        <v>72.1357421875</v>
      </c>
    </row>
    <row r="251" spans="3:5" x14ac:dyDescent="0.25">
      <c r="C251" s="2">
        <f>50173</f>
        <v>50173</v>
      </c>
      <c r="D251" s="2">
        <f>73865</f>
        <v>73865</v>
      </c>
      <c r="E251" s="2">
        <f>72.1337890625</f>
        <v>72.1337890625</v>
      </c>
    </row>
    <row r="252" spans="3:5" x14ac:dyDescent="0.25">
      <c r="C252" s="2">
        <f>50386</f>
        <v>50386</v>
      </c>
      <c r="D252" s="2">
        <f>73865</f>
        <v>73865</v>
      </c>
      <c r="E252" s="2">
        <f>72.1337890625</f>
        <v>72.1337890625</v>
      </c>
    </row>
    <row r="253" spans="3:5" x14ac:dyDescent="0.25">
      <c r="C253" s="2">
        <f>50610</f>
        <v>50610</v>
      </c>
      <c r="D253" s="2">
        <f>73871</f>
        <v>73871</v>
      </c>
      <c r="E253" s="2">
        <f>72.1396484375</f>
        <v>72.1396484375</v>
      </c>
    </row>
    <row r="254" spans="3:5" x14ac:dyDescent="0.25">
      <c r="C254" s="2">
        <f>50833</f>
        <v>50833</v>
      </c>
      <c r="D254" s="2">
        <f>73869</f>
        <v>73869</v>
      </c>
      <c r="E254" s="2">
        <f>72.1376953125</f>
        <v>72.1376953125</v>
      </c>
    </row>
    <row r="255" spans="3:5" x14ac:dyDescent="0.25">
      <c r="C255" s="2">
        <f>51026</f>
        <v>51026</v>
      </c>
      <c r="D255" s="2">
        <f>73869</f>
        <v>73869</v>
      </c>
      <c r="E255" s="2">
        <f>72.1376953125</f>
        <v>72.1376953125</v>
      </c>
    </row>
    <row r="256" spans="3:5" x14ac:dyDescent="0.25">
      <c r="C256" s="2">
        <f>51255</f>
        <v>51255</v>
      </c>
      <c r="D256" s="2">
        <f>73871</f>
        <v>73871</v>
      </c>
      <c r="E256" s="2">
        <f>72.1396484375</f>
        <v>72.1396484375</v>
      </c>
    </row>
    <row r="257" spans="3:5" x14ac:dyDescent="0.25">
      <c r="C257" s="2">
        <f>51473</f>
        <v>51473</v>
      </c>
      <c r="D257" s="2">
        <f>73869</f>
        <v>73869</v>
      </c>
      <c r="E257" s="2">
        <f>72.1376953125</f>
        <v>72.1376953125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2016-01-08T15:03:34Z</dcterms:modified>
</cp:coreProperties>
</file>