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4" i="2" l="1"/>
  <c r="J14" i="2"/>
  <c r="I14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<sst xmlns="http://schemas.openxmlformats.org/spreadsheetml/2006/main" count="9" uniqueCount="9">
  <si>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</si>
  <si>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</si>
  <si>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</si>
  <si>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</si>
  <si>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302(176x)</t>
  </si>
  <si>
    <t>AVERAGE: 202(264x)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</si>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</sst>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Sheet1!$A$2:$A$177</c:f>
              <c:numCache>
                <c:formatCode>General</c:formatCode>
                <c:ptCount val="176"/>
                <c:pt idx="0">
                  <c:v>1123</c:v>
                </c:pt>
                <c:pt idx="1">
                  <c:v>1417</c:v>
                </c:pt>
                <c:pt idx="2">
                  <c:v>1735</c:v>
                </c:pt>
                <c:pt idx="3">
                  <c:v>2049</c:v>
                </c:pt>
                <c:pt idx="4">
                  <c:v>2362</c:v>
                </c:pt>
                <c:pt idx="5">
                  <c:v>2639</c:v>
                </c:pt>
                <c:pt idx="6">
                  <c:v>2951</c:v>
                </c:pt>
                <c:pt idx="7">
                  <c:v>3295</c:v>
                </c:pt>
                <c:pt idx="8">
                  <c:v>3583</c:v>
                </c:pt>
                <c:pt idx="9">
                  <c:v>3882</c:v>
                </c:pt>
                <c:pt idx="10">
                  <c:v>4163</c:v>
                </c:pt>
                <c:pt idx="11">
                  <c:v>4431</c:v>
                </c:pt>
                <c:pt idx="12">
                  <c:v>4714</c:v>
                </c:pt>
                <c:pt idx="13">
                  <c:v>5015</c:v>
                </c:pt>
                <c:pt idx="14">
                  <c:v>5318</c:v>
                </c:pt>
                <c:pt idx="15">
                  <c:v>5609</c:v>
                </c:pt>
                <c:pt idx="16">
                  <c:v>5884</c:v>
                </c:pt>
                <c:pt idx="17">
                  <c:v>6174</c:v>
                </c:pt>
                <c:pt idx="18">
                  <c:v>6452</c:v>
                </c:pt>
                <c:pt idx="19">
                  <c:v>6722</c:v>
                </c:pt>
                <c:pt idx="20">
                  <c:v>7011</c:v>
                </c:pt>
                <c:pt idx="21">
                  <c:v>7308</c:v>
                </c:pt>
                <c:pt idx="22">
                  <c:v>7598</c:v>
                </c:pt>
                <c:pt idx="23">
                  <c:v>7872</c:v>
                </c:pt>
                <c:pt idx="24">
                  <c:v>8177</c:v>
                </c:pt>
                <c:pt idx="25">
                  <c:v>8442</c:v>
                </c:pt>
                <c:pt idx="26">
                  <c:v>8734</c:v>
                </c:pt>
                <c:pt idx="27">
                  <c:v>9023</c:v>
                </c:pt>
                <c:pt idx="28">
                  <c:v>9338</c:v>
                </c:pt>
                <c:pt idx="29">
                  <c:v>9607</c:v>
                </c:pt>
                <c:pt idx="30">
                  <c:v>9883</c:v>
                </c:pt>
                <c:pt idx="31">
                  <c:v>10168</c:v>
                </c:pt>
                <c:pt idx="32">
                  <c:v>10456</c:v>
                </c:pt>
                <c:pt idx="33">
                  <c:v>10765</c:v>
                </c:pt>
                <c:pt idx="34">
                  <c:v>11063</c:v>
                </c:pt>
                <c:pt idx="35">
                  <c:v>11341</c:v>
                </c:pt>
                <c:pt idx="36">
                  <c:v>11612</c:v>
                </c:pt>
                <c:pt idx="37">
                  <c:v>11903</c:v>
                </c:pt>
                <c:pt idx="38">
                  <c:v>12214</c:v>
                </c:pt>
                <c:pt idx="39">
                  <c:v>12555</c:v>
                </c:pt>
                <c:pt idx="40">
                  <c:v>12814</c:v>
                </c:pt>
                <c:pt idx="41">
                  <c:v>13091</c:v>
                </c:pt>
                <c:pt idx="42">
                  <c:v>13400</c:v>
                </c:pt>
                <c:pt idx="43">
                  <c:v>13673</c:v>
                </c:pt>
                <c:pt idx="44">
                  <c:v>13954</c:v>
                </c:pt>
                <c:pt idx="45">
                  <c:v>14240</c:v>
                </c:pt>
                <c:pt idx="46">
                  <c:v>14542</c:v>
                </c:pt>
                <c:pt idx="47">
                  <c:v>14847</c:v>
                </c:pt>
                <c:pt idx="48">
                  <c:v>15145</c:v>
                </c:pt>
                <c:pt idx="49">
                  <c:v>15462</c:v>
                </c:pt>
                <c:pt idx="50">
                  <c:v>15761</c:v>
                </c:pt>
                <c:pt idx="51">
                  <c:v>16058</c:v>
                </c:pt>
                <c:pt idx="52">
                  <c:v>16392</c:v>
                </c:pt>
                <c:pt idx="53">
                  <c:v>16711</c:v>
                </c:pt>
                <c:pt idx="54">
                  <c:v>17046</c:v>
                </c:pt>
                <c:pt idx="55">
                  <c:v>17400</c:v>
                </c:pt>
                <c:pt idx="56">
                  <c:v>17771</c:v>
                </c:pt>
                <c:pt idx="57">
                  <c:v>18077</c:v>
                </c:pt>
                <c:pt idx="58">
                  <c:v>18433</c:v>
                </c:pt>
                <c:pt idx="59">
                  <c:v>18777</c:v>
                </c:pt>
                <c:pt idx="60">
                  <c:v>19057</c:v>
                </c:pt>
                <c:pt idx="61">
                  <c:v>19323</c:v>
                </c:pt>
                <c:pt idx="62">
                  <c:v>19644</c:v>
                </c:pt>
                <c:pt idx="63">
                  <c:v>19923</c:v>
                </c:pt>
                <c:pt idx="64">
                  <c:v>20218</c:v>
                </c:pt>
                <c:pt idx="65">
                  <c:v>20549</c:v>
                </c:pt>
                <c:pt idx="66">
                  <c:v>20827</c:v>
                </c:pt>
                <c:pt idx="67">
                  <c:v>21156</c:v>
                </c:pt>
                <c:pt idx="68">
                  <c:v>21453</c:v>
                </c:pt>
                <c:pt idx="69">
                  <c:v>21719</c:v>
                </c:pt>
                <c:pt idx="70">
                  <c:v>22047</c:v>
                </c:pt>
                <c:pt idx="71">
                  <c:v>22314</c:v>
                </c:pt>
                <c:pt idx="72">
                  <c:v>22691</c:v>
                </c:pt>
                <c:pt idx="73">
                  <c:v>23033</c:v>
                </c:pt>
                <c:pt idx="74">
                  <c:v>23330</c:v>
                </c:pt>
                <c:pt idx="75">
                  <c:v>23605</c:v>
                </c:pt>
                <c:pt idx="76">
                  <c:v>23894</c:v>
                </c:pt>
                <c:pt idx="77">
                  <c:v>24169</c:v>
                </c:pt>
                <c:pt idx="78">
                  <c:v>24469</c:v>
                </c:pt>
                <c:pt idx="79">
                  <c:v>24753</c:v>
                </c:pt>
                <c:pt idx="80">
                  <c:v>25057</c:v>
                </c:pt>
                <c:pt idx="81">
                  <c:v>25332</c:v>
                </c:pt>
                <c:pt idx="82">
                  <c:v>25606</c:v>
                </c:pt>
                <c:pt idx="83">
                  <c:v>25916</c:v>
                </c:pt>
                <c:pt idx="84">
                  <c:v>26225</c:v>
                </c:pt>
                <c:pt idx="85">
                  <c:v>26502</c:v>
                </c:pt>
                <c:pt idx="86">
                  <c:v>26771</c:v>
                </c:pt>
                <c:pt idx="87">
                  <c:v>27086</c:v>
                </c:pt>
                <c:pt idx="88">
                  <c:v>27361</c:v>
                </c:pt>
                <c:pt idx="89">
                  <c:v>27748</c:v>
                </c:pt>
                <c:pt idx="90">
                  <c:v>28072</c:v>
                </c:pt>
                <c:pt idx="91">
                  <c:v>28402</c:v>
                </c:pt>
                <c:pt idx="92">
                  <c:v>28692</c:v>
                </c:pt>
                <c:pt idx="93">
                  <c:v>28990</c:v>
                </c:pt>
                <c:pt idx="94">
                  <c:v>29268</c:v>
                </c:pt>
                <c:pt idx="95">
                  <c:v>29555</c:v>
                </c:pt>
                <c:pt idx="96">
                  <c:v>29860</c:v>
                </c:pt>
                <c:pt idx="97">
                  <c:v>30153</c:v>
                </c:pt>
                <c:pt idx="98">
                  <c:v>30478</c:v>
                </c:pt>
                <c:pt idx="99">
                  <c:v>30870</c:v>
                </c:pt>
                <c:pt idx="100">
                  <c:v>31266</c:v>
                </c:pt>
                <c:pt idx="101">
                  <c:v>31654</c:v>
                </c:pt>
                <c:pt idx="102">
                  <c:v>31992</c:v>
                </c:pt>
                <c:pt idx="103">
                  <c:v>32270</c:v>
                </c:pt>
                <c:pt idx="104">
                  <c:v>32552</c:v>
                </c:pt>
                <c:pt idx="105">
                  <c:v>32897</c:v>
                </c:pt>
                <c:pt idx="106">
                  <c:v>33215</c:v>
                </c:pt>
                <c:pt idx="107">
                  <c:v>33596</c:v>
                </c:pt>
                <c:pt idx="108">
                  <c:v>33918</c:v>
                </c:pt>
                <c:pt idx="109">
                  <c:v>34282</c:v>
                </c:pt>
                <c:pt idx="110">
                  <c:v>34661</c:v>
                </c:pt>
                <c:pt idx="111">
                  <c:v>34967</c:v>
                </c:pt>
                <c:pt idx="112">
                  <c:v>35325</c:v>
                </c:pt>
                <c:pt idx="113">
                  <c:v>35651</c:v>
                </c:pt>
                <c:pt idx="114">
                  <c:v>36038</c:v>
                </c:pt>
                <c:pt idx="115">
                  <c:v>36372</c:v>
                </c:pt>
                <c:pt idx="116">
                  <c:v>36693</c:v>
                </c:pt>
                <c:pt idx="117">
                  <c:v>36981</c:v>
                </c:pt>
                <c:pt idx="118">
                  <c:v>37302</c:v>
                </c:pt>
                <c:pt idx="119">
                  <c:v>37581</c:v>
                </c:pt>
                <c:pt idx="120">
                  <c:v>37893</c:v>
                </c:pt>
                <c:pt idx="121">
                  <c:v>38168</c:v>
                </c:pt>
                <c:pt idx="122">
                  <c:v>38491</c:v>
                </c:pt>
                <c:pt idx="123">
                  <c:v>38764</c:v>
                </c:pt>
                <c:pt idx="124">
                  <c:v>39074</c:v>
                </c:pt>
                <c:pt idx="125">
                  <c:v>39384</c:v>
                </c:pt>
                <c:pt idx="126">
                  <c:v>39667</c:v>
                </c:pt>
                <c:pt idx="127">
                  <c:v>39992</c:v>
                </c:pt>
                <c:pt idx="128">
                  <c:v>40259</c:v>
                </c:pt>
                <c:pt idx="129">
                  <c:v>40553</c:v>
                </c:pt>
                <c:pt idx="130">
                  <c:v>40867</c:v>
                </c:pt>
                <c:pt idx="131">
                  <c:v>41150</c:v>
                </c:pt>
                <c:pt idx="132">
                  <c:v>41481</c:v>
                </c:pt>
                <c:pt idx="133">
                  <c:v>41770</c:v>
                </c:pt>
                <c:pt idx="134">
                  <c:v>42059</c:v>
                </c:pt>
                <c:pt idx="135">
                  <c:v>42374</c:v>
                </c:pt>
                <c:pt idx="136">
                  <c:v>42673</c:v>
                </c:pt>
                <c:pt idx="137">
                  <c:v>43009</c:v>
                </c:pt>
                <c:pt idx="138">
                  <c:v>43301</c:v>
                </c:pt>
                <c:pt idx="139">
                  <c:v>43584</c:v>
                </c:pt>
                <c:pt idx="140">
                  <c:v>43928</c:v>
                </c:pt>
                <c:pt idx="141">
                  <c:v>44220</c:v>
                </c:pt>
                <c:pt idx="142">
                  <c:v>44521</c:v>
                </c:pt>
                <c:pt idx="143">
                  <c:v>44869</c:v>
                </c:pt>
                <c:pt idx="144">
                  <c:v>45191</c:v>
                </c:pt>
                <c:pt idx="145">
                  <c:v>45546</c:v>
                </c:pt>
                <c:pt idx="146">
                  <c:v>45867</c:v>
                </c:pt>
                <c:pt idx="147">
                  <c:v>46162</c:v>
                </c:pt>
                <c:pt idx="148">
                  <c:v>46450</c:v>
                </c:pt>
                <c:pt idx="149">
                  <c:v>46724</c:v>
                </c:pt>
                <c:pt idx="150">
                  <c:v>47022</c:v>
                </c:pt>
                <c:pt idx="151">
                  <c:v>47334</c:v>
                </c:pt>
                <c:pt idx="152">
                  <c:v>47599</c:v>
                </c:pt>
                <c:pt idx="153">
                  <c:v>47926</c:v>
                </c:pt>
                <c:pt idx="154">
                  <c:v>48227</c:v>
                </c:pt>
                <c:pt idx="155">
                  <c:v>48526</c:v>
                </c:pt>
                <c:pt idx="156">
                  <c:v>48812</c:v>
                </c:pt>
                <c:pt idx="157">
                  <c:v>49126</c:v>
                </c:pt>
                <c:pt idx="158">
                  <c:v>49399</c:v>
                </c:pt>
                <c:pt idx="159">
                  <c:v>49665</c:v>
                </c:pt>
                <c:pt idx="160">
                  <c:v>49970</c:v>
                </c:pt>
                <c:pt idx="161">
                  <c:v>50270</c:v>
                </c:pt>
                <c:pt idx="162">
                  <c:v>50534</c:v>
                </c:pt>
                <c:pt idx="163">
                  <c:v>50808</c:v>
                </c:pt>
                <c:pt idx="164">
                  <c:v>51122</c:v>
                </c:pt>
                <c:pt idx="165">
                  <c:v>51401</c:v>
                </c:pt>
                <c:pt idx="166">
                  <c:v>51670</c:v>
                </c:pt>
                <c:pt idx="167">
                  <c:v>51981</c:v>
                </c:pt>
                <c:pt idx="168">
                  <c:v>52237</c:v>
                </c:pt>
                <c:pt idx="169">
                  <c:v>52514</c:v>
                </c:pt>
                <c:pt idx="170">
                  <c:v>52848</c:v>
                </c:pt>
                <c:pt idx="171">
                  <c:v>53117</c:v>
                </c:pt>
                <c:pt idx="172">
                  <c:v>53411</c:v>
                </c:pt>
                <c:pt idx="173">
                  <c:v>53743</c:v>
                </c:pt>
                <c:pt idx="174">
                  <c:v>54055</c:v>
                </c:pt>
                <c:pt idx="175">
                  <c:v>54342</c:v>
                </c:pt>
              </c:numCache>
            </c:numRef>
          </c:cat>
          <c:val>
            <c:numRef>
              <c:f>Sheet1!$B$2:$B$177</c:f>
              <c:numCache>
                <c:formatCode>General</c:formatCode>
                <c:ptCount val="176"/>
                <c:pt idx="0">
                  <c:v>12</c:v>
                </c:pt>
                <c:pt idx="1">
                  <c:v>20</c:v>
                </c:pt>
                <c:pt idx="2">
                  <c:v>25</c:v>
                </c:pt>
                <c:pt idx="3">
                  <c:v>31</c:v>
                </c:pt>
                <c:pt idx="4">
                  <c:v>26</c:v>
                </c:pt>
                <c:pt idx="5">
                  <c:v>37</c:v>
                </c:pt>
                <c:pt idx="6">
                  <c:v>33</c:v>
                </c:pt>
                <c:pt idx="7">
                  <c:v>35</c:v>
                </c:pt>
                <c:pt idx="8">
                  <c:v>21</c:v>
                </c:pt>
                <c:pt idx="9">
                  <c:v>25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23</c:v>
                </c:pt>
                <c:pt idx="25">
                  <c:v>3</c:v>
                </c:pt>
                <c:pt idx="26">
                  <c:v>23</c:v>
                </c:pt>
                <c:pt idx="27">
                  <c:v>35</c:v>
                </c:pt>
                <c:pt idx="28">
                  <c:v>25</c:v>
                </c:pt>
                <c:pt idx="29">
                  <c:v>37</c:v>
                </c:pt>
                <c:pt idx="30">
                  <c:v>25</c:v>
                </c:pt>
                <c:pt idx="31">
                  <c:v>44</c:v>
                </c:pt>
                <c:pt idx="32">
                  <c:v>28</c:v>
                </c:pt>
                <c:pt idx="33">
                  <c:v>27</c:v>
                </c:pt>
                <c:pt idx="34">
                  <c:v>23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43</c:v>
                </c:pt>
                <c:pt idx="49">
                  <c:v>11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7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45</c:v>
                </c:pt>
                <c:pt idx="91">
                  <c:v>15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22</c:v>
                </c:pt>
                <c:pt idx="103">
                  <c:v>29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33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27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24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12160"/>
        <c:axId val="-872390736"/>
      </c:lineChart>
      <c:catAx>
        <c:axId val="-8012121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7239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23907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121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Sheet1!$C$2:$C$265</c:f>
              <c:numCache>
                <c:formatCode>General</c:formatCode>
                <c:ptCount val="264"/>
                <c:pt idx="0">
                  <c:v>933</c:v>
                </c:pt>
                <c:pt idx="1">
                  <c:v>1086</c:v>
                </c:pt>
                <c:pt idx="2">
                  <c:v>1250</c:v>
                </c:pt>
                <c:pt idx="3">
                  <c:v>1401</c:v>
                </c:pt>
                <c:pt idx="4">
                  <c:v>1570</c:v>
                </c:pt>
                <c:pt idx="5">
                  <c:v>1769</c:v>
                </c:pt>
                <c:pt idx="6">
                  <c:v>1950</c:v>
                </c:pt>
                <c:pt idx="7">
                  <c:v>2126</c:v>
                </c:pt>
                <c:pt idx="8">
                  <c:v>2268</c:v>
                </c:pt>
                <c:pt idx="9">
                  <c:v>2424</c:v>
                </c:pt>
                <c:pt idx="10">
                  <c:v>2570</c:v>
                </c:pt>
                <c:pt idx="11">
                  <c:v>2746</c:v>
                </c:pt>
                <c:pt idx="12">
                  <c:v>2995</c:v>
                </c:pt>
                <c:pt idx="13">
                  <c:v>3182</c:v>
                </c:pt>
                <c:pt idx="14">
                  <c:v>3385</c:v>
                </c:pt>
                <c:pt idx="15">
                  <c:v>3539</c:v>
                </c:pt>
                <c:pt idx="16">
                  <c:v>3711</c:v>
                </c:pt>
                <c:pt idx="17">
                  <c:v>3863</c:v>
                </c:pt>
                <c:pt idx="18">
                  <c:v>4061</c:v>
                </c:pt>
                <c:pt idx="19">
                  <c:v>4273</c:v>
                </c:pt>
                <c:pt idx="20">
                  <c:v>4451</c:v>
                </c:pt>
                <c:pt idx="21">
                  <c:v>4613</c:v>
                </c:pt>
                <c:pt idx="22">
                  <c:v>4784</c:v>
                </c:pt>
                <c:pt idx="23">
                  <c:v>4915</c:v>
                </c:pt>
                <c:pt idx="24">
                  <c:v>5070</c:v>
                </c:pt>
                <c:pt idx="25">
                  <c:v>5213</c:v>
                </c:pt>
                <c:pt idx="26">
                  <c:v>5392</c:v>
                </c:pt>
                <c:pt idx="27">
                  <c:v>5535</c:v>
                </c:pt>
                <c:pt idx="28">
                  <c:v>5710</c:v>
                </c:pt>
                <c:pt idx="29">
                  <c:v>5844</c:v>
                </c:pt>
                <c:pt idx="30">
                  <c:v>5989</c:v>
                </c:pt>
                <c:pt idx="31">
                  <c:v>6140</c:v>
                </c:pt>
                <c:pt idx="32">
                  <c:v>6303</c:v>
                </c:pt>
                <c:pt idx="33">
                  <c:v>6431</c:v>
                </c:pt>
                <c:pt idx="34">
                  <c:v>6561</c:v>
                </c:pt>
                <c:pt idx="35">
                  <c:v>6689</c:v>
                </c:pt>
                <c:pt idx="36">
                  <c:v>6821</c:v>
                </c:pt>
                <c:pt idx="37">
                  <c:v>7041</c:v>
                </c:pt>
                <c:pt idx="38">
                  <c:v>7194</c:v>
                </c:pt>
                <c:pt idx="39">
                  <c:v>7516</c:v>
                </c:pt>
                <c:pt idx="40">
                  <c:v>7704</c:v>
                </c:pt>
                <c:pt idx="41">
                  <c:v>7846</c:v>
                </c:pt>
                <c:pt idx="42">
                  <c:v>8099</c:v>
                </c:pt>
                <c:pt idx="43">
                  <c:v>8303</c:v>
                </c:pt>
                <c:pt idx="44">
                  <c:v>8484</c:v>
                </c:pt>
                <c:pt idx="45">
                  <c:v>8670</c:v>
                </c:pt>
                <c:pt idx="46">
                  <c:v>8936</c:v>
                </c:pt>
                <c:pt idx="47">
                  <c:v>9105</c:v>
                </c:pt>
                <c:pt idx="48">
                  <c:v>9271</c:v>
                </c:pt>
                <c:pt idx="49">
                  <c:v>9464</c:v>
                </c:pt>
                <c:pt idx="50">
                  <c:v>9686</c:v>
                </c:pt>
                <c:pt idx="51">
                  <c:v>9831</c:v>
                </c:pt>
                <c:pt idx="52">
                  <c:v>10044</c:v>
                </c:pt>
                <c:pt idx="53">
                  <c:v>10251</c:v>
                </c:pt>
                <c:pt idx="54">
                  <c:v>10462</c:v>
                </c:pt>
                <c:pt idx="55">
                  <c:v>10653</c:v>
                </c:pt>
                <c:pt idx="56">
                  <c:v>10844</c:v>
                </c:pt>
                <c:pt idx="57">
                  <c:v>11030</c:v>
                </c:pt>
                <c:pt idx="58">
                  <c:v>11214</c:v>
                </c:pt>
                <c:pt idx="59">
                  <c:v>11393</c:v>
                </c:pt>
                <c:pt idx="60">
                  <c:v>11536</c:v>
                </c:pt>
                <c:pt idx="61">
                  <c:v>11741</c:v>
                </c:pt>
                <c:pt idx="62">
                  <c:v>11945</c:v>
                </c:pt>
                <c:pt idx="63">
                  <c:v>12115</c:v>
                </c:pt>
                <c:pt idx="64">
                  <c:v>12261</c:v>
                </c:pt>
                <c:pt idx="65">
                  <c:v>12480</c:v>
                </c:pt>
                <c:pt idx="66">
                  <c:v>12672</c:v>
                </c:pt>
                <c:pt idx="67">
                  <c:v>12869</c:v>
                </c:pt>
                <c:pt idx="68">
                  <c:v>13012</c:v>
                </c:pt>
                <c:pt idx="69">
                  <c:v>13158</c:v>
                </c:pt>
                <c:pt idx="70">
                  <c:v>13332</c:v>
                </c:pt>
                <c:pt idx="71">
                  <c:v>13537</c:v>
                </c:pt>
                <c:pt idx="72">
                  <c:v>13720</c:v>
                </c:pt>
                <c:pt idx="73">
                  <c:v>13886</c:v>
                </c:pt>
                <c:pt idx="74">
                  <c:v>14076</c:v>
                </c:pt>
                <c:pt idx="75">
                  <c:v>14219</c:v>
                </c:pt>
                <c:pt idx="76">
                  <c:v>14403</c:v>
                </c:pt>
                <c:pt idx="77">
                  <c:v>14614</c:v>
                </c:pt>
                <c:pt idx="78">
                  <c:v>14785</c:v>
                </c:pt>
                <c:pt idx="79">
                  <c:v>15052</c:v>
                </c:pt>
                <c:pt idx="80">
                  <c:v>15260</c:v>
                </c:pt>
                <c:pt idx="81">
                  <c:v>15430</c:v>
                </c:pt>
                <c:pt idx="82">
                  <c:v>15646</c:v>
                </c:pt>
                <c:pt idx="83">
                  <c:v>15824</c:v>
                </c:pt>
                <c:pt idx="84">
                  <c:v>15985</c:v>
                </c:pt>
                <c:pt idx="85">
                  <c:v>16172</c:v>
                </c:pt>
                <c:pt idx="86">
                  <c:v>16401</c:v>
                </c:pt>
                <c:pt idx="87">
                  <c:v>16579</c:v>
                </c:pt>
                <c:pt idx="88">
                  <c:v>16836</c:v>
                </c:pt>
                <c:pt idx="89">
                  <c:v>17056</c:v>
                </c:pt>
                <c:pt idx="90">
                  <c:v>17257</c:v>
                </c:pt>
                <c:pt idx="91">
                  <c:v>17463</c:v>
                </c:pt>
                <c:pt idx="92">
                  <c:v>17652</c:v>
                </c:pt>
                <c:pt idx="93">
                  <c:v>17881</c:v>
                </c:pt>
                <c:pt idx="94">
                  <c:v>18093</c:v>
                </c:pt>
                <c:pt idx="95">
                  <c:v>18289</c:v>
                </c:pt>
                <c:pt idx="96">
                  <c:v>18485</c:v>
                </c:pt>
                <c:pt idx="97">
                  <c:v>18704</c:v>
                </c:pt>
                <c:pt idx="98">
                  <c:v>18907</c:v>
                </c:pt>
                <c:pt idx="99">
                  <c:v>19121</c:v>
                </c:pt>
                <c:pt idx="100">
                  <c:v>19269</c:v>
                </c:pt>
                <c:pt idx="101">
                  <c:v>19529</c:v>
                </c:pt>
                <c:pt idx="102">
                  <c:v>19724</c:v>
                </c:pt>
                <c:pt idx="103">
                  <c:v>19909</c:v>
                </c:pt>
                <c:pt idx="104">
                  <c:v>20094</c:v>
                </c:pt>
                <c:pt idx="105">
                  <c:v>20296</c:v>
                </c:pt>
                <c:pt idx="106">
                  <c:v>20483</c:v>
                </c:pt>
                <c:pt idx="107">
                  <c:v>20667</c:v>
                </c:pt>
                <c:pt idx="108">
                  <c:v>20855</c:v>
                </c:pt>
                <c:pt idx="109">
                  <c:v>21042</c:v>
                </c:pt>
                <c:pt idx="110">
                  <c:v>21240</c:v>
                </c:pt>
                <c:pt idx="111">
                  <c:v>21386</c:v>
                </c:pt>
                <c:pt idx="112">
                  <c:v>21564</c:v>
                </c:pt>
                <c:pt idx="113">
                  <c:v>21764</c:v>
                </c:pt>
                <c:pt idx="114">
                  <c:v>21948</c:v>
                </c:pt>
                <c:pt idx="115">
                  <c:v>22155</c:v>
                </c:pt>
                <c:pt idx="116">
                  <c:v>22357</c:v>
                </c:pt>
                <c:pt idx="117">
                  <c:v>22572</c:v>
                </c:pt>
                <c:pt idx="118">
                  <c:v>22782</c:v>
                </c:pt>
                <c:pt idx="119">
                  <c:v>22985</c:v>
                </c:pt>
                <c:pt idx="120">
                  <c:v>23218</c:v>
                </c:pt>
                <c:pt idx="121">
                  <c:v>23434</c:v>
                </c:pt>
                <c:pt idx="122">
                  <c:v>23667</c:v>
                </c:pt>
                <c:pt idx="123">
                  <c:v>23862</c:v>
                </c:pt>
                <c:pt idx="124">
                  <c:v>24028</c:v>
                </c:pt>
                <c:pt idx="125">
                  <c:v>24197</c:v>
                </c:pt>
                <c:pt idx="126">
                  <c:v>24386</c:v>
                </c:pt>
                <c:pt idx="127">
                  <c:v>24564</c:v>
                </c:pt>
                <c:pt idx="128">
                  <c:v>24765</c:v>
                </c:pt>
                <c:pt idx="129">
                  <c:v>24961</c:v>
                </c:pt>
                <c:pt idx="130">
                  <c:v>25164</c:v>
                </c:pt>
                <c:pt idx="131">
                  <c:v>25417</c:v>
                </c:pt>
                <c:pt idx="132">
                  <c:v>25615</c:v>
                </c:pt>
                <c:pt idx="133">
                  <c:v>25802</c:v>
                </c:pt>
                <c:pt idx="134">
                  <c:v>25996</c:v>
                </c:pt>
                <c:pt idx="135">
                  <c:v>26175</c:v>
                </c:pt>
                <c:pt idx="136">
                  <c:v>26374</c:v>
                </c:pt>
                <c:pt idx="137">
                  <c:v>26606</c:v>
                </c:pt>
                <c:pt idx="138">
                  <c:v>26811</c:v>
                </c:pt>
                <c:pt idx="139">
                  <c:v>27002</c:v>
                </c:pt>
                <c:pt idx="140">
                  <c:v>27204</c:v>
                </c:pt>
                <c:pt idx="141">
                  <c:v>27408</c:v>
                </c:pt>
                <c:pt idx="142">
                  <c:v>27638</c:v>
                </c:pt>
                <c:pt idx="143">
                  <c:v>27883</c:v>
                </c:pt>
                <c:pt idx="144">
                  <c:v>28130</c:v>
                </c:pt>
                <c:pt idx="145">
                  <c:v>28329</c:v>
                </c:pt>
                <c:pt idx="146">
                  <c:v>28579</c:v>
                </c:pt>
                <c:pt idx="147">
                  <c:v>28810</c:v>
                </c:pt>
                <c:pt idx="148">
                  <c:v>28976</c:v>
                </c:pt>
                <c:pt idx="149">
                  <c:v>29165</c:v>
                </c:pt>
                <c:pt idx="150">
                  <c:v>29366</c:v>
                </c:pt>
                <c:pt idx="151">
                  <c:v>29527</c:v>
                </c:pt>
                <c:pt idx="152">
                  <c:v>29751</c:v>
                </c:pt>
                <c:pt idx="153">
                  <c:v>29968</c:v>
                </c:pt>
                <c:pt idx="154">
                  <c:v>30198</c:v>
                </c:pt>
                <c:pt idx="155">
                  <c:v>30396</c:v>
                </c:pt>
                <c:pt idx="156">
                  <c:v>30695</c:v>
                </c:pt>
                <c:pt idx="157">
                  <c:v>30954</c:v>
                </c:pt>
                <c:pt idx="158">
                  <c:v>31169</c:v>
                </c:pt>
                <c:pt idx="159">
                  <c:v>31458</c:v>
                </c:pt>
                <c:pt idx="160">
                  <c:v>31726</c:v>
                </c:pt>
                <c:pt idx="161">
                  <c:v>31912</c:v>
                </c:pt>
                <c:pt idx="162">
                  <c:v>32189</c:v>
                </c:pt>
                <c:pt idx="163">
                  <c:v>32419</c:v>
                </c:pt>
                <c:pt idx="164">
                  <c:v>32647</c:v>
                </c:pt>
                <c:pt idx="165">
                  <c:v>32826</c:v>
                </c:pt>
                <c:pt idx="166">
                  <c:v>33039</c:v>
                </c:pt>
                <c:pt idx="167">
                  <c:v>33277</c:v>
                </c:pt>
                <c:pt idx="168">
                  <c:v>33485</c:v>
                </c:pt>
                <c:pt idx="169">
                  <c:v>33709</c:v>
                </c:pt>
                <c:pt idx="170">
                  <c:v>33928</c:v>
                </c:pt>
                <c:pt idx="171">
                  <c:v>34195</c:v>
                </c:pt>
                <c:pt idx="172">
                  <c:v>34410</c:v>
                </c:pt>
                <c:pt idx="173">
                  <c:v>34595</c:v>
                </c:pt>
                <c:pt idx="174">
                  <c:v>34825</c:v>
                </c:pt>
                <c:pt idx="175">
                  <c:v>35028</c:v>
                </c:pt>
                <c:pt idx="176">
                  <c:v>35237</c:v>
                </c:pt>
                <c:pt idx="177">
                  <c:v>35463</c:v>
                </c:pt>
                <c:pt idx="178">
                  <c:v>35709</c:v>
                </c:pt>
                <c:pt idx="179">
                  <c:v>35937</c:v>
                </c:pt>
                <c:pt idx="180">
                  <c:v>36174</c:v>
                </c:pt>
                <c:pt idx="181">
                  <c:v>36400</c:v>
                </c:pt>
                <c:pt idx="182">
                  <c:v>36647</c:v>
                </c:pt>
                <c:pt idx="183">
                  <c:v>36863</c:v>
                </c:pt>
                <c:pt idx="184">
                  <c:v>37063</c:v>
                </c:pt>
                <c:pt idx="185">
                  <c:v>37229</c:v>
                </c:pt>
                <c:pt idx="186">
                  <c:v>37450</c:v>
                </c:pt>
                <c:pt idx="187">
                  <c:v>37659</c:v>
                </c:pt>
                <c:pt idx="188">
                  <c:v>37829</c:v>
                </c:pt>
                <c:pt idx="189">
                  <c:v>38044</c:v>
                </c:pt>
                <c:pt idx="190">
                  <c:v>38228</c:v>
                </c:pt>
                <c:pt idx="191">
                  <c:v>38420</c:v>
                </c:pt>
                <c:pt idx="192">
                  <c:v>38631</c:v>
                </c:pt>
                <c:pt idx="193">
                  <c:v>38841</c:v>
                </c:pt>
                <c:pt idx="194">
                  <c:v>39009</c:v>
                </c:pt>
                <c:pt idx="195">
                  <c:v>39250</c:v>
                </c:pt>
                <c:pt idx="196">
                  <c:v>39494</c:v>
                </c:pt>
                <c:pt idx="197">
                  <c:v>39716</c:v>
                </c:pt>
                <c:pt idx="198">
                  <c:v>39909</c:v>
                </c:pt>
                <c:pt idx="199">
                  <c:v>40143</c:v>
                </c:pt>
                <c:pt idx="200">
                  <c:v>40355</c:v>
                </c:pt>
                <c:pt idx="201">
                  <c:v>40562</c:v>
                </c:pt>
                <c:pt idx="202">
                  <c:v>40766</c:v>
                </c:pt>
                <c:pt idx="203">
                  <c:v>40998</c:v>
                </c:pt>
                <c:pt idx="204">
                  <c:v>41199</c:v>
                </c:pt>
                <c:pt idx="205">
                  <c:v>41400</c:v>
                </c:pt>
                <c:pt idx="206">
                  <c:v>41622</c:v>
                </c:pt>
                <c:pt idx="207">
                  <c:v>41861</c:v>
                </c:pt>
                <c:pt idx="208">
                  <c:v>42039</c:v>
                </c:pt>
                <c:pt idx="209">
                  <c:v>42250</c:v>
                </c:pt>
                <c:pt idx="210">
                  <c:v>42487</c:v>
                </c:pt>
                <c:pt idx="211">
                  <c:v>42708</c:v>
                </c:pt>
                <c:pt idx="212">
                  <c:v>42912</c:v>
                </c:pt>
                <c:pt idx="213">
                  <c:v>43162</c:v>
                </c:pt>
                <c:pt idx="214">
                  <c:v>43403</c:v>
                </c:pt>
                <c:pt idx="215">
                  <c:v>43629</c:v>
                </c:pt>
                <c:pt idx="216">
                  <c:v>43841</c:v>
                </c:pt>
                <c:pt idx="217">
                  <c:v>44163</c:v>
                </c:pt>
                <c:pt idx="218">
                  <c:v>44390</c:v>
                </c:pt>
                <c:pt idx="219">
                  <c:v>44595</c:v>
                </c:pt>
                <c:pt idx="220">
                  <c:v>44785</c:v>
                </c:pt>
                <c:pt idx="221">
                  <c:v>45040</c:v>
                </c:pt>
                <c:pt idx="222">
                  <c:v>45292</c:v>
                </c:pt>
                <c:pt idx="223">
                  <c:v>45529</c:v>
                </c:pt>
                <c:pt idx="224">
                  <c:v>45755</c:v>
                </c:pt>
                <c:pt idx="225">
                  <c:v>45988</c:v>
                </c:pt>
                <c:pt idx="226">
                  <c:v>46202</c:v>
                </c:pt>
                <c:pt idx="227">
                  <c:v>46383</c:v>
                </c:pt>
                <c:pt idx="228">
                  <c:v>46602</c:v>
                </c:pt>
                <c:pt idx="229">
                  <c:v>46838</c:v>
                </c:pt>
                <c:pt idx="230">
                  <c:v>47054</c:v>
                </c:pt>
                <c:pt idx="231">
                  <c:v>47242</c:v>
                </c:pt>
                <c:pt idx="232">
                  <c:v>47459</c:v>
                </c:pt>
                <c:pt idx="233">
                  <c:v>47672</c:v>
                </c:pt>
                <c:pt idx="234">
                  <c:v>47855</c:v>
                </c:pt>
                <c:pt idx="235">
                  <c:v>48100</c:v>
                </c:pt>
                <c:pt idx="236">
                  <c:v>48422</c:v>
                </c:pt>
                <c:pt idx="237">
                  <c:v>48652</c:v>
                </c:pt>
                <c:pt idx="238">
                  <c:v>48897</c:v>
                </c:pt>
                <c:pt idx="239">
                  <c:v>49073</c:v>
                </c:pt>
                <c:pt idx="240">
                  <c:v>49313</c:v>
                </c:pt>
                <c:pt idx="241">
                  <c:v>49535</c:v>
                </c:pt>
                <c:pt idx="242">
                  <c:v>49742</c:v>
                </c:pt>
                <c:pt idx="243">
                  <c:v>49915</c:v>
                </c:pt>
                <c:pt idx="244">
                  <c:v>50196</c:v>
                </c:pt>
                <c:pt idx="245">
                  <c:v>50423</c:v>
                </c:pt>
                <c:pt idx="246">
                  <c:v>50648</c:v>
                </c:pt>
                <c:pt idx="247">
                  <c:v>50874</c:v>
                </c:pt>
                <c:pt idx="248">
                  <c:v>51055</c:v>
                </c:pt>
                <c:pt idx="249">
                  <c:v>51293</c:v>
                </c:pt>
                <c:pt idx="250">
                  <c:v>51521</c:v>
                </c:pt>
                <c:pt idx="251">
                  <c:v>51726</c:v>
                </c:pt>
                <c:pt idx="252">
                  <c:v>51914</c:v>
                </c:pt>
                <c:pt idx="253">
                  <c:v>52128</c:v>
                </c:pt>
                <c:pt idx="254">
                  <c:v>52370</c:v>
                </c:pt>
                <c:pt idx="255">
                  <c:v>52573</c:v>
                </c:pt>
                <c:pt idx="256">
                  <c:v>52774</c:v>
                </c:pt>
                <c:pt idx="257">
                  <c:v>53015</c:v>
                </c:pt>
                <c:pt idx="258">
                  <c:v>53261</c:v>
                </c:pt>
                <c:pt idx="259">
                  <c:v>53501</c:v>
                </c:pt>
                <c:pt idx="260">
                  <c:v>53704</c:v>
                </c:pt>
                <c:pt idx="261">
                  <c:v>53950</c:v>
                </c:pt>
                <c:pt idx="262">
                  <c:v>54193</c:v>
                </c:pt>
                <c:pt idx="263">
                  <c:v>54405</c:v>
                </c:pt>
              </c:numCache>
            </c:numRef>
          </c:cat>
          <c:val>
            <c:numRef>
              <c:f>Sheet1!$E$2:$E$265</c:f>
              <c:numCache>
                <c:formatCode>General</c:formatCode>
                <c:ptCount val="264"/>
                <c:pt idx="0">
                  <c:v>5.2392578125</c:v>
                </c:pt>
                <c:pt idx="1">
                  <c:v>14.6552734375</c:v>
                </c:pt>
                <c:pt idx="2">
                  <c:v>12.830078125</c:v>
                </c:pt>
                <c:pt idx="3">
                  <c:v>14.2548828125</c:v>
                </c:pt>
                <c:pt idx="4">
                  <c:v>15.1845703125</c:v>
                </c:pt>
                <c:pt idx="5">
                  <c:v>18.6630859375</c:v>
                </c:pt>
                <c:pt idx="6">
                  <c:v>22.001953125</c:v>
                </c:pt>
                <c:pt idx="7">
                  <c:v>23.275390625</c:v>
                </c:pt>
                <c:pt idx="8">
                  <c:v>27.20703125</c:v>
                </c:pt>
                <c:pt idx="9">
                  <c:v>30.2548828125</c:v>
                </c:pt>
                <c:pt idx="10">
                  <c:v>31.91796875</c:v>
                </c:pt>
                <c:pt idx="11">
                  <c:v>33.5400390625</c:v>
                </c:pt>
                <c:pt idx="12">
                  <c:v>35.4033203125</c:v>
                </c:pt>
                <c:pt idx="13">
                  <c:v>36.9541015625</c:v>
                </c:pt>
                <c:pt idx="14">
                  <c:v>35.3486328125</c:v>
                </c:pt>
                <c:pt idx="15">
                  <c:v>35.9638671875</c:v>
                </c:pt>
                <c:pt idx="16">
                  <c:v>36.1796875</c:v>
                </c:pt>
                <c:pt idx="17">
                  <c:v>37.4130859375</c:v>
                </c:pt>
                <c:pt idx="18">
                  <c:v>37.59375</c:v>
                </c:pt>
                <c:pt idx="19">
                  <c:v>38.52734375</c:v>
                </c:pt>
                <c:pt idx="20">
                  <c:v>39.455078125</c:v>
                </c:pt>
                <c:pt idx="21">
                  <c:v>39.884765625</c:v>
                </c:pt>
                <c:pt idx="22">
                  <c:v>41.662109375</c:v>
                </c:pt>
                <c:pt idx="23">
                  <c:v>42.0166015625</c:v>
                </c:pt>
                <c:pt idx="24">
                  <c:v>42.0205078125</c:v>
                </c:pt>
                <c:pt idx="25">
                  <c:v>42.0205078125</c:v>
                </c:pt>
                <c:pt idx="26">
                  <c:v>42.021484375</c:v>
                </c:pt>
                <c:pt idx="27">
                  <c:v>42.0205078125</c:v>
                </c:pt>
                <c:pt idx="28">
                  <c:v>42.021484375</c:v>
                </c:pt>
                <c:pt idx="29">
                  <c:v>42.0205078125</c:v>
                </c:pt>
                <c:pt idx="30">
                  <c:v>42.021484375</c:v>
                </c:pt>
                <c:pt idx="31">
                  <c:v>42.0224609375</c:v>
                </c:pt>
                <c:pt idx="32">
                  <c:v>42.0234375</c:v>
                </c:pt>
                <c:pt idx="33">
                  <c:v>42.0224609375</c:v>
                </c:pt>
                <c:pt idx="34">
                  <c:v>42.0234375</c:v>
                </c:pt>
                <c:pt idx="35">
                  <c:v>42.0224609375</c:v>
                </c:pt>
                <c:pt idx="36">
                  <c:v>42.0234375</c:v>
                </c:pt>
                <c:pt idx="37">
                  <c:v>42.896484375</c:v>
                </c:pt>
                <c:pt idx="38">
                  <c:v>43.232421875</c:v>
                </c:pt>
                <c:pt idx="39">
                  <c:v>43.294921875</c:v>
                </c:pt>
                <c:pt idx="40">
                  <c:v>43.2958984375</c:v>
                </c:pt>
                <c:pt idx="41">
                  <c:v>43.2998046875</c:v>
                </c:pt>
                <c:pt idx="42">
                  <c:v>43.6240234375</c:v>
                </c:pt>
                <c:pt idx="43">
                  <c:v>45.0087890625</c:v>
                </c:pt>
                <c:pt idx="44">
                  <c:v>45.1689453125</c:v>
                </c:pt>
                <c:pt idx="45">
                  <c:v>45.3291015625</c:v>
                </c:pt>
                <c:pt idx="46">
                  <c:v>46.466796875</c:v>
                </c:pt>
                <c:pt idx="47">
                  <c:v>46.6103515625</c:v>
                </c:pt>
                <c:pt idx="48">
                  <c:v>47.1455078125</c:v>
                </c:pt>
                <c:pt idx="49">
                  <c:v>47.720703125</c:v>
                </c:pt>
                <c:pt idx="50">
                  <c:v>48.1923828125</c:v>
                </c:pt>
                <c:pt idx="51">
                  <c:v>48.4775390625</c:v>
                </c:pt>
                <c:pt idx="52">
                  <c:v>49.146484375</c:v>
                </c:pt>
                <c:pt idx="53">
                  <c:v>52.5791015625</c:v>
                </c:pt>
                <c:pt idx="54">
                  <c:v>55.2900390625</c:v>
                </c:pt>
                <c:pt idx="55">
                  <c:v>58.0498046875</c:v>
                </c:pt>
                <c:pt idx="56">
                  <c:v>58.6787109375</c:v>
                </c:pt>
                <c:pt idx="57">
                  <c:v>58.8388671875</c:v>
                </c:pt>
                <c:pt idx="58">
                  <c:v>59.40234375</c:v>
                </c:pt>
                <c:pt idx="59">
                  <c:v>59.4013671875</c:v>
                </c:pt>
                <c:pt idx="60">
                  <c:v>59.4013671875</c:v>
                </c:pt>
                <c:pt idx="61">
                  <c:v>59.40234375</c:v>
                </c:pt>
                <c:pt idx="62">
                  <c:v>59.4013671875</c:v>
                </c:pt>
                <c:pt idx="63">
                  <c:v>59.4013671875</c:v>
                </c:pt>
                <c:pt idx="64">
                  <c:v>59.4013671875</c:v>
                </c:pt>
                <c:pt idx="65">
                  <c:v>59.4013671875</c:v>
                </c:pt>
                <c:pt idx="66">
                  <c:v>59.40234375</c:v>
                </c:pt>
                <c:pt idx="67">
                  <c:v>59.4013671875</c:v>
                </c:pt>
                <c:pt idx="68">
                  <c:v>59.4013671875</c:v>
                </c:pt>
                <c:pt idx="69">
                  <c:v>59.4013671875</c:v>
                </c:pt>
                <c:pt idx="70">
                  <c:v>59.4013671875</c:v>
                </c:pt>
                <c:pt idx="71">
                  <c:v>59.40234375</c:v>
                </c:pt>
                <c:pt idx="72">
                  <c:v>59.4013671875</c:v>
                </c:pt>
                <c:pt idx="73">
                  <c:v>59.4013671875</c:v>
                </c:pt>
                <c:pt idx="74">
                  <c:v>59.40234375</c:v>
                </c:pt>
                <c:pt idx="75">
                  <c:v>59.4013671875</c:v>
                </c:pt>
                <c:pt idx="76">
                  <c:v>59.40234375</c:v>
                </c:pt>
                <c:pt idx="77">
                  <c:v>59.4013671875</c:v>
                </c:pt>
                <c:pt idx="78">
                  <c:v>59.4287109375</c:v>
                </c:pt>
                <c:pt idx="79">
                  <c:v>60.390625</c:v>
                </c:pt>
                <c:pt idx="80">
                  <c:v>61.453125</c:v>
                </c:pt>
                <c:pt idx="81">
                  <c:v>61.5419921875</c:v>
                </c:pt>
                <c:pt idx="82">
                  <c:v>62.80859375</c:v>
                </c:pt>
                <c:pt idx="83">
                  <c:v>62.8076171875</c:v>
                </c:pt>
                <c:pt idx="84">
                  <c:v>62.8076171875</c:v>
                </c:pt>
                <c:pt idx="85">
                  <c:v>62.8125</c:v>
                </c:pt>
                <c:pt idx="86">
                  <c:v>62.8115234375</c:v>
                </c:pt>
                <c:pt idx="87">
                  <c:v>62.8115234375</c:v>
                </c:pt>
                <c:pt idx="88">
                  <c:v>61.63671875</c:v>
                </c:pt>
                <c:pt idx="89">
                  <c:v>61.6357421875</c:v>
                </c:pt>
                <c:pt idx="90">
                  <c:v>61.6357421875</c:v>
                </c:pt>
                <c:pt idx="91">
                  <c:v>61.6396484375</c:v>
                </c:pt>
                <c:pt idx="92">
                  <c:v>61.6396484375</c:v>
                </c:pt>
                <c:pt idx="93">
                  <c:v>61.6396484375</c:v>
                </c:pt>
                <c:pt idx="94">
                  <c:v>61.6396484375</c:v>
                </c:pt>
                <c:pt idx="95">
                  <c:v>61.6396484375</c:v>
                </c:pt>
                <c:pt idx="96">
                  <c:v>61.6396484375</c:v>
                </c:pt>
                <c:pt idx="97">
                  <c:v>61.9873046875</c:v>
                </c:pt>
                <c:pt idx="98">
                  <c:v>61.98828125</c:v>
                </c:pt>
                <c:pt idx="99">
                  <c:v>61.9873046875</c:v>
                </c:pt>
                <c:pt idx="100">
                  <c:v>61.9873046875</c:v>
                </c:pt>
                <c:pt idx="101">
                  <c:v>61.98828125</c:v>
                </c:pt>
                <c:pt idx="102">
                  <c:v>61.9873046875</c:v>
                </c:pt>
                <c:pt idx="103">
                  <c:v>61.9873046875</c:v>
                </c:pt>
                <c:pt idx="104">
                  <c:v>61.9921875</c:v>
                </c:pt>
                <c:pt idx="105">
                  <c:v>61.9912109375</c:v>
                </c:pt>
                <c:pt idx="106">
                  <c:v>61.9912109375</c:v>
                </c:pt>
                <c:pt idx="107">
                  <c:v>61.9921875</c:v>
                </c:pt>
                <c:pt idx="108">
                  <c:v>61.9912109375</c:v>
                </c:pt>
                <c:pt idx="109">
                  <c:v>61.9912109375</c:v>
                </c:pt>
                <c:pt idx="110">
                  <c:v>61.9912109375</c:v>
                </c:pt>
                <c:pt idx="111">
                  <c:v>61.9912109375</c:v>
                </c:pt>
                <c:pt idx="112">
                  <c:v>61.9921875</c:v>
                </c:pt>
                <c:pt idx="113">
                  <c:v>61.9912109375</c:v>
                </c:pt>
                <c:pt idx="114">
                  <c:v>61.9912109375</c:v>
                </c:pt>
                <c:pt idx="115">
                  <c:v>61.9921875</c:v>
                </c:pt>
                <c:pt idx="116">
                  <c:v>61.9912109375</c:v>
                </c:pt>
                <c:pt idx="117">
                  <c:v>61.9912109375</c:v>
                </c:pt>
                <c:pt idx="118">
                  <c:v>62.0419921875</c:v>
                </c:pt>
                <c:pt idx="119">
                  <c:v>62.3388671875</c:v>
                </c:pt>
                <c:pt idx="120">
                  <c:v>60.6796875</c:v>
                </c:pt>
                <c:pt idx="121">
                  <c:v>61.0498046875</c:v>
                </c:pt>
                <c:pt idx="122">
                  <c:v>62.4365234375</c:v>
                </c:pt>
                <c:pt idx="123">
                  <c:v>64.4052734375</c:v>
                </c:pt>
                <c:pt idx="124">
                  <c:v>65.57421875</c:v>
                </c:pt>
                <c:pt idx="125">
                  <c:v>65.5732421875</c:v>
                </c:pt>
                <c:pt idx="126">
                  <c:v>65.7958984375</c:v>
                </c:pt>
                <c:pt idx="127">
                  <c:v>65.7958984375</c:v>
                </c:pt>
                <c:pt idx="128">
                  <c:v>65.7958984375</c:v>
                </c:pt>
                <c:pt idx="129">
                  <c:v>65.7958984375</c:v>
                </c:pt>
                <c:pt idx="130">
                  <c:v>65.796875</c:v>
                </c:pt>
                <c:pt idx="131">
                  <c:v>65.7958984375</c:v>
                </c:pt>
                <c:pt idx="132">
                  <c:v>65.7958984375</c:v>
                </c:pt>
                <c:pt idx="133">
                  <c:v>65.7958984375</c:v>
                </c:pt>
                <c:pt idx="134">
                  <c:v>65.7958984375</c:v>
                </c:pt>
                <c:pt idx="135">
                  <c:v>65.7958984375</c:v>
                </c:pt>
                <c:pt idx="136">
                  <c:v>65.796875</c:v>
                </c:pt>
                <c:pt idx="137">
                  <c:v>65.3359375</c:v>
                </c:pt>
                <c:pt idx="138">
                  <c:v>65.3349609375</c:v>
                </c:pt>
                <c:pt idx="139">
                  <c:v>65.3349609375</c:v>
                </c:pt>
                <c:pt idx="140">
                  <c:v>65.3359375</c:v>
                </c:pt>
                <c:pt idx="141">
                  <c:v>65.3349609375</c:v>
                </c:pt>
                <c:pt idx="142">
                  <c:v>65.3349609375</c:v>
                </c:pt>
                <c:pt idx="143">
                  <c:v>65.4140625</c:v>
                </c:pt>
                <c:pt idx="144">
                  <c:v>66.0732421875</c:v>
                </c:pt>
                <c:pt idx="145">
                  <c:v>67.3779296875</c:v>
                </c:pt>
                <c:pt idx="146">
                  <c:v>67.4375</c:v>
                </c:pt>
                <c:pt idx="147">
                  <c:v>67.3515625</c:v>
                </c:pt>
                <c:pt idx="148">
                  <c:v>67.3505859375</c:v>
                </c:pt>
                <c:pt idx="149">
                  <c:v>67.3505859375</c:v>
                </c:pt>
                <c:pt idx="150">
                  <c:v>67.3505859375</c:v>
                </c:pt>
                <c:pt idx="151">
                  <c:v>67.3505859375</c:v>
                </c:pt>
                <c:pt idx="152">
                  <c:v>67.3515625</c:v>
                </c:pt>
                <c:pt idx="153">
                  <c:v>67.3505859375</c:v>
                </c:pt>
                <c:pt idx="154">
                  <c:v>67.3505859375</c:v>
                </c:pt>
                <c:pt idx="155">
                  <c:v>67.3505859375</c:v>
                </c:pt>
                <c:pt idx="156">
                  <c:v>67.3515625</c:v>
                </c:pt>
                <c:pt idx="157">
                  <c:v>67.3505859375</c:v>
                </c:pt>
                <c:pt idx="158">
                  <c:v>67.3505859375</c:v>
                </c:pt>
                <c:pt idx="159">
                  <c:v>67.3515625</c:v>
                </c:pt>
                <c:pt idx="160">
                  <c:v>67.3505859375</c:v>
                </c:pt>
                <c:pt idx="161">
                  <c:v>67.3623046875</c:v>
                </c:pt>
                <c:pt idx="162">
                  <c:v>67.87890625</c:v>
                </c:pt>
                <c:pt idx="163">
                  <c:v>68.46875</c:v>
                </c:pt>
                <c:pt idx="164">
                  <c:v>68.4013671875</c:v>
                </c:pt>
                <c:pt idx="165">
                  <c:v>68.2490234375</c:v>
                </c:pt>
                <c:pt idx="166">
                  <c:v>68.25</c:v>
                </c:pt>
                <c:pt idx="167">
                  <c:v>68.2490234375</c:v>
                </c:pt>
                <c:pt idx="168">
                  <c:v>68.2490234375</c:v>
                </c:pt>
                <c:pt idx="169">
                  <c:v>68.2490234375</c:v>
                </c:pt>
                <c:pt idx="170">
                  <c:v>68.2490234375</c:v>
                </c:pt>
                <c:pt idx="171">
                  <c:v>68.2490234375</c:v>
                </c:pt>
                <c:pt idx="172">
                  <c:v>68.25</c:v>
                </c:pt>
                <c:pt idx="173">
                  <c:v>68.2490234375</c:v>
                </c:pt>
                <c:pt idx="174">
                  <c:v>68.25</c:v>
                </c:pt>
                <c:pt idx="175">
                  <c:v>68.2490234375</c:v>
                </c:pt>
                <c:pt idx="176">
                  <c:v>68.2490234375</c:v>
                </c:pt>
                <c:pt idx="177">
                  <c:v>68.25</c:v>
                </c:pt>
                <c:pt idx="178">
                  <c:v>68.2490234375</c:v>
                </c:pt>
                <c:pt idx="179">
                  <c:v>68.2490234375</c:v>
                </c:pt>
                <c:pt idx="180">
                  <c:v>68.25</c:v>
                </c:pt>
                <c:pt idx="181">
                  <c:v>68.2529296875</c:v>
                </c:pt>
                <c:pt idx="182">
                  <c:v>68.8857421875</c:v>
                </c:pt>
                <c:pt idx="183">
                  <c:v>69.234375</c:v>
                </c:pt>
                <c:pt idx="184">
                  <c:v>70.6318359375</c:v>
                </c:pt>
                <c:pt idx="185">
                  <c:v>70.0185546875</c:v>
                </c:pt>
                <c:pt idx="186">
                  <c:v>70.01953125</c:v>
                </c:pt>
                <c:pt idx="187">
                  <c:v>70.0185546875</c:v>
                </c:pt>
                <c:pt idx="188">
                  <c:v>70.0185546875</c:v>
                </c:pt>
                <c:pt idx="189">
                  <c:v>70.01953125</c:v>
                </c:pt>
                <c:pt idx="190">
                  <c:v>70.0185546875</c:v>
                </c:pt>
                <c:pt idx="191">
                  <c:v>70.0185546875</c:v>
                </c:pt>
                <c:pt idx="192">
                  <c:v>70.01953125</c:v>
                </c:pt>
                <c:pt idx="193">
                  <c:v>70.0185546875</c:v>
                </c:pt>
                <c:pt idx="194">
                  <c:v>70.0185546875</c:v>
                </c:pt>
                <c:pt idx="195">
                  <c:v>70.01953125</c:v>
                </c:pt>
                <c:pt idx="196">
                  <c:v>70.0185546875</c:v>
                </c:pt>
                <c:pt idx="197">
                  <c:v>70.0185546875</c:v>
                </c:pt>
                <c:pt idx="198">
                  <c:v>70.0185546875</c:v>
                </c:pt>
                <c:pt idx="199">
                  <c:v>70.22265625</c:v>
                </c:pt>
                <c:pt idx="200">
                  <c:v>70.2216796875</c:v>
                </c:pt>
                <c:pt idx="201">
                  <c:v>70.2216796875</c:v>
                </c:pt>
                <c:pt idx="202">
                  <c:v>70.2216796875</c:v>
                </c:pt>
                <c:pt idx="203">
                  <c:v>70.22265625</c:v>
                </c:pt>
                <c:pt idx="204">
                  <c:v>70.2216796875</c:v>
                </c:pt>
                <c:pt idx="205">
                  <c:v>70.2216796875</c:v>
                </c:pt>
                <c:pt idx="206">
                  <c:v>70.22265625</c:v>
                </c:pt>
                <c:pt idx="207">
                  <c:v>70.2216796875</c:v>
                </c:pt>
                <c:pt idx="208">
                  <c:v>70.2216796875</c:v>
                </c:pt>
                <c:pt idx="209">
                  <c:v>70.22265625</c:v>
                </c:pt>
                <c:pt idx="210">
                  <c:v>70.2216796875</c:v>
                </c:pt>
                <c:pt idx="211">
                  <c:v>70.2216796875</c:v>
                </c:pt>
                <c:pt idx="212">
                  <c:v>70.2216796875</c:v>
                </c:pt>
                <c:pt idx="213">
                  <c:v>70.22265625</c:v>
                </c:pt>
                <c:pt idx="214">
                  <c:v>70.2216796875</c:v>
                </c:pt>
                <c:pt idx="215">
                  <c:v>70.2216796875</c:v>
                </c:pt>
                <c:pt idx="216">
                  <c:v>70.2216796875</c:v>
                </c:pt>
                <c:pt idx="217">
                  <c:v>70.353515625</c:v>
                </c:pt>
                <c:pt idx="218">
                  <c:v>70.865234375</c:v>
                </c:pt>
                <c:pt idx="219">
                  <c:v>70.7197265625</c:v>
                </c:pt>
                <c:pt idx="220">
                  <c:v>70.7197265625</c:v>
                </c:pt>
                <c:pt idx="221">
                  <c:v>70.720703125</c:v>
                </c:pt>
                <c:pt idx="222">
                  <c:v>70.7197265625</c:v>
                </c:pt>
                <c:pt idx="223">
                  <c:v>70.7197265625</c:v>
                </c:pt>
                <c:pt idx="224">
                  <c:v>70.7197265625</c:v>
                </c:pt>
                <c:pt idx="225">
                  <c:v>70.7197265625</c:v>
                </c:pt>
                <c:pt idx="226">
                  <c:v>70.7197265625</c:v>
                </c:pt>
                <c:pt idx="227">
                  <c:v>70.7197265625</c:v>
                </c:pt>
                <c:pt idx="228">
                  <c:v>70.720703125</c:v>
                </c:pt>
                <c:pt idx="229">
                  <c:v>70.720703125</c:v>
                </c:pt>
                <c:pt idx="230">
                  <c:v>70.7197265625</c:v>
                </c:pt>
                <c:pt idx="231">
                  <c:v>70.7197265625</c:v>
                </c:pt>
                <c:pt idx="232">
                  <c:v>70.720703125</c:v>
                </c:pt>
                <c:pt idx="233">
                  <c:v>70.7197265625</c:v>
                </c:pt>
                <c:pt idx="234">
                  <c:v>70.7197265625</c:v>
                </c:pt>
                <c:pt idx="235">
                  <c:v>70.720703125</c:v>
                </c:pt>
                <c:pt idx="236">
                  <c:v>71.482421875</c:v>
                </c:pt>
                <c:pt idx="237">
                  <c:v>72.384765625</c:v>
                </c:pt>
                <c:pt idx="238">
                  <c:v>72.2158203125</c:v>
                </c:pt>
                <c:pt idx="239">
                  <c:v>72.2822265625</c:v>
                </c:pt>
                <c:pt idx="240">
                  <c:v>72.283203125</c:v>
                </c:pt>
                <c:pt idx="241">
                  <c:v>72.283203125</c:v>
                </c:pt>
                <c:pt idx="242">
                  <c:v>72.2822265625</c:v>
                </c:pt>
                <c:pt idx="243">
                  <c:v>72.2822265625</c:v>
                </c:pt>
                <c:pt idx="244">
                  <c:v>72.283203125</c:v>
                </c:pt>
                <c:pt idx="245">
                  <c:v>72.283203125</c:v>
                </c:pt>
                <c:pt idx="246">
                  <c:v>72.283203125</c:v>
                </c:pt>
                <c:pt idx="247">
                  <c:v>72.2822265625</c:v>
                </c:pt>
                <c:pt idx="248">
                  <c:v>72.2822265625</c:v>
                </c:pt>
                <c:pt idx="249">
                  <c:v>72.283203125</c:v>
                </c:pt>
                <c:pt idx="250">
                  <c:v>72.283203125</c:v>
                </c:pt>
                <c:pt idx="251">
                  <c:v>72.2822265625</c:v>
                </c:pt>
                <c:pt idx="252">
                  <c:v>72.2822265625</c:v>
                </c:pt>
                <c:pt idx="253">
                  <c:v>72.283203125</c:v>
                </c:pt>
                <c:pt idx="254">
                  <c:v>72.283203125</c:v>
                </c:pt>
                <c:pt idx="255">
                  <c:v>72.2822265625</c:v>
                </c:pt>
                <c:pt idx="256">
                  <c:v>72.2822265625</c:v>
                </c:pt>
                <c:pt idx="257">
                  <c:v>72.283203125</c:v>
                </c:pt>
                <c:pt idx="258">
                  <c:v>72.283203125</c:v>
                </c:pt>
                <c:pt idx="259">
                  <c:v>72.2822265625</c:v>
                </c:pt>
                <c:pt idx="260">
                  <c:v>72.2822265625</c:v>
                </c:pt>
                <c:pt idx="261">
                  <c:v>72.287109375</c:v>
                </c:pt>
                <c:pt idx="262">
                  <c:v>72.287109375</c:v>
                </c:pt>
                <c:pt idx="263">
                  <c:v>72.2861328125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4290256"/>
        <c:axId val="-794285904"/>
      </c:lineChart>
      <c:catAx>
        <c:axId val="-7942902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79428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428590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7942902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65"/>
  <sheetViews>
    <sheetView tabSelected="1" workbookViewId="0">
      <selection activeCell="K14" sqref="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1123</f>
        <v>1123</v>
      </c>
      <c r="B2" s="2">
        <f>12</f>
        <v>12</v>
      </c>
      <c r="C2" s="2">
        <f>933</f>
        <v>933</v>
      </c>
      <c r="D2" s="2">
        <f>5365</f>
        <v>5365</v>
      </c>
      <c r="E2" s="2">
        <f>5.2392578125</f>
        <v>5.2392578125</v>
      </c>
      <c r="G2" s="2">
        <f>302</f>
        <v>302</v>
      </c>
    </row>
    <row r="3" spans="1:11" x14ac:dyDescent="0.25">
      <c r="A3" s="2">
        <f>1417</f>
        <v>1417</v>
      </c>
      <c r="B3" s="2">
        <f>20</f>
        <v>20</v>
      </c>
      <c r="C3" s="2">
        <f>1086</f>
        <v>1086</v>
      </c>
      <c r="D3" s="2">
        <f>15007</f>
        <v>15007</v>
      </c>
      <c r="E3" s="2">
        <f>14.6552734375</f>
        <v>14.6552734375</v>
      </c>
    </row>
    <row r="4" spans="1:11" x14ac:dyDescent="0.25">
      <c r="A4" s="2">
        <f>1735</f>
        <v>1735</v>
      </c>
      <c r="B4" s="2">
        <f>25</f>
        <v>25</v>
      </c>
      <c r="C4" s="2">
        <f>1250</f>
        <v>1250</v>
      </c>
      <c r="D4" s="2">
        <f>13138</f>
        <v>13138</v>
      </c>
      <c r="E4" s="2">
        <f>12.830078125</f>
        <v>12.830078125</v>
      </c>
      <c r="G4" s="2" t="s">
        <v>5</v>
      </c>
    </row>
    <row r="5" spans="1:11" x14ac:dyDescent="0.25">
      <c r="A5" s="2">
        <f>2049</f>
        <v>2049</v>
      </c>
      <c r="B5" s="2">
        <f>31</f>
        <v>31</v>
      </c>
      <c r="C5" s="2">
        <f>1401</f>
        <v>1401</v>
      </c>
      <c r="D5" s="2">
        <f>14597</f>
        <v>14597</v>
      </c>
      <c r="E5" s="2">
        <f>14.2548828125</f>
        <v>14.2548828125</v>
      </c>
      <c r="G5" s="2">
        <f>202</f>
        <v>202</v>
      </c>
    </row>
    <row r="6" spans="1:11" x14ac:dyDescent="0.25">
      <c r="A6" s="2">
        <f>2362</f>
        <v>2362</v>
      </c>
      <c r="B6" s="2">
        <f>26</f>
        <v>26</v>
      </c>
      <c r="C6" s="2">
        <f>1570</f>
        <v>1570</v>
      </c>
      <c r="D6" s="2">
        <f>15549</f>
        <v>15549</v>
      </c>
      <c r="E6" s="2">
        <f>15.1845703125</f>
        <v>15.1845703125</v>
      </c>
    </row>
    <row r="7" spans="1:11" x14ac:dyDescent="0.25">
      <c r="A7" s="2">
        <f>2639</f>
        <v>2639</v>
      </c>
      <c r="B7" s="2">
        <f>37</f>
        <v>37</v>
      </c>
      <c r="C7" s="2">
        <f>1769</f>
        <v>1769</v>
      </c>
      <c r="D7" s="2">
        <f>19111</f>
        <v>19111</v>
      </c>
      <c r="E7" s="2">
        <f>18.6630859375</f>
        <v>18.6630859375</v>
      </c>
    </row>
    <row r="8" spans="1:11" x14ac:dyDescent="0.25">
      <c r="A8" s="2">
        <f>2951</f>
        <v>2951</v>
      </c>
      <c r="B8" s="2">
        <f>33</f>
        <v>33</v>
      </c>
      <c r="C8" s="2">
        <f>1950</f>
        <v>1950</v>
      </c>
      <c r="D8" s="2">
        <f>22530</f>
        <v>22530</v>
      </c>
      <c r="E8" s="2">
        <f>22.001953125</f>
        <v>22.001953125</v>
      </c>
    </row>
    <row r="9" spans="1:11" x14ac:dyDescent="0.25">
      <c r="A9" s="2">
        <f>3295</f>
        <v>3295</v>
      </c>
      <c r="B9" s="2">
        <f>35</f>
        <v>35</v>
      </c>
      <c r="C9" s="2">
        <f>2126</f>
        <v>2126</v>
      </c>
      <c r="D9" s="2">
        <f>23834</f>
        <v>23834</v>
      </c>
      <c r="E9" s="2">
        <f>23.275390625</f>
        <v>23.275390625</v>
      </c>
    </row>
    <row r="10" spans="1:11" x14ac:dyDescent="0.25">
      <c r="A10" s="2">
        <f>3583</f>
        <v>3583</v>
      </c>
      <c r="B10" s="2">
        <f>21</f>
        <v>21</v>
      </c>
      <c r="C10" s="2">
        <f>2268</f>
        <v>2268</v>
      </c>
      <c r="D10" s="2">
        <f>27860</f>
        <v>27860</v>
      </c>
      <c r="E10" s="2">
        <f>27.20703125</f>
        <v>27.20703125</v>
      </c>
    </row>
    <row r="11" spans="1:11" x14ac:dyDescent="0.25">
      <c r="A11" s="2">
        <f>3882</f>
        <v>3882</v>
      </c>
      <c r="B11" s="2">
        <f>25</f>
        <v>25</v>
      </c>
      <c r="C11" s="2">
        <f>2424</f>
        <v>2424</v>
      </c>
      <c r="D11" s="2">
        <f>30981</f>
        <v>30981</v>
      </c>
      <c r="E11" s="2">
        <f>30.2548828125</f>
        <v>30.2548828125</v>
      </c>
    </row>
    <row r="12" spans="1:11" x14ac:dyDescent="0.25">
      <c r="A12" s="2">
        <f>4163</f>
        <v>4163</v>
      </c>
      <c r="B12" s="2">
        <f>31</f>
        <v>31</v>
      </c>
      <c r="C12" s="2">
        <f>2570</f>
        <v>2570</v>
      </c>
      <c r="D12" s="2">
        <f>32684</f>
        <v>32684</v>
      </c>
      <c r="E12" s="2">
        <f>31.91796875</f>
        <v>31.91796875</v>
      </c>
    </row>
    <row r="13" spans="1:11" x14ac:dyDescent="0.25">
      <c r="A13" s="2">
        <f>4431</f>
        <v>4431</v>
      </c>
      <c r="B13" s="2">
        <f>31</f>
        <v>31</v>
      </c>
      <c r="C13" s="2">
        <f>2746</f>
        <v>2746</v>
      </c>
      <c r="D13" s="2">
        <f>34345</f>
        <v>34345</v>
      </c>
      <c r="E13" s="2">
        <f>33.5400390625</f>
        <v>33.5400390625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4714</f>
        <v>4714</v>
      </c>
      <c r="B14" s="2">
        <f>31</f>
        <v>31</v>
      </c>
      <c r="C14" s="2">
        <f>2995</f>
        <v>2995</v>
      </c>
      <c r="D14" s="2">
        <f>36253</f>
        <v>36253</v>
      </c>
      <c r="E14" s="2">
        <f>35.4033203125</f>
        <v>35.4033203125</v>
      </c>
      <c r="I14" s="1">
        <f>AVERAGE(E24:E37)</f>
        <v>41.995675223214285</v>
      </c>
      <c r="J14" s="1">
        <f>MAX(E2:E300)</f>
        <v>72.384765625</v>
      </c>
      <c r="K14" s="1">
        <f>AVERAGE(E241:E270)</f>
        <v>72.283203125</v>
      </c>
    </row>
    <row r="15" spans="1:11" x14ac:dyDescent="0.25">
      <c r="A15" s="2">
        <f>5015</f>
        <v>5015</v>
      </c>
      <c r="B15" s="2">
        <f>0</f>
        <v>0</v>
      </c>
      <c r="C15" s="2">
        <f>3182</f>
        <v>3182</v>
      </c>
      <c r="D15" s="2">
        <f>37841</f>
        <v>37841</v>
      </c>
      <c r="E15" s="2">
        <f>36.9541015625</f>
        <v>36.9541015625</v>
      </c>
    </row>
    <row r="16" spans="1:11" x14ac:dyDescent="0.25">
      <c r="A16" s="2">
        <f>5318</f>
        <v>5318</v>
      </c>
      <c r="B16" s="2">
        <f>3</f>
        <v>3</v>
      </c>
      <c r="C16" s="2">
        <f>3385</f>
        <v>3385</v>
      </c>
      <c r="D16" s="2">
        <f>36197</f>
        <v>36197</v>
      </c>
      <c r="E16" s="2">
        <f>35.3486328125</f>
        <v>35.3486328125</v>
      </c>
    </row>
    <row r="17" spans="1:5" x14ac:dyDescent="0.25">
      <c r="A17" s="2">
        <f>5609</f>
        <v>5609</v>
      </c>
      <c r="B17" s="2">
        <f>4</f>
        <v>4</v>
      </c>
      <c r="C17" s="2">
        <f>3539</f>
        <v>3539</v>
      </c>
      <c r="D17" s="2">
        <f>36827</f>
        <v>36827</v>
      </c>
      <c r="E17" s="2">
        <f>35.9638671875</f>
        <v>35.9638671875</v>
      </c>
    </row>
    <row r="18" spans="1:5" x14ac:dyDescent="0.25">
      <c r="A18" s="2">
        <f>5884</f>
        <v>5884</v>
      </c>
      <c r="B18" s="2">
        <f>0</f>
        <v>0</v>
      </c>
      <c r="C18" s="2">
        <f>3711</f>
        <v>3711</v>
      </c>
      <c r="D18" s="2">
        <f>37048</f>
        <v>37048</v>
      </c>
      <c r="E18" s="2">
        <f>36.1796875</f>
        <v>36.1796875</v>
      </c>
    </row>
    <row r="19" spans="1:5" x14ac:dyDescent="0.25">
      <c r="A19" s="2">
        <f>6174</f>
        <v>6174</v>
      </c>
      <c r="B19" s="2">
        <f>10</f>
        <v>10</v>
      </c>
      <c r="C19" s="2">
        <f>3863</f>
        <v>3863</v>
      </c>
      <c r="D19" s="2">
        <f>38311</f>
        <v>38311</v>
      </c>
      <c r="E19" s="2">
        <f>37.4130859375</f>
        <v>37.4130859375</v>
      </c>
    </row>
    <row r="20" spans="1:5" x14ac:dyDescent="0.25">
      <c r="A20" s="2">
        <f>6452</f>
        <v>6452</v>
      </c>
      <c r="B20" s="2">
        <f>0</f>
        <v>0</v>
      </c>
      <c r="C20" s="2">
        <f>4061</f>
        <v>4061</v>
      </c>
      <c r="D20" s="2">
        <f>38496</f>
        <v>38496</v>
      </c>
      <c r="E20" s="2">
        <f>37.59375</f>
        <v>37.59375</v>
      </c>
    </row>
    <row r="21" spans="1:5" x14ac:dyDescent="0.25">
      <c r="A21" s="2">
        <f>6722</f>
        <v>6722</v>
      </c>
      <c r="B21" s="2">
        <f>0</f>
        <v>0</v>
      </c>
      <c r="C21" s="2">
        <f>4273</f>
        <v>4273</v>
      </c>
      <c r="D21" s="2">
        <f>39452</f>
        <v>39452</v>
      </c>
      <c r="E21" s="2">
        <f>38.52734375</f>
        <v>38.52734375</v>
      </c>
    </row>
    <row r="22" spans="1:5" x14ac:dyDescent="0.25">
      <c r="A22" s="2">
        <f>7011</f>
        <v>7011</v>
      </c>
      <c r="B22" s="2">
        <f>18</f>
        <v>18</v>
      </c>
      <c r="C22" s="2">
        <f>4451</f>
        <v>4451</v>
      </c>
      <c r="D22" s="2">
        <f>40402</f>
        <v>40402</v>
      </c>
      <c r="E22" s="2">
        <f>39.455078125</f>
        <v>39.455078125</v>
      </c>
    </row>
    <row r="23" spans="1:5" x14ac:dyDescent="0.25">
      <c r="A23" s="2">
        <f>7308</f>
        <v>7308</v>
      </c>
      <c r="B23" s="2">
        <f>2</f>
        <v>2</v>
      </c>
      <c r="C23" s="2">
        <f>4613</f>
        <v>4613</v>
      </c>
      <c r="D23" s="2">
        <f>40842</f>
        <v>40842</v>
      </c>
      <c r="E23" s="2">
        <f>39.884765625</f>
        <v>39.884765625</v>
      </c>
    </row>
    <row r="24" spans="1:5" x14ac:dyDescent="0.25">
      <c r="A24" s="2">
        <f>7598</f>
        <v>7598</v>
      </c>
      <c r="B24" s="2">
        <f>4</f>
        <v>4</v>
      </c>
      <c r="C24" s="2">
        <f>4784</f>
        <v>4784</v>
      </c>
      <c r="D24" s="2">
        <f>42662</f>
        <v>42662</v>
      </c>
      <c r="E24" s="2">
        <f>41.662109375</f>
        <v>41.662109375</v>
      </c>
    </row>
    <row r="25" spans="1:5" x14ac:dyDescent="0.25">
      <c r="A25" s="2">
        <f>7872</f>
        <v>7872</v>
      </c>
      <c r="B25" s="2">
        <f>2</f>
        <v>2</v>
      </c>
      <c r="C25" s="2">
        <f>4915</f>
        <v>4915</v>
      </c>
      <c r="D25" s="2">
        <f>43025</f>
        <v>43025</v>
      </c>
      <c r="E25" s="2">
        <f>42.0166015625</f>
        <v>42.0166015625</v>
      </c>
    </row>
    <row r="26" spans="1:5" x14ac:dyDescent="0.25">
      <c r="A26" s="2">
        <f>8177</f>
        <v>8177</v>
      </c>
      <c r="B26" s="2">
        <f>23</f>
        <v>23</v>
      </c>
      <c r="C26" s="2">
        <f>5070</f>
        <v>5070</v>
      </c>
      <c r="D26" s="2">
        <f>43029</f>
        <v>43029</v>
      </c>
      <c r="E26" s="2">
        <f>42.0205078125</f>
        <v>42.0205078125</v>
      </c>
    </row>
    <row r="27" spans="1:5" x14ac:dyDescent="0.25">
      <c r="A27" s="2">
        <f>8442</f>
        <v>8442</v>
      </c>
      <c r="B27" s="2">
        <f>3</f>
        <v>3</v>
      </c>
      <c r="C27" s="2">
        <f>5213</f>
        <v>5213</v>
      </c>
      <c r="D27" s="2">
        <f>43029</f>
        <v>43029</v>
      </c>
      <c r="E27" s="2">
        <f>42.0205078125</f>
        <v>42.0205078125</v>
      </c>
    </row>
    <row r="28" spans="1:5" x14ac:dyDescent="0.25">
      <c r="A28" s="2">
        <f>8734</f>
        <v>8734</v>
      </c>
      <c r="B28" s="2">
        <f>23</f>
        <v>23</v>
      </c>
      <c r="C28" s="2">
        <f>5392</f>
        <v>5392</v>
      </c>
      <c r="D28" s="2">
        <f>43030</f>
        <v>43030</v>
      </c>
      <c r="E28" s="2">
        <f>42.021484375</f>
        <v>42.021484375</v>
      </c>
    </row>
    <row r="29" spans="1:5" x14ac:dyDescent="0.25">
      <c r="A29" s="2">
        <f>9023</f>
        <v>9023</v>
      </c>
      <c r="B29" s="2">
        <f>35</f>
        <v>35</v>
      </c>
      <c r="C29" s="2">
        <f>5535</f>
        <v>5535</v>
      </c>
      <c r="D29" s="2">
        <f>43029</f>
        <v>43029</v>
      </c>
      <c r="E29" s="2">
        <f>42.0205078125</f>
        <v>42.0205078125</v>
      </c>
    </row>
    <row r="30" spans="1:5" x14ac:dyDescent="0.25">
      <c r="A30" s="2">
        <f>9338</f>
        <v>9338</v>
      </c>
      <c r="B30" s="2">
        <f>25</f>
        <v>25</v>
      </c>
      <c r="C30" s="2">
        <f>5710</f>
        <v>5710</v>
      </c>
      <c r="D30" s="2">
        <f>43030</f>
        <v>43030</v>
      </c>
      <c r="E30" s="2">
        <f>42.021484375</f>
        <v>42.021484375</v>
      </c>
    </row>
    <row r="31" spans="1:5" x14ac:dyDescent="0.25">
      <c r="A31" s="2">
        <f>9607</f>
        <v>9607</v>
      </c>
      <c r="B31" s="2">
        <f>37</f>
        <v>37</v>
      </c>
      <c r="C31" s="2">
        <f>5844</f>
        <v>5844</v>
      </c>
      <c r="D31" s="2">
        <f>43029</f>
        <v>43029</v>
      </c>
      <c r="E31" s="2">
        <f>42.0205078125</f>
        <v>42.0205078125</v>
      </c>
    </row>
    <row r="32" spans="1:5" x14ac:dyDescent="0.25">
      <c r="A32" s="2">
        <f>9883</f>
        <v>9883</v>
      </c>
      <c r="B32" s="2">
        <f>25</f>
        <v>25</v>
      </c>
      <c r="C32" s="2">
        <f>5989</f>
        <v>5989</v>
      </c>
      <c r="D32" s="2">
        <f>43030</f>
        <v>43030</v>
      </c>
      <c r="E32" s="2">
        <f>42.021484375</f>
        <v>42.021484375</v>
      </c>
    </row>
    <row r="33" spans="1:5" x14ac:dyDescent="0.25">
      <c r="A33" s="2">
        <f>10168</f>
        <v>10168</v>
      </c>
      <c r="B33" s="2">
        <f>44</f>
        <v>44</v>
      </c>
      <c r="C33" s="2">
        <f>6140</f>
        <v>6140</v>
      </c>
      <c r="D33" s="2">
        <f>43031</f>
        <v>43031</v>
      </c>
      <c r="E33" s="2">
        <f>42.0224609375</f>
        <v>42.0224609375</v>
      </c>
    </row>
    <row r="34" spans="1:5" x14ac:dyDescent="0.25">
      <c r="A34" s="2">
        <f>10456</f>
        <v>10456</v>
      </c>
      <c r="B34" s="2">
        <f>28</f>
        <v>28</v>
      </c>
      <c r="C34" s="2">
        <f>6303</f>
        <v>6303</v>
      </c>
      <c r="D34" s="2">
        <f>43032</f>
        <v>43032</v>
      </c>
      <c r="E34" s="2">
        <f>42.0234375</f>
        <v>42.0234375</v>
      </c>
    </row>
    <row r="35" spans="1:5" x14ac:dyDescent="0.25">
      <c r="A35" s="2">
        <f>10765</f>
        <v>10765</v>
      </c>
      <c r="B35" s="2">
        <f>27</f>
        <v>27</v>
      </c>
      <c r="C35" s="2">
        <f>6431</f>
        <v>6431</v>
      </c>
      <c r="D35" s="2">
        <f>43031</f>
        <v>43031</v>
      </c>
      <c r="E35" s="2">
        <f>42.0224609375</f>
        <v>42.0224609375</v>
      </c>
    </row>
    <row r="36" spans="1:5" x14ac:dyDescent="0.25">
      <c r="A36" s="2">
        <f>11063</f>
        <v>11063</v>
      </c>
      <c r="B36" s="2">
        <f>23</f>
        <v>23</v>
      </c>
      <c r="C36" s="2">
        <f>6561</f>
        <v>6561</v>
      </c>
      <c r="D36" s="2">
        <f>43032</f>
        <v>43032</v>
      </c>
      <c r="E36" s="2">
        <f>42.0234375</f>
        <v>42.0234375</v>
      </c>
    </row>
    <row r="37" spans="1:5" x14ac:dyDescent="0.25">
      <c r="A37" s="2">
        <f>11341</f>
        <v>11341</v>
      </c>
      <c r="B37" s="2">
        <f>3</f>
        <v>3</v>
      </c>
      <c r="C37" s="2">
        <f>6689</f>
        <v>6689</v>
      </c>
      <c r="D37" s="2">
        <f>43031</f>
        <v>43031</v>
      </c>
      <c r="E37" s="2">
        <f>42.0224609375</f>
        <v>42.0224609375</v>
      </c>
    </row>
    <row r="38" spans="1:5" x14ac:dyDescent="0.25">
      <c r="A38" s="2">
        <f>11612</f>
        <v>11612</v>
      </c>
      <c r="B38" s="2">
        <f>0</f>
        <v>0</v>
      </c>
      <c r="C38" s="2">
        <f>6821</f>
        <v>6821</v>
      </c>
      <c r="D38" s="2">
        <f>43032</f>
        <v>43032</v>
      </c>
      <c r="E38" s="2">
        <f>42.0234375</f>
        <v>42.0234375</v>
      </c>
    </row>
    <row r="39" spans="1:5" x14ac:dyDescent="0.25">
      <c r="A39" s="2">
        <f>11903</f>
        <v>11903</v>
      </c>
      <c r="B39" s="2">
        <f>0</f>
        <v>0</v>
      </c>
      <c r="C39" s="2">
        <f>7041</f>
        <v>7041</v>
      </c>
      <c r="D39" s="2">
        <f>43926</f>
        <v>43926</v>
      </c>
      <c r="E39" s="2">
        <f>42.896484375</f>
        <v>42.896484375</v>
      </c>
    </row>
    <row r="40" spans="1:5" x14ac:dyDescent="0.25">
      <c r="A40" s="2">
        <f>12214</f>
        <v>12214</v>
      </c>
      <c r="B40" s="2">
        <f>0</f>
        <v>0</v>
      </c>
      <c r="C40" s="2">
        <f>7194</f>
        <v>7194</v>
      </c>
      <c r="D40" s="2">
        <f>44270</f>
        <v>44270</v>
      </c>
      <c r="E40" s="2">
        <f>43.232421875</f>
        <v>43.232421875</v>
      </c>
    </row>
    <row r="41" spans="1:5" x14ac:dyDescent="0.25">
      <c r="A41" s="2">
        <f>12555</f>
        <v>12555</v>
      </c>
      <c r="B41" s="2">
        <f>0</f>
        <v>0</v>
      </c>
      <c r="C41" s="2">
        <f>7516</f>
        <v>7516</v>
      </c>
      <c r="D41" s="2">
        <f>44334</f>
        <v>44334</v>
      </c>
      <c r="E41" s="2">
        <f>43.294921875</f>
        <v>43.294921875</v>
      </c>
    </row>
    <row r="42" spans="1:5" x14ac:dyDescent="0.25">
      <c r="A42" s="2">
        <f>12814</f>
        <v>12814</v>
      </c>
      <c r="B42" s="2">
        <f>0</f>
        <v>0</v>
      </c>
      <c r="C42" s="2">
        <f>7704</f>
        <v>7704</v>
      </c>
      <c r="D42" s="2">
        <f>44335</f>
        <v>44335</v>
      </c>
      <c r="E42" s="2">
        <f>43.2958984375</f>
        <v>43.2958984375</v>
      </c>
    </row>
    <row r="43" spans="1:5" x14ac:dyDescent="0.25">
      <c r="A43" s="2">
        <f>13091</f>
        <v>13091</v>
      </c>
      <c r="B43" s="2">
        <f>0</f>
        <v>0</v>
      </c>
      <c r="C43" s="2">
        <f>7846</f>
        <v>7846</v>
      </c>
      <c r="D43" s="2">
        <f>44339</f>
        <v>44339</v>
      </c>
      <c r="E43" s="2">
        <f>43.2998046875</f>
        <v>43.2998046875</v>
      </c>
    </row>
    <row r="44" spans="1:5" x14ac:dyDescent="0.25">
      <c r="A44" s="2">
        <f>13400</f>
        <v>13400</v>
      </c>
      <c r="B44" s="2">
        <f>5</f>
        <v>5</v>
      </c>
      <c r="C44" s="2">
        <f>8099</f>
        <v>8099</v>
      </c>
      <c r="D44" s="2">
        <f>44671</f>
        <v>44671</v>
      </c>
      <c r="E44" s="2">
        <f>43.6240234375</f>
        <v>43.6240234375</v>
      </c>
    </row>
    <row r="45" spans="1:5" x14ac:dyDescent="0.25">
      <c r="A45" s="2">
        <f>13673</f>
        <v>13673</v>
      </c>
      <c r="B45" s="2">
        <f>0</f>
        <v>0</v>
      </c>
      <c r="C45" s="2">
        <f>8303</f>
        <v>8303</v>
      </c>
      <c r="D45" s="2">
        <f>46089</f>
        <v>46089</v>
      </c>
      <c r="E45" s="2">
        <f>45.0087890625</f>
        <v>45.0087890625</v>
      </c>
    </row>
    <row r="46" spans="1:5" x14ac:dyDescent="0.25">
      <c r="A46" s="2">
        <f>13954</f>
        <v>13954</v>
      </c>
      <c r="B46" s="2">
        <f>0</f>
        <v>0</v>
      </c>
      <c r="C46" s="2">
        <f>8484</f>
        <v>8484</v>
      </c>
      <c r="D46" s="2">
        <f>46253</f>
        <v>46253</v>
      </c>
      <c r="E46" s="2">
        <f>45.1689453125</f>
        <v>45.1689453125</v>
      </c>
    </row>
    <row r="47" spans="1:5" x14ac:dyDescent="0.25">
      <c r="A47" s="2">
        <f>14240</f>
        <v>14240</v>
      </c>
      <c r="B47" s="2">
        <f>0</f>
        <v>0</v>
      </c>
      <c r="C47" s="2">
        <f>8670</f>
        <v>8670</v>
      </c>
      <c r="D47" s="2">
        <f>46417</f>
        <v>46417</v>
      </c>
      <c r="E47" s="2">
        <f>45.3291015625</f>
        <v>45.3291015625</v>
      </c>
    </row>
    <row r="48" spans="1:5" x14ac:dyDescent="0.25">
      <c r="A48" s="2">
        <f>14542</f>
        <v>14542</v>
      </c>
      <c r="B48" s="2">
        <f>0</f>
        <v>0</v>
      </c>
      <c r="C48" s="2">
        <f>8936</f>
        <v>8936</v>
      </c>
      <c r="D48" s="2">
        <f>47582</f>
        <v>47582</v>
      </c>
      <c r="E48" s="2">
        <f>46.466796875</f>
        <v>46.466796875</v>
      </c>
    </row>
    <row r="49" spans="1:5" x14ac:dyDescent="0.25">
      <c r="A49" s="2">
        <f>14847</f>
        <v>14847</v>
      </c>
      <c r="B49" s="2">
        <f>8</f>
        <v>8</v>
      </c>
      <c r="C49" s="2">
        <f>9105</f>
        <v>9105</v>
      </c>
      <c r="D49" s="2">
        <f>47729</f>
        <v>47729</v>
      </c>
      <c r="E49" s="2">
        <f>46.6103515625</f>
        <v>46.6103515625</v>
      </c>
    </row>
    <row r="50" spans="1:5" x14ac:dyDescent="0.25">
      <c r="A50" s="2">
        <f>15145</f>
        <v>15145</v>
      </c>
      <c r="B50" s="2">
        <f>43</f>
        <v>43</v>
      </c>
      <c r="C50" s="2">
        <f>9271</f>
        <v>9271</v>
      </c>
      <c r="D50" s="2">
        <f>48277</f>
        <v>48277</v>
      </c>
      <c r="E50" s="2">
        <f>47.1455078125</f>
        <v>47.1455078125</v>
      </c>
    </row>
    <row r="51" spans="1:5" x14ac:dyDescent="0.25">
      <c r="A51" s="2">
        <f>15462</f>
        <v>15462</v>
      </c>
      <c r="B51" s="2">
        <f>11</f>
        <v>11</v>
      </c>
      <c r="C51" s="2">
        <f>9464</f>
        <v>9464</v>
      </c>
      <c r="D51" s="2">
        <f>48866</f>
        <v>48866</v>
      </c>
      <c r="E51" s="2">
        <f>47.720703125</f>
        <v>47.720703125</v>
      </c>
    </row>
    <row r="52" spans="1:5" x14ac:dyDescent="0.25">
      <c r="A52" s="2">
        <f>15761</f>
        <v>15761</v>
      </c>
      <c r="B52" s="2">
        <f>3</f>
        <v>3</v>
      </c>
      <c r="C52" s="2">
        <f>9686</f>
        <v>9686</v>
      </c>
      <c r="D52" s="2">
        <f>49349</f>
        <v>49349</v>
      </c>
      <c r="E52" s="2">
        <f>48.1923828125</f>
        <v>48.1923828125</v>
      </c>
    </row>
    <row r="53" spans="1:5" x14ac:dyDescent="0.25">
      <c r="A53" s="2">
        <f>16058</f>
        <v>16058</v>
      </c>
      <c r="B53" s="2">
        <f>0</f>
        <v>0</v>
      </c>
      <c r="C53" s="2">
        <f>9831</f>
        <v>9831</v>
      </c>
      <c r="D53" s="2">
        <f>49641</f>
        <v>49641</v>
      </c>
      <c r="E53" s="2">
        <f>48.4775390625</f>
        <v>48.4775390625</v>
      </c>
    </row>
    <row r="54" spans="1:5" x14ac:dyDescent="0.25">
      <c r="A54" s="2">
        <f>16392</f>
        <v>16392</v>
      </c>
      <c r="B54" s="2">
        <f>4</f>
        <v>4</v>
      </c>
      <c r="C54" s="2">
        <f>10044</f>
        <v>10044</v>
      </c>
      <c r="D54" s="2">
        <f>50326</f>
        <v>50326</v>
      </c>
      <c r="E54" s="2">
        <f>49.146484375</f>
        <v>49.146484375</v>
      </c>
    </row>
    <row r="55" spans="1:5" x14ac:dyDescent="0.25">
      <c r="A55" s="2">
        <f>16711</f>
        <v>16711</v>
      </c>
      <c r="B55" s="2">
        <f>0</f>
        <v>0</v>
      </c>
      <c r="C55" s="2">
        <f>10251</f>
        <v>10251</v>
      </c>
      <c r="D55" s="2">
        <f>53841</f>
        <v>53841</v>
      </c>
      <c r="E55" s="2">
        <f>52.5791015625</f>
        <v>52.5791015625</v>
      </c>
    </row>
    <row r="56" spans="1:5" x14ac:dyDescent="0.25">
      <c r="A56" s="2">
        <f>17046</f>
        <v>17046</v>
      </c>
      <c r="B56" s="2">
        <f>0</f>
        <v>0</v>
      </c>
      <c r="C56" s="2">
        <f>10462</f>
        <v>10462</v>
      </c>
      <c r="D56" s="2">
        <f>56617</f>
        <v>56617</v>
      </c>
      <c r="E56" s="2">
        <f>55.2900390625</f>
        <v>55.2900390625</v>
      </c>
    </row>
    <row r="57" spans="1:5" x14ac:dyDescent="0.25">
      <c r="A57" s="2">
        <f>17400</f>
        <v>17400</v>
      </c>
      <c r="B57" s="2">
        <f>0</f>
        <v>0</v>
      </c>
      <c r="C57" s="2">
        <f>10653</f>
        <v>10653</v>
      </c>
      <c r="D57" s="2">
        <f>59443</f>
        <v>59443</v>
      </c>
      <c r="E57" s="2">
        <f>58.0498046875</f>
        <v>58.0498046875</v>
      </c>
    </row>
    <row r="58" spans="1:5" x14ac:dyDescent="0.25">
      <c r="A58" s="2">
        <f>17771</f>
        <v>17771</v>
      </c>
      <c r="B58" s="2">
        <f>0</f>
        <v>0</v>
      </c>
      <c r="C58" s="2">
        <f>10844</f>
        <v>10844</v>
      </c>
      <c r="D58" s="2">
        <f>60087</f>
        <v>60087</v>
      </c>
      <c r="E58" s="2">
        <f>58.6787109375</f>
        <v>58.6787109375</v>
      </c>
    </row>
    <row r="59" spans="1:5" x14ac:dyDescent="0.25">
      <c r="A59" s="2">
        <f>18077</f>
        <v>18077</v>
      </c>
      <c r="B59" s="2">
        <f>0</f>
        <v>0</v>
      </c>
      <c r="C59" s="2">
        <f>11030</f>
        <v>11030</v>
      </c>
      <c r="D59" s="2">
        <f>60251</f>
        <v>60251</v>
      </c>
      <c r="E59" s="2">
        <f>58.8388671875</f>
        <v>58.8388671875</v>
      </c>
    </row>
    <row r="60" spans="1:5" x14ac:dyDescent="0.25">
      <c r="A60" s="2">
        <f>18433</f>
        <v>18433</v>
      </c>
      <c r="B60" s="2">
        <f>0</f>
        <v>0</v>
      </c>
      <c r="C60" s="2">
        <f>11214</f>
        <v>11214</v>
      </c>
      <c r="D60" s="2">
        <f>60828</f>
        <v>60828</v>
      </c>
      <c r="E60" s="2">
        <f>59.40234375</f>
        <v>59.40234375</v>
      </c>
    </row>
    <row r="61" spans="1:5" x14ac:dyDescent="0.25">
      <c r="A61" s="2">
        <f>18777</f>
        <v>18777</v>
      </c>
      <c r="B61" s="2">
        <f>7</f>
        <v>7</v>
      </c>
      <c r="C61" s="2">
        <f>11393</f>
        <v>11393</v>
      </c>
      <c r="D61" s="2">
        <f>60827</f>
        <v>60827</v>
      </c>
      <c r="E61" s="2">
        <f>59.4013671875</f>
        <v>59.4013671875</v>
      </c>
    </row>
    <row r="62" spans="1:5" x14ac:dyDescent="0.25">
      <c r="A62" s="2">
        <f>19057</f>
        <v>19057</v>
      </c>
      <c r="B62" s="2">
        <f t="shared" ref="B62:B70" si="0">0</f>
        <v>0</v>
      </c>
      <c r="C62" s="2">
        <f>11536</f>
        <v>11536</v>
      </c>
      <c r="D62" s="2">
        <f>60827</f>
        <v>60827</v>
      </c>
      <c r="E62" s="2">
        <f>59.4013671875</f>
        <v>59.4013671875</v>
      </c>
    </row>
    <row r="63" spans="1:5" x14ac:dyDescent="0.25">
      <c r="A63" s="2">
        <f>19323</f>
        <v>19323</v>
      </c>
      <c r="B63" s="2">
        <f t="shared" si="0"/>
        <v>0</v>
      </c>
      <c r="C63" s="2">
        <f>11741</f>
        <v>11741</v>
      </c>
      <c r="D63" s="2">
        <f>60828</f>
        <v>60828</v>
      </c>
      <c r="E63" s="2">
        <f>59.40234375</f>
        <v>59.40234375</v>
      </c>
    </row>
    <row r="64" spans="1:5" x14ac:dyDescent="0.25">
      <c r="A64" s="2">
        <f>19644</f>
        <v>19644</v>
      </c>
      <c r="B64" s="2">
        <f t="shared" si="0"/>
        <v>0</v>
      </c>
      <c r="C64" s="2">
        <f>11945</f>
        <v>11945</v>
      </c>
      <c r="D64" s="2">
        <f>60827</f>
        <v>60827</v>
      </c>
      <c r="E64" s="2">
        <f>59.4013671875</f>
        <v>59.4013671875</v>
      </c>
    </row>
    <row r="65" spans="1:5" x14ac:dyDescent="0.25">
      <c r="A65" s="2">
        <f>19923</f>
        <v>19923</v>
      </c>
      <c r="B65" s="2">
        <f t="shared" si="0"/>
        <v>0</v>
      </c>
      <c r="C65" s="2">
        <f>12115</f>
        <v>12115</v>
      </c>
      <c r="D65" s="2">
        <f>60827</f>
        <v>60827</v>
      </c>
      <c r="E65" s="2">
        <f>59.4013671875</f>
        <v>59.4013671875</v>
      </c>
    </row>
    <row r="66" spans="1:5" x14ac:dyDescent="0.25">
      <c r="A66" s="2">
        <f>20218</f>
        <v>20218</v>
      </c>
      <c r="B66" s="2">
        <f t="shared" si="0"/>
        <v>0</v>
      </c>
      <c r="C66" s="2">
        <f>12261</f>
        <v>12261</v>
      </c>
      <c r="D66" s="2">
        <f>60827</f>
        <v>60827</v>
      </c>
      <c r="E66" s="2">
        <f>59.4013671875</f>
        <v>59.4013671875</v>
      </c>
    </row>
    <row r="67" spans="1:5" x14ac:dyDescent="0.25">
      <c r="A67" s="2">
        <f>20549</f>
        <v>20549</v>
      </c>
      <c r="B67" s="2">
        <f t="shared" si="0"/>
        <v>0</v>
      </c>
      <c r="C67" s="2">
        <f>12480</f>
        <v>12480</v>
      </c>
      <c r="D67" s="2">
        <f>60827</f>
        <v>60827</v>
      </c>
      <c r="E67" s="2">
        <f>59.4013671875</f>
        <v>59.4013671875</v>
      </c>
    </row>
    <row r="68" spans="1:5" x14ac:dyDescent="0.25">
      <c r="A68" s="2">
        <f>20827</f>
        <v>20827</v>
      </c>
      <c r="B68" s="2">
        <f t="shared" si="0"/>
        <v>0</v>
      </c>
      <c r="C68" s="2">
        <f>12672</f>
        <v>12672</v>
      </c>
      <c r="D68" s="2">
        <f>60828</f>
        <v>60828</v>
      </c>
      <c r="E68" s="2">
        <f>59.40234375</f>
        <v>59.40234375</v>
      </c>
    </row>
    <row r="69" spans="1:5" x14ac:dyDescent="0.25">
      <c r="A69" s="2">
        <f>21156</f>
        <v>21156</v>
      </c>
      <c r="B69" s="2">
        <f t="shared" si="0"/>
        <v>0</v>
      </c>
      <c r="C69" s="2">
        <f>12869</f>
        <v>12869</v>
      </c>
      <c r="D69" s="2">
        <f>60827</f>
        <v>60827</v>
      </c>
      <c r="E69" s="2">
        <f>59.4013671875</f>
        <v>59.4013671875</v>
      </c>
    </row>
    <row r="70" spans="1:5" x14ac:dyDescent="0.25">
      <c r="A70" s="2">
        <f>21453</f>
        <v>21453</v>
      </c>
      <c r="B70" s="2">
        <f t="shared" si="0"/>
        <v>0</v>
      </c>
      <c r="C70" s="2">
        <f>13012</f>
        <v>13012</v>
      </c>
      <c r="D70" s="2">
        <f>60827</f>
        <v>60827</v>
      </c>
      <c r="E70" s="2">
        <f>59.4013671875</f>
        <v>59.4013671875</v>
      </c>
    </row>
    <row r="71" spans="1:5" x14ac:dyDescent="0.25">
      <c r="A71" s="2">
        <f>21719</f>
        <v>21719</v>
      </c>
      <c r="B71" s="2">
        <f>5</f>
        <v>5</v>
      </c>
      <c r="C71" s="2">
        <f>13158</f>
        <v>13158</v>
      </c>
      <c r="D71" s="2">
        <f>60827</f>
        <v>60827</v>
      </c>
      <c r="E71" s="2">
        <f>59.4013671875</f>
        <v>59.4013671875</v>
      </c>
    </row>
    <row r="72" spans="1:5" x14ac:dyDescent="0.25">
      <c r="A72" s="2">
        <f>22047</f>
        <v>22047</v>
      </c>
      <c r="B72" s="2">
        <f>0</f>
        <v>0</v>
      </c>
      <c r="C72" s="2">
        <f>13332</f>
        <v>13332</v>
      </c>
      <c r="D72" s="2">
        <f>60827</f>
        <v>60827</v>
      </c>
      <c r="E72" s="2">
        <f>59.4013671875</f>
        <v>59.4013671875</v>
      </c>
    </row>
    <row r="73" spans="1:5" x14ac:dyDescent="0.25">
      <c r="A73" s="2">
        <f>22314</f>
        <v>22314</v>
      </c>
      <c r="B73" s="2">
        <f>0</f>
        <v>0</v>
      </c>
      <c r="C73" s="2">
        <f>13537</f>
        <v>13537</v>
      </c>
      <c r="D73" s="2">
        <f>60828</f>
        <v>60828</v>
      </c>
      <c r="E73" s="2">
        <f>59.40234375</f>
        <v>59.40234375</v>
      </c>
    </row>
    <row r="74" spans="1:5" x14ac:dyDescent="0.25">
      <c r="A74" s="2">
        <f>22691</f>
        <v>22691</v>
      </c>
      <c r="B74" s="2">
        <f>0</f>
        <v>0</v>
      </c>
      <c r="C74" s="2">
        <f>13720</f>
        <v>13720</v>
      </c>
      <c r="D74" s="2">
        <f>60827</f>
        <v>60827</v>
      </c>
      <c r="E74" s="2">
        <f>59.4013671875</f>
        <v>59.4013671875</v>
      </c>
    </row>
    <row r="75" spans="1:5" x14ac:dyDescent="0.25">
      <c r="A75" s="2">
        <f>23033</f>
        <v>23033</v>
      </c>
      <c r="B75" s="2">
        <f>36</f>
        <v>36</v>
      </c>
      <c r="C75" s="2">
        <f>13886</f>
        <v>13886</v>
      </c>
      <c r="D75" s="2">
        <f>60827</f>
        <v>60827</v>
      </c>
      <c r="E75" s="2">
        <f>59.4013671875</f>
        <v>59.4013671875</v>
      </c>
    </row>
    <row r="76" spans="1:5" x14ac:dyDescent="0.25">
      <c r="A76" s="2">
        <f>23330</f>
        <v>23330</v>
      </c>
      <c r="B76" s="2">
        <f>34</f>
        <v>34</v>
      </c>
      <c r="C76" s="2">
        <f>14076</f>
        <v>14076</v>
      </c>
      <c r="D76" s="2">
        <f>60828</f>
        <v>60828</v>
      </c>
      <c r="E76" s="2">
        <f>59.40234375</f>
        <v>59.40234375</v>
      </c>
    </row>
    <row r="77" spans="1:5" x14ac:dyDescent="0.25">
      <c r="A77" s="2">
        <f>23605</f>
        <v>23605</v>
      </c>
      <c r="B77" s="2">
        <f>35</f>
        <v>35</v>
      </c>
      <c r="C77" s="2">
        <f>14219</f>
        <v>14219</v>
      </c>
      <c r="D77" s="2">
        <f>60827</f>
        <v>60827</v>
      </c>
      <c r="E77" s="2">
        <f>59.4013671875</f>
        <v>59.4013671875</v>
      </c>
    </row>
    <row r="78" spans="1:5" x14ac:dyDescent="0.25">
      <c r="A78" s="2">
        <f>23894</f>
        <v>23894</v>
      </c>
      <c r="B78" s="2">
        <f>36</f>
        <v>36</v>
      </c>
      <c r="C78" s="2">
        <f>14403</f>
        <v>14403</v>
      </c>
      <c r="D78" s="2">
        <f>60828</f>
        <v>60828</v>
      </c>
      <c r="E78" s="2">
        <f>59.40234375</f>
        <v>59.40234375</v>
      </c>
    </row>
    <row r="79" spans="1:5" x14ac:dyDescent="0.25">
      <c r="A79" s="2">
        <f>24169</f>
        <v>24169</v>
      </c>
      <c r="B79" s="2">
        <f>7</f>
        <v>7</v>
      </c>
      <c r="C79" s="2">
        <f>14614</f>
        <v>14614</v>
      </c>
      <c r="D79" s="2">
        <f>60827</f>
        <v>60827</v>
      </c>
      <c r="E79" s="2">
        <f>59.4013671875</f>
        <v>59.4013671875</v>
      </c>
    </row>
    <row r="80" spans="1:5" x14ac:dyDescent="0.25">
      <c r="A80" s="2">
        <f>24469</f>
        <v>24469</v>
      </c>
      <c r="B80" s="2">
        <f>6</f>
        <v>6</v>
      </c>
      <c r="C80" s="2">
        <f>14785</f>
        <v>14785</v>
      </c>
      <c r="D80" s="2">
        <f>60855</f>
        <v>60855</v>
      </c>
      <c r="E80" s="2">
        <f>59.4287109375</f>
        <v>59.4287109375</v>
      </c>
    </row>
    <row r="81" spans="1:5" x14ac:dyDescent="0.25">
      <c r="A81" s="2">
        <f>24753</f>
        <v>24753</v>
      </c>
      <c r="B81" s="2">
        <f t="shared" ref="B81:B91" si="1">0</f>
        <v>0</v>
      </c>
      <c r="C81" s="2">
        <f>15052</f>
        <v>15052</v>
      </c>
      <c r="D81" s="2">
        <f>61840</f>
        <v>61840</v>
      </c>
      <c r="E81" s="2">
        <f>60.390625</f>
        <v>60.390625</v>
      </c>
    </row>
    <row r="82" spans="1:5" x14ac:dyDescent="0.25">
      <c r="A82" s="2">
        <f>25057</f>
        <v>25057</v>
      </c>
      <c r="B82" s="2">
        <f t="shared" si="1"/>
        <v>0</v>
      </c>
      <c r="C82" s="2">
        <f>15260</f>
        <v>15260</v>
      </c>
      <c r="D82" s="2">
        <f>62928</f>
        <v>62928</v>
      </c>
      <c r="E82" s="2">
        <f>61.453125</f>
        <v>61.453125</v>
      </c>
    </row>
    <row r="83" spans="1:5" x14ac:dyDescent="0.25">
      <c r="A83" s="2">
        <f>25332</f>
        <v>25332</v>
      </c>
      <c r="B83" s="2">
        <f t="shared" si="1"/>
        <v>0</v>
      </c>
      <c r="C83" s="2">
        <f>15430</f>
        <v>15430</v>
      </c>
      <c r="D83" s="2">
        <f>63019</f>
        <v>63019</v>
      </c>
      <c r="E83" s="2">
        <f>61.5419921875</f>
        <v>61.5419921875</v>
      </c>
    </row>
    <row r="84" spans="1:5" x14ac:dyDescent="0.25">
      <c r="A84" s="2">
        <f>25606</f>
        <v>25606</v>
      </c>
      <c r="B84" s="2">
        <f t="shared" si="1"/>
        <v>0</v>
      </c>
      <c r="C84" s="2">
        <f>15646</f>
        <v>15646</v>
      </c>
      <c r="D84" s="2">
        <f>64316</f>
        <v>64316</v>
      </c>
      <c r="E84" s="2">
        <f>62.80859375</f>
        <v>62.80859375</v>
      </c>
    </row>
    <row r="85" spans="1:5" x14ac:dyDescent="0.25">
      <c r="A85" s="2">
        <f>25916</f>
        <v>25916</v>
      </c>
      <c r="B85" s="2">
        <f t="shared" si="1"/>
        <v>0</v>
      </c>
      <c r="C85" s="2">
        <f>15824</f>
        <v>15824</v>
      </c>
      <c r="D85" s="2">
        <f>64315</f>
        <v>64315</v>
      </c>
      <c r="E85" s="2">
        <f>62.8076171875</f>
        <v>62.8076171875</v>
      </c>
    </row>
    <row r="86" spans="1:5" x14ac:dyDescent="0.25">
      <c r="A86" s="2">
        <f>26225</f>
        <v>26225</v>
      </c>
      <c r="B86" s="2">
        <f t="shared" si="1"/>
        <v>0</v>
      </c>
      <c r="C86" s="2">
        <f>15985</f>
        <v>15985</v>
      </c>
      <c r="D86" s="2">
        <f>64315</f>
        <v>64315</v>
      </c>
      <c r="E86" s="2">
        <f>62.8076171875</f>
        <v>62.8076171875</v>
      </c>
    </row>
    <row r="87" spans="1:5" x14ac:dyDescent="0.25">
      <c r="A87" s="2">
        <f>26502</f>
        <v>26502</v>
      </c>
      <c r="B87" s="2">
        <f t="shared" si="1"/>
        <v>0</v>
      </c>
      <c r="C87" s="2">
        <f>16172</f>
        <v>16172</v>
      </c>
      <c r="D87" s="2">
        <f>64320</f>
        <v>64320</v>
      </c>
      <c r="E87" s="2">
        <f>62.8125</f>
        <v>62.8125</v>
      </c>
    </row>
    <row r="88" spans="1:5" x14ac:dyDescent="0.25">
      <c r="A88" s="2">
        <f>26771</f>
        <v>26771</v>
      </c>
      <c r="B88" s="2">
        <f t="shared" si="1"/>
        <v>0</v>
      </c>
      <c r="C88" s="2">
        <f>16401</f>
        <v>16401</v>
      </c>
      <c r="D88" s="2">
        <f>64319</f>
        <v>64319</v>
      </c>
      <c r="E88" s="2">
        <f>62.8115234375</f>
        <v>62.8115234375</v>
      </c>
    </row>
    <row r="89" spans="1:5" x14ac:dyDescent="0.25">
      <c r="A89" s="2">
        <f>27086</f>
        <v>27086</v>
      </c>
      <c r="B89" s="2">
        <f t="shared" si="1"/>
        <v>0</v>
      </c>
      <c r="C89" s="2">
        <f>16579</f>
        <v>16579</v>
      </c>
      <c r="D89" s="2">
        <f>64319</f>
        <v>64319</v>
      </c>
      <c r="E89" s="2">
        <f>62.8115234375</f>
        <v>62.8115234375</v>
      </c>
    </row>
    <row r="90" spans="1:5" x14ac:dyDescent="0.25">
      <c r="A90" s="2">
        <f>27361</f>
        <v>27361</v>
      </c>
      <c r="B90" s="2">
        <f t="shared" si="1"/>
        <v>0</v>
      </c>
      <c r="C90" s="2">
        <f>16836</f>
        <v>16836</v>
      </c>
      <c r="D90" s="2">
        <f>63116</f>
        <v>63116</v>
      </c>
      <c r="E90" s="2">
        <f>61.63671875</f>
        <v>61.63671875</v>
      </c>
    </row>
    <row r="91" spans="1:5" x14ac:dyDescent="0.25">
      <c r="A91" s="2">
        <f>27748</f>
        <v>27748</v>
      </c>
      <c r="B91" s="2">
        <f t="shared" si="1"/>
        <v>0</v>
      </c>
      <c r="C91" s="2">
        <f>17056</f>
        <v>17056</v>
      </c>
      <c r="D91" s="2">
        <f>63115</f>
        <v>63115</v>
      </c>
      <c r="E91" s="2">
        <f>61.6357421875</f>
        <v>61.6357421875</v>
      </c>
    </row>
    <row r="92" spans="1:5" x14ac:dyDescent="0.25">
      <c r="A92" s="2">
        <f>28072</f>
        <v>28072</v>
      </c>
      <c r="B92" s="2">
        <f>45</f>
        <v>45</v>
      </c>
      <c r="C92" s="2">
        <f>17257</f>
        <v>17257</v>
      </c>
      <c r="D92" s="2">
        <f>63115</f>
        <v>63115</v>
      </c>
      <c r="E92" s="2">
        <f>61.6357421875</f>
        <v>61.6357421875</v>
      </c>
    </row>
    <row r="93" spans="1:5" x14ac:dyDescent="0.25">
      <c r="A93" s="2">
        <f>28402</f>
        <v>28402</v>
      </c>
      <c r="B93" s="2">
        <f>15</f>
        <v>15</v>
      </c>
      <c r="C93" s="2">
        <f>17463</f>
        <v>17463</v>
      </c>
      <c r="D93" s="2">
        <f>63119</f>
        <v>63119</v>
      </c>
      <c r="E93" s="2">
        <f t="shared" ref="E93:E98" si="2">61.6396484375</f>
        <v>61.6396484375</v>
      </c>
    </row>
    <row r="94" spans="1:5" x14ac:dyDescent="0.25">
      <c r="A94" s="2">
        <f>28692</f>
        <v>28692</v>
      </c>
      <c r="B94" s="2">
        <f>14</f>
        <v>14</v>
      </c>
      <c r="C94" s="2">
        <f>17652</f>
        <v>17652</v>
      </c>
      <c r="D94" s="2">
        <f>63119</f>
        <v>63119</v>
      </c>
      <c r="E94" s="2">
        <f t="shared" si="2"/>
        <v>61.6396484375</v>
      </c>
    </row>
    <row r="95" spans="1:5" x14ac:dyDescent="0.25">
      <c r="A95" s="2">
        <f>28990</f>
        <v>28990</v>
      </c>
      <c r="B95" s="2">
        <f>0</f>
        <v>0</v>
      </c>
      <c r="C95" s="2">
        <f>17881</f>
        <v>17881</v>
      </c>
      <c r="D95" s="2">
        <f>63119</f>
        <v>63119</v>
      </c>
      <c r="E95" s="2">
        <f t="shared" si="2"/>
        <v>61.6396484375</v>
      </c>
    </row>
    <row r="96" spans="1:5" x14ac:dyDescent="0.25">
      <c r="A96" s="2">
        <f>29268</f>
        <v>29268</v>
      </c>
      <c r="B96" s="2">
        <f>0</f>
        <v>0</v>
      </c>
      <c r="C96" s="2">
        <f>18093</f>
        <v>18093</v>
      </c>
      <c r="D96" s="2">
        <f>63119</f>
        <v>63119</v>
      </c>
      <c r="E96" s="2">
        <f t="shared" si="2"/>
        <v>61.6396484375</v>
      </c>
    </row>
    <row r="97" spans="1:5" x14ac:dyDescent="0.25">
      <c r="A97" s="2">
        <f>29555</f>
        <v>29555</v>
      </c>
      <c r="B97" s="2">
        <f>0</f>
        <v>0</v>
      </c>
      <c r="C97" s="2">
        <f>18289</f>
        <v>18289</v>
      </c>
      <c r="D97" s="2">
        <f>63119</f>
        <v>63119</v>
      </c>
      <c r="E97" s="2">
        <f t="shared" si="2"/>
        <v>61.6396484375</v>
      </c>
    </row>
    <row r="98" spans="1:5" x14ac:dyDescent="0.25">
      <c r="A98" s="2">
        <f>29860</f>
        <v>29860</v>
      </c>
      <c r="B98" s="2">
        <f>0</f>
        <v>0</v>
      </c>
      <c r="C98" s="2">
        <f>18485</f>
        <v>18485</v>
      </c>
      <c r="D98" s="2">
        <f>63119</f>
        <v>63119</v>
      </c>
      <c r="E98" s="2">
        <f t="shared" si="2"/>
        <v>61.6396484375</v>
      </c>
    </row>
    <row r="99" spans="1:5" x14ac:dyDescent="0.25">
      <c r="A99" s="2">
        <f>30153</f>
        <v>30153</v>
      </c>
      <c r="B99" s="2">
        <f>4</f>
        <v>4</v>
      </c>
      <c r="C99" s="2">
        <f>18704</f>
        <v>18704</v>
      </c>
      <c r="D99" s="2">
        <f>63475</f>
        <v>63475</v>
      </c>
      <c r="E99" s="2">
        <f>61.9873046875</f>
        <v>61.9873046875</v>
      </c>
    </row>
    <row r="100" spans="1:5" x14ac:dyDescent="0.25">
      <c r="A100" s="2">
        <f>30478</f>
        <v>30478</v>
      </c>
      <c r="B100" s="2">
        <f>0</f>
        <v>0</v>
      </c>
      <c r="C100" s="2">
        <f>18907</f>
        <v>18907</v>
      </c>
      <c r="D100" s="2">
        <f>63476</f>
        <v>63476</v>
      </c>
      <c r="E100" s="2">
        <f>61.98828125</f>
        <v>61.98828125</v>
      </c>
    </row>
    <row r="101" spans="1:5" x14ac:dyDescent="0.25">
      <c r="A101" s="2">
        <f>30870</f>
        <v>30870</v>
      </c>
      <c r="B101" s="2">
        <f>0</f>
        <v>0</v>
      </c>
      <c r="C101" s="2">
        <f>19121</f>
        <v>19121</v>
      </c>
      <c r="D101" s="2">
        <f>63475</f>
        <v>63475</v>
      </c>
      <c r="E101" s="2">
        <f>61.9873046875</f>
        <v>61.9873046875</v>
      </c>
    </row>
    <row r="102" spans="1:5" x14ac:dyDescent="0.25">
      <c r="A102" s="2">
        <f>31266</f>
        <v>31266</v>
      </c>
      <c r="B102" s="2">
        <f>0</f>
        <v>0</v>
      </c>
      <c r="C102" s="2">
        <f>19269</f>
        <v>19269</v>
      </c>
      <c r="D102" s="2">
        <f>63475</f>
        <v>63475</v>
      </c>
      <c r="E102" s="2">
        <f>61.9873046875</f>
        <v>61.9873046875</v>
      </c>
    </row>
    <row r="103" spans="1:5" x14ac:dyDescent="0.25">
      <c r="A103" s="2">
        <f>31654</f>
        <v>31654</v>
      </c>
      <c r="B103" s="2">
        <f>3</f>
        <v>3</v>
      </c>
      <c r="C103" s="2">
        <f>19529</f>
        <v>19529</v>
      </c>
      <c r="D103" s="2">
        <f>63476</f>
        <v>63476</v>
      </c>
      <c r="E103" s="2">
        <f>61.98828125</f>
        <v>61.98828125</v>
      </c>
    </row>
    <row r="104" spans="1:5" x14ac:dyDescent="0.25">
      <c r="A104" s="2">
        <f>31992</f>
        <v>31992</v>
      </c>
      <c r="B104" s="2">
        <f>22</f>
        <v>22</v>
      </c>
      <c r="C104" s="2">
        <f>19724</f>
        <v>19724</v>
      </c>
      <c r="D104" s="2">
        <f>63475</f>
        <v>63475</v>
      </c>
      <c r="E104" s="2">
        <f>61.9873046875</f>
        <v>61.9873046875</v>
      </c>
    </row>
    <row r="105" spans="1:5" x14ac:dyDescent="0.25">
      <c r="A105" s="2">
        <f>32270</f>
        <v>32270</v>
      </c>
      <c r="B105" s="2">
        <f>29</f>
        <v>29</v>
      </c>
      <c r="C105" s="2">
        <f>19909</f>
        <v>19909</v>
      </c>
      <c r="D105" s="2">
        <f>63475</f>
        <v>63475</v>
      </c>
      <c r="E105" s="2">
        <f>61.9873046875</f>
        <v>61.9873046875</v>
      </c>
    </row>
    <row r="106" spans="1:5" x14ac:dyDescent="0.25">
      <c r="A106" s="2">
        <f>32552</f>
        <v>32552</v>
      </c>
      <c r="B106" s="2">
        <f>10</f>
        <v>10</v>
      </c>
      <c r="C106" s="2">
        <f>20094</f>
        <v>20094</v>
      </c>
      <c r="D106" s="2">
        <f>63480</f>
        <v>63480</v>
      </c>
      <c r="E106" s="2">
        <f>61.9921875</f>
        <v>61.9921875</v>
      </c>
    </row>
    <row r="107" spans="1:5" x14ac:dyDescent="0.25">
      <c r="A107" s="2">
        <f>32897</f>
        <v>32897</v>
      </c>
      <c r="B107" s="2">
        <f>0</f>
        <v>0</v>
      </c>
      <c r="C107" s="2">
        <f>20296</f>
        <v>20296</v>
      </c>
      <c r="D107" s="2">
        <f>63479</f>
        <v>63479</v>
      </c>
      <c r="E107" s="2">
        <f>61.9912109375</f>
        <v>61.9912109375</v>
      </c>
    </row>
    <row r="108" spans="1:5" x14ac:dyDescent="0.25">
      <c r="A108" s="2">
        <f>33215</f>
        <v>33215</v>
      </c>
      <c r="B108" s="2">
        <f>0</f>
        <v>0</v>
      </c>
      <c r="C108" s="2">
        <f>20483</f>
        <v>20483</v>
      </c>
      <c r="D108" s="2">
        <f>63479</f>
        <v>63479</v>
      </c>
      <c r="E108" s="2">
        <f>61.9912109375</f>
        <v>61.9912109375</v>
      </c>
    </row>
    <row r="109" spans="1:5" x14ac:dyDescent="0.25">
      <c r="A109" s="2">
        <f>33596</f>
        <v>33596</v>
      </c>
      <c r="B109" s="2">
        <f>0</f>
        <v>0</v>
      </c>
      <c r="C109" s="2">
        <f>20667</f>
        <v>20667</v>
      </c>
      <c r="D109" s="2">
        <f>63480</f>
        <v>63480</v>
      </c>
      <c r="E109" s="2">
        <f>61.9921875</f>
        <v>61.9921875</v>
      </c>
    </row>
    <row r="110" spans="1:5" x14ac:dyDescent="0.25">
      <c r="A110" s="2">
        <f>33918</f>
        <v>33918</v>
      </c>
      <c r="B110" s="2">
        <f>4</f>
        <v>4</v>
      </c>
      <c r="C110" s="2">
        <f>20855</f>
        <v>20855</v>
      </c>
      <c r="D110" s="2">
        <f>63479</f>
        <v>63479</v>
      </c>
      <c r="E110" s="2">
        <f>61.9912109375</f>
        <v>61.9912109375</v>
      </c>
    </row>
    <row r="111" spans="1:5" x14ac:dyDescent="0.25">
      <c r="A111" s="2">
        <f>34282</f>
        <v>34282</v>
      </c>
      <c r="B111" s="2">
        <f>0</f>
        <v>0</v>
      </c>
      <c r="C111" s="2">
        <f>21042</f>
        <v>21042</v>
      </c>
      <c r="D111" s="2">
        <f>63479</f>
        <v>63479</v>
      </c>
      <c r="E111" s="2">
        <f>61.9912109375</f>
        <v>61.9912109375</v>
      </c>
    </row>
    <row r="112" spans="1:5" x14ac:dyDescent="0.25">
      <c r="A112" s="2">
        <f>34661</f>
        <v>34661</v>
      </c>
      <c r="B112" s="2">
        <f>2</f>
        <v>2</v>
      </c>
      <c r="C112" s="2">
        <f>21240</f>
        <v>21240</v>
      </c>
      <c r="D112" s="2">
        <f>63479</f>
        <v>63479</v>
      </c>
      <c r="E112" s="2">
        <f>61.9912109375</f>
        <v>61.9912109375</v>
      </c>
    </row>
    <row r="113" spans="1:5" x14ac:dyDescent="0.25">
      <c r="A113" s="2">
        <f>34967</f>
        <v>34967</v>
      </c>
      <c r="B113" s="2">
        <f>0</f>
        <v>0</v>
      </c>
      <c r="C113" s="2">
        <f>21386</f>
        <v>21386</v>
      </c>
      <c r="D113" s="2">
        <f>63479</f>
        <v>63479</v>
      </c>
      <c r="E113" s="2">
        <f>61.9912109375</f>
        <v>61.9912109375</v>
      </c>
    </row>
    <row r="114" spans="1:5" x14ac:dyDescent="0.25">
      <c r="A114" s="2">
        <f>35325</f>
        <v>35325</v>
      </c>
      <c r="B114" s="2">
        <f>4</f>
        <v>4</v>
      </c>
      <c r="C114" s="2">
        <f>21564</f>
        <v>21564</v>
      </c>
      <c r="D114" s="2">
        <f>63480</f>
        <v>63480</v>
      </c>
      <c r="E114" s="2">
        <f>61.9921875</f>
        <v>61.9921875</v>
      </c>
    </row>
    <row r="115" spans="1:5" x14ac:dyDescent="0.25">
      <c r="A115" s="2">
        <f>35651</f>
        <v>35651</v>
      </c>
      <c r="B115" s="2">
        <f>0</f>
        <v>0</v>
      </c>
      <c r="C115" s="2">
        <f>21764</f>
        <v>21764</v>
      </c>
      <c r="D115" s="2">
        <f>63479</f>
        <v>63479</v>
      </c>
      <c r="E115" s="2">
        <f>61.9912109375</f>
        <v>61.9912109375</v>
      </c>
    </row>
    <row r="116" spans="1:5" x14ac:dyDescent="0.25">
      <c r="A116" s="2">
        <f>36038</f>
        <v>36038</v>
      </c>
      <c r="B116" s="2">
        <f>4</f>
        <v>4</v>
      </c>
      <c r="C116" s="2">
        <f>21948</f>
        <v>21948</v>
      </c>
      <c r="D116" s="2">
        <f>63479</f>
        <v>63479</v>
      </c>
      <c r="E116" s="2">
        <f>61.9912109375</f>
        <v>61.9912109375</v>
      </c>
    </row>
    <row r="117" spans="1:5" x14ac:dyDescent="0.25">
      <c r="A117" s="2">
        <f>36372</f>
        <v>36372</v>
      </c>
      <c r="B117" s="2">
        <f>4</f>
        <v>4</v>
      </c>
      <c r="C117" s="2">
        <f>22155</f>
        <v>22155</v>
      </c>
      <c r="D117" s="2">
        <f>63480</f>
        <v>63480</v>
      </c>
      <c r="E117" s="2">
        <f>61.9921875</f>
        <v>61.9921875</v>
      </c>
    </row>
    <row r="118" spans="1:5" x14ac:dyDescent="0.25">
      <c r="A118" s="2">
        <f>36693</f>
        <v>36693</v>
      </c>
      <c r="B118" s="2">
        <f>33</f>
        <v>33</v>
      </c>
      <c r="C118" s="2">
        <f>22357</f>
        <v>22357</v>
      </c>
      <c r="D118" s="2">
        <f>63479</f>
        <v>63479</v>
      </c>
      <c r="E118" s="2">
        <f>61.9912109375</f>
        <v>61.9912109375</v>
      </c>
    </row>
    <row r="119" spans="1:5" x14ac:dyDescent="0.25">
      <c r="A119" s="2">
        <f>36981</f>
        <v>36981</v>
      </c>
      <c r="B119" s="2">
        <f>7</f>
        <v>7</v>
      </c>
      <c r="C119" s="2">
        <f>22572</f>
        <v>22572</v>
      </c>
      <c r="D119" s="2">
        <f>63479</f>
        <v>63479</v>
      </c>
      <c r="E119" s="2">
        <f>61.9912109375</f>
        <v>61.9912109375</v>
      </c>
    </row>
    <row r="120" spans="1:5" x14ac:dyDescent="0.25">
      <c r="A120" s="2">
        <f>37302</f>
        <v>37302</v>
      </c>
      <c r="B120" s="2">
        <f t="shared" ref="B120:B127" si="3">0</f>
        <v>0</v>
      </c>
      <c r="C120" s="2">
        <f>22782</f>
        <v>22782</v>
      </c>
      <c r="D120" s="2">
        <f>63531</f>
        <v>63531</v>
      </c>
      <c r="E120" s="2">
        <f>62.0419921875</f>
        <v>62.0419921875</v>
      </c>
    </row>
    <row r="121" spans="1:5" x14ac:dyDescent="0.25">
      <c r="A121" s="2">
        <f>37581</f>
        <v>37581</v>
      </c>
      <c r="B121" s="2">
        <f t="shared" si="3"/>
        <v>0</v>
      </c>
      <c r="C121" s="2">
        <f>22985</f>
        <v>22985</v>
      </c>
      <c r="D121" s="2">
        <f>63835</f>
        <v>63835</v>
      </c>
      <c r="E121" s="2">
        <f>62.3388671875</f>
        <v>62.3388671875</v>
      </c>
    </row>
    <row r="122" spans="1:5" x14ac:dyDescent="0.25">
      <c r="A122" s="2">
        <f>37893</f>
        <v>37893</v>
      </c>
      <c r="B122" s="2">
        <f t="shared" si="3"/>
        <v>0</v>
      </c>
      <c r="C122" s="2">
        <f>23218</f>
        <v>23218</v>
      </c>
      <c r="D122" s="2">
        <f>62136</f>
        <v>62136</v>
      </c>
      <c r="E122" s="2">
        <f>60.6796875</f>
        <v>60.6796875</v>
      </c>
    </row>
    <row r="123" spans="1:5" x14ac:dyDescent="0.25">
      <c r="A123" s="2">
        <f>38168</f>
        <v>38168</v>
      </c>
      <c r="B123" s="2">
        <f t="shared" si="3"/>
        <v>0</v>
      </c>
      <c r="C123" s="2">
        <f>23434</f>
        <v>23434</v>
      </c>
      <c r="D123" s="2">
        <f>62515</f>
        <v>62515</v>
      </c>
      <c r="E123" s="2">
        <f>61.0498046875</f>
        <v>61.0498046875</v>
      </c>
    </row>
    <row r="124" spans="1:5" x14ac:dyDescent="0.25">
      <c r="A124" s="2">
        <f>38491</f>
        <v>38491</v>
      </c>
      <c r="B124" s="2">
        <f t="shared" si="3"/>
        <v>0</v>
      </c>
      <c r="C124" s="2">
        <f>23667</f>
        <v>23667</v>
      </c>
      <c r="D124" s="2">
        <f>63935</f>
        <v>63935</v>
      </c>
      <c r="E124" s="2">
        <f>62.4365234375</f>
        <v>62.4365234375</v>
      </c>
    </row>
    <row r="125" spans="1:5" x14ac:dyDescent="0.25">
      <c r="A125" s="2">
        <f>38764</f>
        <v>38764</v>
      </c>
      <c r="B125" s="2">
        <f t="shared" si="3"/>
        <v>0</v>
      </c>
      <c r="C125" s="2">
        <f>23862</f>
        <v>23862</v>
      </c>
      <c r="D125" s="2">
        <f>65951</f>
        <v>65951</v>
      </c>
      <c r="E125" s="2">
        <f>64.4052734375</f>
        <v>64.4052734375</v>
      </c>
    </row>
    <row r="126" spans="1:5" x14ac:dyDescent="0.25">
      <c r="A126" s="2">
        <f>39074</f>
        <v>39074</v>
      </c>
      <c r="B126" s="2">
        <f t="shared" si="3"/>
        <v>0</v>
      </c>
      <c r="C126" s="2">
        <f>24028</f>
        <v>24028</v>
      </c>
      <c r="D126" s="2">
        <f>67148</f>
        <v>67148</v>
      </c>
      <c r="E126" s="2">
        <f>65.57421875</f>
        <v>65.57421875</v>
      </c>
    </row>
    <row r="127" spans="1:5" x14ac:dyDescent="0.25">
      <c r="A127" s="2">
        <f>39384</f>
        <v>39384</v>
      </c>
      <c r="B127" s="2">
        <f t="shared" si="3"/>
        <v>0</v>
      </c>
      <c r="C127" s="2">
        <f>24197</f>
        <v>24197</v>
      </c>
      <c r="D127" s="2">
        <f>67147</f>
        <v>67147</v>
      </c>
      <c r="E127" s="2">
        <f>65.5732421875</f>
        <v>65.5732421875</v>
      </c>
    </row>
    <row r="128" spans="1:5" x14ac:dyDescent="0.25">
      <c r="A128" s="2">
        <f>39667</f>
        <v>39667</v>
      </c>
      <c r="B128" s="2">
        <f>5</f>
        <v>5</v>
      </c>
      <c r="C128" s="2">
        <f>24386</f>
        <v>24386</v>
      </c>
      <c r="D128" s="2">
        <f>67375</f>
        <v>67375</v>
      </c>
      <c r="E128" s="2">
        <f>65.7958984375</f>
        <v>65.7958984375</v>
      </c>
    </row>
    <row r="129" spans="1:5" x14ac:dyDescent="0.25">
      <c r="A129" s="2">
        <f>39992</f>
        <v>39992</v>
      </c>
      <c r="B129" s="2">
        <f>4</f>
        <v>4</v>
      </c>
      <c r="C129" s="2">
        <f>24564</f>
        <v>24564</v>
      </c>
      <c r="D129" s="2">
        <f>67375</f>
        <v>67375</v>
      </c>
      <c r="E129" s="2">
        <f>65.7958984375</f>
        <v>65.7958984375</v>
      </c>
    </row>
    <row r="130" spans="1:5" x14ac:dyDescent="0.25">
      <c r="A130" s="2">
        <f>40259</f>
        <v>40259</v>
      </c>
      <c r="B130" s="2">
        <f>5</f>
        <v>5</v>
      </c>
      <c r="C130" s="2">
        <f>24765</f>
        <v>24765</v>
      </c>
      <c r="D130" s="2">
        <f>67375</f>
        <v>67375</v>
      </c>
      <c r="E130" s="2">
        <f>65.7958984375</f>
        <v>65.7958984375</v>
      </c>
    </row>
    <row r="131" spans="1:5" x14ac:dyDescent="0.25">
      <c r="A131" s="2">
        <f>40553</f>
        <v>40553</v>
      </c>
      <c r="B131" s="2">
        <f t="shared" ref="B131:B142" si="4">0</f>
        <v>0</v>
      </c>
      <c r="C131" s="2">
        <f>24961</f>
        <v>24961</v>
      </c>
      <c r="D131" s="2">
        <f>67375</f>
        <v>67375</v>
      </c>
      <c r="E131" s="2">
        <f>65.7958984375</f>
        <v>65.7958984375</v>
      </c>
    </row>
    <row r="132" spans="1:5" x14ac:dyDescent="0.25">
      <c r="A132" s="2">
        <f>40867</f>
        <v>40867</v>
      </c>
      <c r="B132" s="2">
        <f t="shared" si="4"/>
        <v>0</v>
      </c>
      <c r="C132" s="2">
        <f>25164</f>
        <v>25164</v>
      </c>
      <c r="D132" s="2">
        <f>67376</f>
        <v>67376</v>
      </c>
      <c r="E132" s="2">
        <f>65.796875</f>
        <v>65.796875</v>
      </c>
    </row>
    <row r="133" spans="1:5" x14ac:dyDescent="0.25">
      <c r="A133" s="2">
        <f>41150</f>
        <v>41150</v>
      </c>
      <c r="B133" s="2">
        <f t="shared" si="4"/>
        <v>0</v>
      </c>
      <c r="C133" s="2">
        <f>25417</f>
        <v>25417</v>
      </c>
      <c r="D133" s="2">
        <f>67375</f>
        <v>67375</v>
      </c>
      <c r="E133" s="2">
        <f>65.7958984375</f>
        <v>65.7958984375</v>
      </c>
    </row>
    <row r="134" spans="1:5" x14ac:dyDescent="0.25">
      <c r="A134" s="2">
        <f>41481</f>
        <v>41481</v>
      </c>
      <c r="B134" s="2">
        <f t="shared" si="4"/>
        <v>0</v>
      </c>
      <c r="C134" s="2">
        <f>25615</f>
        <v>25615</v>
      </c>
      <c r="D134" s="2">
        <f>67375</f>
        <v>67375</v>
      </c>
      <c r="E134" s="2">
        <f>65.7958984375</f>
        <v>65.7958984375</v>
      </c>
    </row>
    <row r="135" spans="1:5" x14ac:dyDescent="0.25">
      <c r="A135" s="2">
        <f>41770</f>
        <v>41770</v>
      </c>
      <c r="B135" s="2">
        <f t="shared" si="4"/>
        <v>0</v>
      </c>
      <c r="C135" s="2">
        <f>25802</f>
        <v>25802</v>
      </c>
      <c r="D135" s="2">
        <f>67375</f>
        <v>67375</v>
      </c>
      <c r="E135" s="2">
        <f>65.7958984375</f>
        <v>65.7958984375</v>
      </c>
    </row>
    <row r="136" spans="1:5" x14ac:dyDescent="0.25">
      <c r="A136" s="2">
        <f>42059</f>
        <v>42059</v>
      </c>
      <c r="B136" s="2">
        <f t="shared" si="4"/>
        <v>0</v>
      </c>
      <c r="C136" s="2">
        <f>25996</f>
        <v>25996</v>
      </c>
      <c r="D136" s="2">
        <f>67375</f>
        <v>67375</v>
      </c>
      <c r="E136" s="2">
        <f>65.7958984375</f>
        <v>65.7958984375</v>
      </c>
    </row>
    <row r="137" spans="1:5" x14ac:dyDescent="0.25">
      <c r="A137" s="2">
        <f>42374</f>
        <v>42374</v>
      </c>
      <c r="B137" s="2">
        <f t="shared" si="4"/>
        <v>0</v>
      </c>
      <c r="C137" s="2">
        <f>26175</f>
        <v>26175</v>
      </c>
      <c r="D137" s="2">
        <f>67375</f>
        <v>67375</v>
      </c>
      <c r="E137" s="2">
        <f>65.7958984375</f>
        <v>65.7958984375</v>
      </c>
    </row>
    <row r="138" spans="1:5" x14ac:dyDescent="0.25">
      <c r="A138" s="2">
        <f>42673</f>
        <v>42673</v>
      </c>
      <c r="B138" s="2">
        <f t="shared" si="4"/>
        <v>0</v>
      </c>
      <c r="C138" s="2">
        <f>26374</f>
        <v>26374</v>
      </c>
      <c r="D138" s="2">
        <f>67376</f>
        <v>67376</v>
      </c>
      <c r="E138" s="2">
        <f>65.796875</f>
        <v>65.796875</v>
      </c>
    </row>
    <row r="139" spans="1:5" x14ac:dyDescent="0.25">
      <c r="A139" s="2">
        <f>43009</f>
        <v>43009</v>
      </c>
      <c r="B139" s="2">
        <f t="shared" si="4"/>
        <v>0</v>
      </c>
      <c r="C139" s="2">
        <f>26606</f>
        <v>26606</v>
      </c>
      <c r="D139" s="2">
        <f>66904</f>
        <v>66904</v>
      </c>
      <c r="E139" s="2">
        <f>65.3359375</f>
        <v>65.3359375</v>
      </c>
    </row>
    <row r="140" spans="1:5" x14ac:dyDescent="0.25">
      <c r="A140" s="2">
        <f>43301</f>
        <v>43301</v>
      </c>
      <c r="B140" s="2">
        <f t="shared" si="4"/>
        <v>0</v>
      </c>
      <c r="C140" s="2">
        <f>26811</f>
        <v>26811</v>
      </c>
      <c r="D140" s="2">
        <f>66903</f>
        <v>66903</v>
      </c>
      <c r="E140" s="2">
        <f>65.3349609375</f>
        <v>65.3349609375</v>
      </c>
    </row>
    <row r="141" spans="1:5" x14ac:dyDescent="0.25">
      <c r="A141" s="2">
        <f>43584</f>
        <v>43584</v>
      </c>
      <c r="B141" s="2">
        <f t="shared" si="4"/>
        <v>0</v>
      </c>
      <c r="C141" s="2">
        <f>27002</f>
        <v>27002</v>
      </c>
      <c r="D141" s="2">
        <f>66903</f>
        <v>66903</v>
      </c>
      <c r="E141" s="2">
        <f>65.3349609375</f>
        <v>65.3349609375</v>
      </c>
    </row>
    <row r="142" spans="1:5" x14ac:dyDescent="0.25">
      <c r="A142" s="2">
        <f>43928</f>
        <v>43928</v>
      </c>
      <c r="B142" s="2">
        <f t="shared" si="4"/>
        <v>0</v>
      </c>
      <c r="C142" s="2">
        <f>27204</f>
        <v>27204</v>
      </c>
      <c r="D142" s="2">
        <f>66904</f>
        <v>66904</v>
      </c>
      <c r="E142" s="2">
        <f>65.3359375</f>
        <v>65.3359375</v>
      </c>
    </row>
    <row r="143" spans="1:5" x14ac:dyDescent="0.25">
      <c r="A143" s="2">
        <f>44220</f>
        <v>44220</v>
      </c>
      <c r="B143" s="2">
        <f>27</f>
        <v>27</v>
      </c>
      <c r="C143" s="2">
        <f>27408</f>
        <v>27408</v>
      </c>
      <c r="D143" s="2">
        <f>66903</f>
        <v>66903</v>
      </c>
      <c r="E143" s="2">
        <f>65.3349609375</f>
        <v>65.3349609375</v>
      </c>
    </row>
    <row r="144" spans="1:5" x14ac:dyDescent="0.25">
      <c r="A144" s="2">
        <f>44521</f>
        <v>44521</v>
      </c>
      <c r="B144" s="2">
        <f>6</f>
        <v>6</v>
      </c>
      <c r="C144" s="2">
        <f>27638</f>
        <v>27638</v>
      </c>
      <c r="D144" s="2">
        <f>66903</f>
        <v>66903</v>
      </c>
      <c r="E144" s="2">
        <f>65.3349609375</f>
        <v>65.3349609375</v>
      </c>
    </row>
    <row r="145" spans="1:5" x14ac:dyDescent="0.25">
      <c r="A145" s="2">
        <f>44869</f>
        <v>44869</v>
      </c>
      <c r="B145" s="2">
        <f>0</f>
        <v>0</v>
      </c>
      <c r="C145" s="2">
        <f>27883</f>
        <v>27883</v>
      </c>
      <c r="D145" s="2">
        <f>66984</f>
        <v>66984</v>
      </c>
      <c r="E145" s="2">
        <f>65.4140625</f>
        <v>65.4140625</v>
      </c>
    </row>
    <row r="146" spans="1:5" x14ac:dyDescent="0.25">
      <c r="A146" s="2">
        <f>45191</f>
        <v>45191</v>
      </c>
      <c r="B146" s="2">
        <f>0</f>
        <v>0</v>
      </c>
      <c r="C146" s="2">
        <f>28130</f>
        <v>28130</v>
      </c>
      <c r="D146" s="2">
        <f>67659</f>
        <v>67659</v>
      </c>
      <c r="E146" s="2">
        <f>66.0732421875</f>
        <v>66.0732421875</v>
      </c>
    </row>
    <row r="147" spans="1:5" x14ac:dyDescent="0.25">
      <c r="A147" s="2">
        <f>45546</f>
        <v>45546</v>
      </c>
      <c r="B147" s="2">
        <f>0</f>
        <v>0</v>
      </c>
      <c r="C147" s="2">
        <f>28329</f>
        <v>28329</v>
      </c>
      <c r="D147" s="2">
        <f>68995</f>
        <v>68995</v>
      </c>
      <c r="E147" s="2">
        <f>67.3779296875</f>
        <v>67.3779296875</v>
      </c>
    </row>
    <row r="148" spans="1:5" x14ac:dyDescent="0.25">
      <c r="A148" s="2">
        <f>45867</f>
        <v>45867</v>
      </c>
      <c r="B148" s="2">
        <f>0</f>
        <v>0</v>
      </c>
      <c r="C148" s="2">
        <f>28579</f>
        <v>28579</v>
      </c>
      <c r="D148" s="2">
        <f>69056</f>
        <v>69056</v>
      </c>
      <c r="E148" s="2">
        <f>67.4375</f>
        <v>67.4375</v>
      </c>
    </row>
    <row r="149" spans="1:5" x14ac:dyDescent="0.25">
      <c r="A149" s="2">
        <f>46162</f>
        <v>46162</v>
      </c>
      <c r="B149" s="2">
        <f>0</f>
        <v>0</v>
      </c>
      <c r="C149" s="2">
        <f>28810</f>
        <v>28810</v>
      </c>
      <c r="D149" s="2">
        <f>68968</f>
        <v>68968</v>
      </c>
      <c r="E149" s="2">
        <f>67.3515625</f>
        <v>67.3515625</v>
      </c>
    </row>
    <row r="150" spans="1:5" x14ac:dyDescent="0.25">
      <c r="A150" s="2">
        <f>46450</f>
        <v>46450</v>
      </c>
      <c r="B150" s="2">
        <f>4</f>
        <v>4</v>
      </c>
      <c r="C150" s="2">
        <f>28976</f>
        <v>28976</v>
      </c>
      <c r="D150" s="2">
        <f>68967</f>
        <v>68967</v>
      </c>
      <c r="E150" s="2">
        <f>67.3505859375</f>
        <v>67.3505859375</v>
      </c>
    </row>
    <row r="151" spans="1:5" x14ac:dyDescent="0.25">
      <c r="A151" s="2">
        <f>46724</f>
        <v>46724</v>
      </c>
      <c r="B151" s="2">
        <f>0</f>
        <v>0</v>
      </c>
      <c r="C151" s="2">
        <f>29165</f>
        <v>29165</v>
      </c>
      <c r="D151" s="2">
        <f>68967</f>
        <v>68967</v>
      </c>
      <c r="E151" s="2">
        <f>67.3505859375</f>
        <v>67.3505859375</v>
      </c>
    </row>
    <row r="152" spans="1:5" x14ac:dyDescent="0.25">
      <c r="A152" s="2">
        <f>47022</f>
        <v>47022</v>
      </c>
      <c r="B152" s="2">
        <f>0</f>
        <v>0</v>
      </c>
      <c r="C152" s="2">
        <f>29366</f>
        <v>29366</v>
      </c>
      <c r="D152" s="2">
        <f>68967</f>
        <v>68967</v>
      </c>
      <c r="E152" s="2">
        <f>67.3505859375</f>
        <v>67.3505859375</v>
      </c>
    </row>
    <row r="153" spans="1:5" x14ac:dyDescent="0.25">
      <c r="A153" s="2">
        <f>47334</f>
        <v>47334</v>
      </c>
      <c r="B153" s="2">
        <f>0</f>
        <v>0</v>
      </c>
      <c r="C153" s="2">
        <f>29527</f>
        <v>29527</v>
      </c>
      <c r="D153" s="2">
        <f>68967</f>
        <v>68967</v>
      </c>
      <c r="E153" s="2">
        <f>67.3505859375</f>
        <v>67.3505859375</v>
      </c>
    </row>
    <row r="154" spans="1:5" x14ac:dyDescent="0.25">
      <c r="A154" s="2">
        <f>47599</f>
        <v>47599</v>
      </c>
      <c r="B154" s="2">
        <f>0</f>
        <v>0</v>
      </c>
      <c r="C154" s="2">
        <f>29751</f>
        <v>29751</v>
      </c>
      <c r="D154" s="2">
        <f>68968</f>
        <v>68968</v>
      </c>
      <c r="E154" s="2">
        <f>67.3515625</f>
        <v>67.3515625</v>
      </c>
    </row>
    <row r="155" spans="1:5" x14ac:dyDescent="0.25">
      <c r="A155" s="2">
        <f>47926</f>
        <v>47926</v>
      </c>
      <c r="B155" s="2">
        <f>0</f>
        <v>0</v>
      </c>
      <c r="C155" s="2">
        <f>29968</f>
        <v>29968</v>
      </c>
      <c r="D155" s="2">
        <f>68967</f>
        <v>68967</v>
      </c>
      <c r="E155" s="2">
        <f>67.3505859375</f>
        <v>67.3505859375</v>
      </c>
    </row>
    <row r="156" spans="1:5" x14ac:dyDescent="0.25">
      <c r="A156" s="2">
        <f>48227</f>
        <v>48227</v>
      </c>
      <c r="B156" s="2">
        <f>20</f>
        <v>20</v>
      </c>
      <c r="C156" s="2">
        <f>30198</f>
        <v>30198</v>
      </c>
      <c r="D156" s="2">
        <f>68967</f>
        <v>68967</v>
      </c>
      <c r="E156" s="2">
        <f>67.3505859375</f>
        <v>67.3505859375</v>
      </c>
    </row>
    <row r="157" spans="1:5" x14ac:dyDescent="0.25">
      <c r="A157" s="2">
        <f>48526</f>
        <v>48526</v>
      </c>
      <c r="B157" s="2">
        <f>24</f>
        <v>24</v>
      </c>
      <c r="C157" s="2">
        <f>30396</f>
        <v>30396</v>
      </c>
      <c r="D157" s="2">
        <f>68967</f>
        <v>68967</v>
      </c>
      <c r="E157" s="2">
        <f>67.3505859375</f>
        <v>67.3505859375</v>
      </c>
    </row>
    <row r="158" spans="1:5" x14ac:dyDescent="0.25">
      <c r="A158" s="2">
        <f>48812</f>
        <v>48812</v>
      </c>
      <c r="B158" s="2">
        <f>8</f>
        <v>8</v>
      </c>
      <c r="C158" s="2">
        <f>30695</f>
        <v>30695</v>
      </c>
      <c r="D158" s="2">
        <f>68968</f>
        <v>68968</v>
      </c>
      <c r="E158" s="2">
        <f>67.3515625</f>
        <v>67.3515625</v>
      </c>
    </row>
    <row r="159" spans="1:5" x14ac:dyDescent="0.25">
      <c r="A159" s="2">
        <f>49126</f>
        <v>49126</v>
      </c>
      <c r="B159" s="2">
        <f>3</f>
        <v>3</v>
      </c>
      <c r="C159" s="2">
        <f>30954</f>
        <v>30954</v>
      </c>
      <c r="D159" s="2">
        <f>68967</f>
        <v>68967</v>
      </c>
      <c r="E159" s="2">
        <f>67.3505859375</f>
        <v>67.3505859375</v>
      </c>
    </row>
    <row r="160" spans="1:5" x14ac:dyDescent="0.25">
      <c r="A160" s="2">
        <f>49399</f>
        <v>49399</v>
      </c>
      <c r="B160" s="2">
        <f>3</f>
        <v>3</v>
      </c>
      <c r="C160" s="2">
        <f>31169</f>
        <v>31169</v>
      </c>
      <c r="D160" s="2">
        <f>68967</f>
        <v>68967</v>
      </c>
      <c r="E160" s="2">
        <f>67.3505859375</f>
        <v>67.3505859375</v>
      </c>
    </row>
    <row r="161" spans="1:5" x14ac:dyDescent="0.25">
      <c r="A161" s="2">
        <f>49665</f>
        <v>49665</v>
      </c>
      <c r="B161" s="2">
        <f>0</f>
        <v>0</v>
      </c>
      <c r="C161" s="2">
        <f>31458</f>
        <v>31458</v>
      </c>
      <c r="D161" s="2">
        <f>68968</f>
        <v>68968</v>
      </c>
      <c r="E161" s="2">
        <f>67.3515625</f>
        <v>67.3515625</v>
      </c>
    </row>
    <row r="162" spans="1:5" x14ac:dyDescent="0.25">
      <c r="A162" s="2">
        <f>49970</f>
        <v>49970</v>
      </c>
      <c r="B162" s="2">
        <f>5</f>
        <v>5</v>
      </c>
      <c r="C162" s="2">
        <f>31726</f>
        <v>31726</v>
      </c>
      <c r="D162" s="2">
        <f>68967</f>
        <v>68967</v>
      </c>
      <c r="E162" s="2">
        <f>67.3505859375</f>
        <v>67.3505859375</v>
      </c>
    </row>
    <row r="163" spans="1:5" x14ac:dyDescent="0.25">
      <c r="A163" s="2">
        <f>50270</f>
        <v>50270</v>
      </c>
      <c r="B163" s="2">
        <f>5</f>
        <v>5</v>
      </c>
      <c r="C163" s="2">
        <f>31912</f>
        <v>31912</v>
      </c>
      <c r="D163" s="2">
        <f>68979</f>
        <v>68979</v>
      </c>
      <c r="E163" s="2">
        <f>67.3623046875</f>
        <v>67.3623046875</v>
      </c>
    </row>
    <row r="164" spans="1:5" x14ac:dyDescent="0.25">
      <c r="A164" s="2">
        <f>50534</f>
        <v>50534</v>
      </c>
      <c r="B164" s="2">
        <f>0</f>
        <v>0</v>
      </c>
      <c r="C164" s="2">
        <f>32189</f>
        <v>32189</v>
      </c>
      <c r="D164" s="2">
        <f>69508</f>
        <v>69508</v>
      </c>
      <c r="E164" s="2">
        <f>67.87890625</f>
        <v>67.87890625</v>
      </c>
    </row>
    <row r="165" spans="1:5" x14ac:dyDescent="0.25">
      <c r="A165" s="2">
        <f>50808</f>
        <v>50808</v>
      </c>
      <c r="B165" s="2">
        <f>0</f>
        <v>0</v>
      </c>
      <c r="C165" s="2">
        <f>32419</f>
        <v>32419</v>
      </c>
      <c r="D165" s="2">
        <f>70112</f>
        <v>70112</v>
      </c>
      <c r="E165" s="2">
        <f>68.46875</f>
        <v>68.46875</v>
      </c>
    </row>
    <row r="166" spans="1:5" x14ac:dyDescent="0.25">
      <c r="A166" s="2">
        <f>51122</f>
        <v>51122</v>
      </c>
      <c r="B166" s="2">
        <f>0</f>
        <v>0</v>
      </c>
      <c r="C166" s="2">
        <f>32647</f>
        <v>32647</v>
      </c>
      <c r="D166" s="2">
        <f>70043</f>
        <v>70043</v>
      </c>
      <c r="E166" s="2">
        <f>68.4013671875</f>
        <v>68.4013671875</v>
      </c>
    </row>
    <row r="167" spans="1:5" x14ac:dyDescent="0.25">
      <c r="A167" s="2">
        <f>51401</f>
        <v>51401</v>
      </c>
      <c r="B167" s="2">
        <f>0</f>
        <v>0</v>
      </c>
      <c r="C167" s="2">
        <f>32826</f>
        <v>32826</v>
      </c>
      <c r="D167" s="2">
        <f>69887</f>
        <v>69887</v>
      </c>
      <c r="E167" s="2">
        <f>68.2490234375</f>
        <v>68.2490234375</v>
      </c>
    </row>
    <row r="168" spans="1:5" x14ac:dyDescent="0.25">
      <c r="A168" s="2">
        <f>51670</f>
        <v>51670</v>
      </c>
      <c r="B168" s="2">
        <f>0</f>
        <v>0</v>
      </c>
      <c r="C168" s="2">
        <f>33039</f>
        <v>33039</v>
      </c>
      <c r="D168" s="2">
        <f>69888</f>
        <v>69888</v>
      </c>
      <c r="E168" s="2">
        <f>68.25</f>
        <v>68.25</v>
      </c>
    </row>
    <row r="169" spans="1:5" x14ac:dyDescent="0.25">
      <c r="A169" s="2">
        <f>51981</f>
        <v>51981</v>
      </c>
      <c r="B169" s="2">
        <f>5</f>
        <v>5</v>
      </c>
      <c r="C169" s="2">
        <f>33277</f>
        <v>33277</v>
      </c>
      <c r="D169" s="2">
        <f>69887</f>
        <v>69887</v>
      </c>
      <c r="E169" s="2">
        <f>68.2490234375</f>
        <v>68.2490234375</v>
      </c>
    </row>
    <row r="170" spans="1:5" x14ac:dyDescent="0.25">
      <c r="A170" s="2">
        <f>52237</f>
        <v>52237</v>
      </c>
      <c r="B170" s="2">
        <f>5</f>
        <v>5</v>
      </c>
      <c r="C170" s="2">
        <f>33485</f>
        <v>33485</v>
      </c>
      <c r="D170" s="2">
        <f>69887</f>
        <v>69887</v>
      </c>
      <c r="E170" s="2">
        <f>68.2490234375</f>
        <v>68.2490234375</v>
      </c>
    </row>
    <row r="171" spans="1:5" x14ac:dyDescent="0.25">
      <c r="A171" s="2">
        <f>52514</f>
        <v>52514</v>
      </c>
      <c r="B171" s="2">
        <f>0</f>
        <v>0</v>
      </c>
      <c r="C171" s="2">
        <f>33709</f>
        <v>33709</v>
      </c>
      <c r="D171" s="2">
        <f>69887</f>
        <v>69887</v>
      </c>
      <c r="E171" s="2">
        <f>68.2490234375</f>
        <v>68.2490234375</v>
      </c>
    </row>
    <row r="172" spans="1:5" x14ac:dyDescent="0.25">
      <c r="A172" s="2">
        <f>52848</f>
        <v>52848</v>
      </c>
      <c r="B172" s="2">
        <f>0</f>
        <v>0</v>
      </c>
      <c r="C172" s="2">
        <f>33928</f>
        <v>33928</v>
      </c>
      <c r="D172" s="2">
        <f>69887</f>
        <v>69887</v>
      </c>
      <c r="E172" s="2">
        <f>68.2490234375</f>
        <v>68.2490234375</v>
      </c>
    </row>
    <row r="173" spans="1:5" x14ac:dyDescent="0.25">
      <c r="A173" s="2">
        <f>53117</f>
        <v>53117</v>
      </c>
      <c r="B173" s="2">
        <f>0</f>
        <v>0</v>
      </c>
      <c r="C173" s="2">
        <f>34195</f>
        <v>34195</v>
      </c>
      <c r="D173" s="2">
        <f>69887</f>
        <v>69887</v>
      </c>
      <c r="E173" s="2">
        <f>68.2490234375</f>
        <v>68.2490234375</v>
      </c>
    </row>
    <row r="174" spans="1:5" x14ac:dyDescent="0.25">
      <c r="A174" s="2">
        <f>53411</f>
        <v>53411</v>
      </c>
      <c r="B174" s="2">
        <f>0</f>
        <v>0</v>
      </c>
      <c r="C174" s="2">
        <f>34410</f>
        <v>34410</v>
      </c>
      <c r="D174" s="2">
        <f>69888</f>
        <v>69888</v>
      </c>
      <c r="E174" s="2">
        <f>68.25</f>
        <v>68.25</v>
      </c>
    </row>
    <row r="175" spans="1:5" x14ac:dyDescent="0.25">
      <c r="A175" s="2">
        <f>53743</f>
        <v>53743</v>
      </c>
      <c r="B175" s="2">
        <f>0</f>
        <v>0</v>
      </c>
      <c r="C175" s="2">
        <f>34595</f>
        <v>34595</v>
      </c>
      <c r="D175" s="2">
        <f>69887</f>
        <v>69887</v>
      </c>
      <c r="E175" s="2">
        <f>68.2490234375</f>
        <v>68.2490234375</v>
      </c>
    </row>
    <row r="176" spans="1:5" x14ac:dyDescent="0.25">
      <c r="A176" s="2">
        <f>54055</f>
        <v>54055</v>
      </c>
      <c r="B176" s="2">
        <f>4</f>
        <v>4</v>
      </c>
      <c r="C176" s="2">
        <f>34825</f>
        <v>34825</v>
      </c>
      <c r="D176" s="2">
        <f>69888</f>
        <v>69888</v>
      </c>
      <c r="E176" s="2">
        <f>68.25</f>
        <v>68.25</v>
      </c>
    </row>
    <row r="177" spans="1:5" x14ac:dyDescent="0.25">
      <c r="A177" s="2">
        <f>54342</f>
        <v>54342</v>
      </c>
      <c r="B177" s="2">
        <f>0</f>
        <v>0</v>
      </c>
      <c r="C177" s="2">
        <f>35028</f>
        <v>35028</v>
      </c>
      <c r="D177" s="2">
        <f>69887</f>
        <v>69887</v>
      </c>
      <c r="E177" s="2">
        <f>68.2490234375</f>
        <v>68.2490234375</v>
      </c>
    </row>
    <row r="178" spans="1:5" x14ac:dyDescent="0.25">
      <c r="C178" s="2">
        <f>35237</f>
        <v>35237</v>
      </c>
      <c r="D178" s="2">
        <f>69887</f>
        <v>69887</v>
      </c>
      <c r="E178" s="2">
        <f>68.2490234375</f>
        <v>68.2490234375</v>
      </c>
    </row>
    <row r="179" spans="1:5" x14ac:dyDescent="0.25">
      <c r="C179" s="2">
        <f>35463</f>
        <v>35463</v>
      </c>
      <c r="D179" s="2">
        <f>69888</f>
        <v>69888</v>
      </c>
      <c r="E179" s="2">
        <f>68.25</f>
        <v>68.25</v>
      </c>
    </row>
    <row r="180" spans="1:5" x14ac:dyDescent="0.25">
      <c r="C180" s="2">
        <f>35709</f>
        <v>35709</v>
      </c>
      <c r="D180" s="2">
        <f>69887</f>
        <v>69887</v>
      </c>
      <c r="E180" s="2">
        <f>68.2490234375</f>
        <v>68.2490234375</v>
      </c>
    </row>
    <row r="181" spans="1:5" x14ac:dyDescent="0.25">
      <c r="C181" s="2">
        <f>35937</f>
        <v>35937</v>
      </c>
      <c r="D181" s="2">
        <f>69887</f>
        <v>69887</v>
      </c>
      <c r="E181" s="2">
        <f>68.2490234375</f>
        <v>68.2490234375</v>
      </c>
    </row>
    <row r="182" spans="1:5" x14ac:dyDescent="0.25">
      <c r="C182" s="2">
        <f>36174</f>
        <v>36174</v>
      </c>
      <c r="D182" s="2">
        <f>69888</f>
        <v>69888</v>
      </c>
      <c r="E182" s="2">
        <f>68.25</f>
        <v>68.25</v>
      </c>
    </row>
    <row r="183" spans="1:5" x14ac:dyDescent="0.25">
      <c r="C183" s="2">
        <f>36400</f>
        <v>36400</v>
      </c>
      <c r="D183" s="2">
        <f>69891</f>
        <v>69891</v>
      </c>
      <c r="E183" s="2">
        <f>68.2529296875</f>
        <v>68.2529296875</v>
      </c>
    </row>
    <row r="184" spans="1:5" x14ac:dyDescent="0.25">
      <c r="C184" s="2">
        <f>36647</f>
        <v>36647</v>
      </c>
      <c r="D184" s="2">
        <f>70539</f>
        <v>70539</v>
      </c>
      <c r="E184" s="2">
        <f>68.8857421875</f>
        <v>68.8857421875</v>
      </c>
    </row>
    <row r="185" spans="1:5" x14ac:dyDescent="0.25">
      <c r="C185" s="2">
        <f>36863</f>
        <v>36863</v>
      </c>
      <c r="D185" s="2">
        <f>70896</f>
        <v>70896</v>
      </c>
      <c r="E185" s="2">
        <f>69.234375</f>
        <v>69.234375</v>
      </c>
    </row>
    <row r="186" spans="1:5" x14ac:dyDescent="0.25">
      <c r="C186" s="2">
        <f>37063</f>
        <v>37063</v>
      </c>
      <c r="D186" s="2">
        <f>72327</f>
        <v>72327</v>
      </c>
      <c r="E186" s="2">
        <f>70.6318359375</f>
        <v>70.6318359375</v>
      </c>
    </row>
    <row r="187" spans="1:5" x14ac:dyDescent="0.25">
      <c r="C187" s="2">
        <f>37229</f>
        <v>37229</v>
      </c>
      <c r="D187" s="2">
        <f>71699</f>
        <v>71699</v>
      </c>
      <c r="E187" s="2">
        <f>70.0185546875</f>
        <v>70.0185546875</v>
      </c>
    </row>
    <row r="188" spans="1:5" x14ac:dyDescent="0.25">
      <c r="C188" s="2">
        <f>37450</f>
        <v>37450</v>
      </c>
      <c r="D188" s="2">
        <f>71700</f>
        <v>71700</v>
      </c>
      <c r="E188" s="2">
        <f>70.01953125</f>
        <v>70.01953125</v>
      </c>
    </row>
    <row r="189" spans="1:5" x14ac:dyDescent="0.25">
      <c r="C189" s="2">
        <f>37659</f>
        <v>37659</v>
      </c>
      <c r="D189" s="2">
        <f>71699</f>
        <v>71699</v>
      </c>
      <c r="E189" s="2">
        <f>70.0185546875</f>
        <v>70.0185546875</v>
      </c>
    </row>
    <row r="190" spans="1:5" x14ac:dyDescent="0.25">
      <c r="C190" s="2">
        <f>37829</f>
        <v>37829</v>
      </c>
      <c r="D190" s="2">
        <f>71699</f>
        <v>71699</v>
      </c>
      <c r="E190" s="2">
        <f>70.0185546875</f>
        <v>70.0185546875</v>
      </c>
    </row>
    <row r="191" spans="1:5" x14ac:dyDescent="0.25">
      <c r="C191" s="2">
        <f>38044</f>
        <v>38044</v>
      </c>
      <c r="D191" s="2">
        <f>71700</f>
        <v>71700</v>
      </c>
      <c r="E191" s="2">
        <f>70.01953125</f>
        <v>70.01953125</v>
      </c>
    </row>
    <row r="192" spans="1:5" x14ac:dyDescent="0.25">
      <c r="C192" s="2">
        <f>38228</f>
        <v>38228</v>
      </c>
      <c r="D192" s="2">
        <f>71699</f>
        <v>71699</v>
      </c>
      <c r="E192" s="2">
        <f>70.0185546875</f>
        <v>70.0185546875</v>
      </c>
    </row>
    <row r="193" spans="3:5" x14ac:dyDescent="0.25">
      <c r="C193" s="2">
        <f>38420</f>
        <v>38420</v>
      </c>
      <c r="D193" s="2">
        <f>71699</f>
        <v>71699</v>
      </c>
      <c r="E193" s="2">
        <f>70.0185546875</f>
        <v>70.0185546875</v>
      </c>
    </row>
    <row r="194" spans="3:5" x14ac:dyDescent="0.25">
      <c r="C194" s="2">
        <f>38631</f>
        <v>38631</v>
      </c>
      <c r="D194" s="2">
        <f>71700</f>
        <v>71700</v>
      </c>
      <c r="E194" s="2">
        <f>70.01953125</f>
        <v>70.01953125</v>
      </c>
    </row>
    <row r="195" spans="3:5" x14ac:dyDescent="0.25">
      <c r="C195" s="2">
        <f>38841</f>
        <v>38841</v>
      </c>
      <c r="D195" s="2">
        <f>71699</f>
        <v>71699</v>
      </c>
      <c r="E195" s="2">
        <f>70.0185546875</f>
        <v>70.0185546875</v>
      </c>
    </row>
    <row r="196" spans="3:5" x14ac:dyDescent="0.25">
      <c r="C196" s="2">
        <f>39009</f>
        <v>39009</v>
      </c>
      <c r="D196" s="2">
        <f>71699</f>
        <v>71699</v>
      </c>
      <c r="E196" s="2">
        <f>70.0185546875</f>
        <v>70.0185546875</v>
      </c>
    </row>
    <row r="197" spans="3:5" x14ac:dyDescent="0.25">
      <c r="C197" s="2">
        <f>39250</f>
        <v>39250</v>
      </c>
      <c r="D197" s="2">
        <f>71700</f>
        <v>71700</v>
      </c>
      <c r="E197" s="2">
        <f>70.01953125</f>
        <v>70.01953125</v>
      </c>
    </row>
    <row r="198" spans="3:5" x14ac:dyDescent="0.25">
      <c r="C198" s="2">
        <f>39494</f>
        <v>39494</v>
      </c>
      <c r="D198" s="2">
        <f>71699</f>
        <v>71699</v>
      </c>
      <c r="E198" s="2">
        <f>70.0185546875</f>
        <v>70.0185546875</v>
      </c>
    </row>
    <row r="199" spans="3:5" x14ac:dyDescent="0.25">
      <c r="C199" s="2">
        <f>39716</f>
        <v>39716</v>
      </c>
      <c r="D199" s="2">
        <f>71699</f>
        <v>71699</v>
      </c>
      <c r="E199" s="2">
        <f>70.0185546875</f>
        <v>70.0185546875</v>
      </c>
    </row>
    <row r="200" spans="3:5" x14ac:dyDescent="0.25">
      <c r="C200" s="2">
        <f>39909</f>
        <v>39909</v>
      </c>
      <c r="D200" s="2">
        <f>71699</f>
        <v>71699</v>
      </c>
      <c r="E200" s="2">
        <f>70.0185546875</f>
        <v>70.0185546875</v>
      </c>
    </row>
    <row r="201" spans="3:5" x14ac:dyDescent="0.25">
      <c r="C201" s="2">
        <f>40143</f>
        <v>40143</v>
      </c>
      <c r="D201" s="2">
        <f>71908</f>
        <v>71908</v>
      </c>
      <c r="E201" s="2">
        <f>70.22265625</f>
        <v>70.22265625</v>
      </c>
    </row>
    <row r="202" spans="3:5" x14ac:dyDescent="0.25">
      <c r="C202" s="2">
        <f>40355</f>
        <v>40355</v>
      </c>
      <c r="D202" s="2">
        <f>71907</f>
        <v>71907</v>
      </c>
      <c r="E202" s="2">
        <f>70.2216796875</f>
        <v>70.2216796875</v>
      </c>
    </row>
    <row r="203" spans="3:5" x14ac:dyDescent="0.25">
      <c r="C203" s="2">
        <f>40562</f>
        <v>40562</v>
      </c>
      <c r="D203" s="2">
        <f>71907</f>
        <v>71907</v>
      </c>
      <c r="E203" s="2">
        <f>70.2216796875</f>
        <v>70.2216796875</v>
      </c>
    </row>
    <row r="204" spans="3:5" x14ac:dyDescent="0.25">
      <c r="C204" s="2">
        <f>40766</f>
        <v>40766</v>
      </c>
      <c r="D204" s="2">
        <f>71907</f>
        <v>71907</v>
      </c>
      <c r="E204" s="2">
        <f>70.2216796875</f>
        <v>70.2216796875</v>
      </c>
    </row>
    <row r="205" spans="3:5" x14ac:dyDescent="0.25">
      <c r="C205" s="2">
        <f>40998</f>
        <v>40998</v>
      </c>
      <c r="D205" s="2">
        <f>71908</f>
        <v>71908</v>
      </c>
      <c r="E205" s="2">
        <f>70.22265625</f>
        <v>70.22265625</v>
      </c>
    </row>
    <row r="206" spans="3:5" x14ac:dyDescent="0.25">
      <c r="C206" s="2">
        <f>41199</f>
        <v>41199</v>
      </c>
      <c r="D206" s="2">
        <f>71907</f>
        <v>71907</v>
      </c>
      <c r="E206" s="2">
        <f>70.2216796875</f>
        <v>70.2216796875</v>
      </c>
    </row>
    <row r="207" spans="3:5" x14ac:dyDescent="0.25">
      <c r="C207" s="2">
        <f>41400</f>
        <v>41400</v>
      </c>
      <c r="D207" s="2">
        <f>71907</f>
        <v>71907</v>
      </c>
      <c r="E207" s="2">
        <f>70.2216796875</f>
        <v>70.2216796875</v>
      </c>
    </row>
    <row r="208" spans="3:5" x14ac:dyDescent="0.25">
      <c r="C208" s="2">
        <f>41622</f>
        <v>41622</v>
      </c>
      <c r="D208" s="2">
        <f>71908</f>
        <v>71908</v>
      </c>
      <c r="E208" s="2">
        <f>70.22265625</f>
        <v>70.22265625</v>
      </c>
    </row>
    <row r="209" spans="3:5" x14ac:dyDescent="0.25">
      <c r="C209" s="2">
        <f>41861</f>
        <v>41861</v>
      </c>
      <c r="D209" s="2">
        <f>71907</f>
        <v>71907</v>
      </c>
      <c r="E209" s="2">
        <f>70.2216796875</f>
        <v>70.2216796875</v>
      </c>
    </row>
    <row r="210" spans="3:5" x14ac:dyDescent="0.25">
      <c r="C210" s="2">
        <f>42039</f>
        <v>42039</v>
      </c>
      <c r="D210" s="2">
        <f>71907</f>
        <v>71907</v>
      </c>
      <c r="E210" s="2">
        <f>70.2216796875</f>
        <v>70.2216796875</v>
      </c>
    </row>
    <row r="211" spans="3:5" x14ac:dyDescent="0.25">
      <c r="C211" s="2">
        <f>42250</f>
        <v>42250</v>
      </c>
      <c r="D211" s="2">
        <f>71908</f>
        <v>71908</v>
      </c>
      <c r="E211" s="2">
        <f>70.22265625</f>
        <v>70.22265625</v>
      </c>
    </row>
    <row r="212" spans="3:5" x14ac:dyDescent="0.25">
      <c r="C212" s="2">
        <f>42487</f>
        <v>42487</v>
      </c>
      <c r="D212" s="2">
        <f>71907</f>
        <v>71907</v>
      </c>
      <c r="E212" s="2">
        <f>70.2216796875</f>
        <v>70.2216796875</v>
      </c>
    </row>
    <row r="213" spans="3:5" x14ac:dyDescent="0.25">
      <c r="C213" s="2">
        <f>42708</f>
        <v>42708</v>
      </c>
      <c r="D213" s="2">
        <f>71907</f>
        <v>71907</v>
      </c>
      <c r="E213" s="2">
        <f>70.2216796875</f>
        <v>70.2216796875</v>
      </c>
    </row>
    <row r="214" spans="3:5" x14ac:dyDescent="0.25">
      <c r="C214" s="2">
        <f>42912</f>
        <v>42912</v>
      </c>
      <c r="D214" s="2">
        <f>71907</f>
        <v>71907</v>
      </c>
      <c r="E214" s="2">
        <f>70.2216796875</f>
        <v>70.2216796875</v>
      </c>
    </row>
    <row r="215" spans="3:5" x14ac:dyDescent="0.25">
      <c r="C215" s="2">
        <f>43162</f>
        <v>43162</v>
      </c>
      <c r="D215" s="2">
        <f>71908</f>
        <v>71908</v>
      </c>
      <c r="E215" s="2">
        <f>70.22265625</f>
        <v>70.22265625</v>
      </c>
    </row>
    <row r="216" spans="3:5" x14ac:dyDescent="0.25">
      <c r="C216" s="2">
        <f>43403</f>
        <v>43403</v>
      </c>
      <c r="D216" s="2">
        <f>71907</f>
        <v>71907</v>
      </c>
      <c r="E216" s="2">
        <f>70.2216796875</f>
        <v>70.2216796875</v>
      </c>
    </row>
    <row r="217" spans="3:5" x14ac:dyDescent="0.25">
      <c r="C217" s="2">
        <f>43629</f>
        <v>43629</v>
      </c>
      <c r="D217" s="2">
        <f>71907</f>
        <v>71907</v>
      </c>
      <c r="E217" s="2">
        <f>70.2216796875</f>
        <v>70.2216796875</v>
      </c>
    </row>
    <row r="218" spans="3:5" x14ac:dyDescent="0.25">
      <c r="C218" s="2">
        <f>43841</f>
        <v>43841</v>
      </c>
      <c r="D218" s="2">
        <f>71907</f>
        <v>71907</v>
      </c>
      <c r="E218" s="2">
        <f>70.2216796875</f>
        <v>70.2216796875</v>
      </c>
    </row>
    <row r="219" spans="3:5" x14ac:dyDescent="0.25">
      <c r="C219" s="2">
        <f>44163</f>
        <v>44163</v>
      </c>
      <c r="D219" s="2">
        <f>72042</f>
        <v>72042</v>
      </c>
      <c r="E219" s="2">
        <f>70.353515625</f>
        <v>70.353515625</v>
      </c>
    </row>
    <row r="220" spans="3:5" x14ac:dyDescent="0.25">
      <c r="C220" s="2">
        <f>44390</f>
        <v>44390</v>
      </c>
      <c r="D220" s="2">
        <f>72566</f>
        <v>72566</v>
      </c>
      <c r="E220" s="2">
        <f>70.865234375</f>
        <v>70.865234375</v>
      </c>
    </row>
    <row r="221" spans="3:5" x14ac:dyDescent="0.25">
      <c r="C221" s="2">
        <f>44595</f>
        <v>44595</v>
      </c>
      <c r="D221" s="2">
        <f>72417</f>
        <v>72417</v>
      </c>
      <c r="E221" s="2">
        <f>70.7197265625</f>
        <v>70.7197265625</v>
      </c>
    </row>
    <row r="222" spans="3:5" x14ac:dyDescent="0.25">
      <c r="C222" s="2">
        <f>44785</f>
        <v>44785</v>
      </c>
      <c r="D222" s="2">
        <f>72417</f>
        <v>72417</v>
      </c>
      <c r="E222" s="2">
        <f>70.7197265625</f>
        <v>70.7197265625</v>
      </c>
    </row>
    <row r="223" spans="3:5" x14ac:dyDescent="0.25">
      <c r="C223" s="2">
        <f>45040</f>
        <v>45040</v>
      </c>
      <c r="D223" s="2">
        <f>72418</f>
        <v>72418</v>
      </c>
      <c r="E223" s="2">
        <f>70.720703125</f>
        <v>70.720703125</v>
      </c>
    </row>
    <row r="224" spans="3:5" x14ac:dyDescent="0.25">
      <c r="C224" s="2">
        <f>45292</f>
        <v>45292</v>
      </c>
      <c r="D224" s="2">
        <f t="shared" ref="D224:D229" si="5">72417</f>
        <v>72417</v>
      </c>
      <c r="E224" s="2">
        <f t="shared" ref="E224:E229" si="6">70.7197265625</f>
        <v>70.7197265625</v>
      </c>
    </row>
    <row r="225" spans="3:5" x14ac:dyDescent="0.25">
      <c r="C225" s="2">
        <f>45529</f>
        <v>45529</v>
      </c>
      <c r="D225" s="2">
        <f t="shared" si="5"/>
        <v>72417</v>
      </c>
      <c r="E225" s="2">
        <f t="shared" si="6"/>
        <v>70.7197265625</v>
      </c>
    </row>
    <row r="226" spans="3:5" x14ac:dyDescent="0.25">
      <c r="C226" s="2">
        <f>45755</f>
        <v>45755</v>
      </c>
      <c r="D226" s="2">
        <f t="shared" si="5"/>
        <v>72417</v>
      </c>
      <c r="E226" s="2">
        <f t="shared" si="6"/>
        <v>70.7197265625</v>
      </c>
    </row>
    <row r="227" spans="3:5" x14ac:dyDescent="0.25">
      <c r="C227" s="2">
        <f>45988</f>
        <v>45988</v>
      </c>
      <c r="D227" s="2">
        <f t="shared" si="5"/>
        <v>72417</v>
      </c>
      <c r="E227" s="2">
        <f t="shared" si="6"/>
        <v>70.7197265625</v>
      </c>
    </row>
    <row r="228" spans="3:5" x14ac:dyDescent="0.25">
      <c r="C228" s="2">
        <f>46202</f>
        <v>46202</v>
      </c>
      <c r="D228" s="2">
        <f t="shared" si="5"/>
        <v>72417</v>
      </c>
      <c r="E228" s="2">
        <f t="shared" si="6"/>
        <v>70.7197265625</v>
      </c>
    </row>
    <row r="229" spans="3:5" x14ac:dyDescent="0.25">
      <c r="C229" s="2">
        <f>46383</f>
        <v>46383</v>
      </c>
      <c r="D229" s="2">
        <f t="shared" si="5"/>
        <v>72417</v>
      </c>
      <c r="E229" s="2">
        <f t="shared" si="6"/>
        <v>70.7197265625</v>
      </c>
    </row>
    <row r="230" spans="3:5" x14ac:dyDescent="0.25">
      <c r="C230" s="2">
        <f>46602</f>
        <v>46602</v>
      </c>
      <c r="D230" s="2">
        <f>72418</f>
        <v>72418</v>
      </c>
      <c r="E230" s="2">
        <f>70.720703125</f>
        <v>70.720703125</v>
      </c>
    </row>
    <row r="231" spans="3:5" x14ac:dyDescent="0.25">
      <c r="C231" s="2">
        <f>46838</f>
        <v>46838</v>
      </c>
      <c r="D231" s="2">
        <f>72418</f>
        <v>72418</v>
      </c>
      <c r="E231" s="2">
        <f>70.720703125</f>
        <v>70.720703125</v>
      </c>
    </row>
    <row r="232" spans="3:5" x14ac:dyDescent="0.25">
      <c r="C232" s="2">
        <f>47054</f>
        <v>47054</v>
      </c>
      <c r="D232" s="2">
        <f>72417</f>
        <v>72417</v>
      </c>
      <c r="E232" s="2">
        <f>70.7197265625</f>
        <v>70.7197265625</v>
      </c>
    </row>
    <row r="233" spans="3:5" x14ac:dyDescent="0.25">
      <c r="C233" s="2">
        <f>47242</f>
        <v>47242</v>
      </c>
      <c r="D233" s="2">
        <f>72417</f>
        <v>72417</v>
      </c>
      <c r="E233" s="2">
        <f>70.7197265625</f>
        <v>70.7197265625</v>
      </c>
    </row>
    <row r="234" spans="3:5" x14ac:dyDescent="0.25">
      <c r="C234" s="2">
        <f>47459</f>
        <v>47459</v>
      </c>
      <c r="D234" s="2">
        <f>72418</f>
        <v>72418</v>
      </c>
      <c r="E234" s="2">
        <f>70.720703125</f>
        <v>70.720703125</v>
      </c>
    </row>
    <row r="235" spans="3:5" x14ac:dyDescent="0.25">
      <c r="C235" s="2">
        <f>47672</f>
        <v>47672</v>
      </c>
      <c r="D235" s="2">
        <f>72417</f>
        <v>72417</v>
      </c>
      <c r="E235" s="2">
        <f>70.7197265625</f>
        <v>70.7197265625</v>
      </c>
    </row>
    <row r="236" spans="3:5" x14ac:dyDescent="0.25">
      <c r="C236" s="2">
        <f>47855</f>
        <v>47855</v>
      </c>
      <c r="D236" s="2">
        <f>72417</f>
        <v>72417</v>
      </c>
      <c r="E236" s="2">
        <f>70.7197265625</f>
        <v>70.7197265625</v>
      </c>
    </row>
    <row r="237" spans="3:5" x14ac:dyDescent="0.25">
      <c r="C237" s="2">
        <f>48100</f>
        <v>48100</v>
      </c>
      <c r="D237" s="2">
        <f>72418</f>
        <v>72418</v>
      </c>
      <c r="E237" s="2">
        <f>70.720703125</f>
        <v>70.720703125</v>
      </c>
    </row>
    <row r="238" spans="3:5" x14ac:dyDescent="0.25">
      <c r="C238" s="2">
        <f>48422</f>
        <v>48422</v>
      </c>
      <c r="D238" s="2">
        <f>73198</f>
        <v>73198</v>
      </c>
      <c r="E238" s="2">
        <f>71.482421875</f>
        <v>71.482421875</v>
      </c>
    </row>
    <row r="239" spans="3:5" x14ac:dyDescent="0.25">
      <c r="C239" s="2">
        <f>48652</f>
        <v>48652</v>
      </c>
      <c r="D239" s="2">
        <f>74122</f>
        <v>74122</v>
      </c>
      <c r="E239" s="2">
        <f>72.384765625</f>
        <v>72.384765625</v>
      </c>
    </row>
    <row r="240" spans="3:5" x14ac:dyDescent="0.25">
      <c r="C240" s="2">
        <f>48897</f>
        <v>48897</v>
      </c>
      <c r="D240" s="2">
        <f>73949</f>
        <v>73949</v>
      </c>
      <c r="E240" s="2">
        <f>72.2158203125</f>
        <v>72.2158203125</v>
      </c>
    </row>
    <row r="241" spans="3:5" x14ac:dyDescent="0.25">
      <c r="C241" s="2">
        <f>49073</f>
        <v>49073</v>
      </c>
      <c r="D241" s="2">
        <f>74017</f>
        <v>74017</v>
      </c>
      <c r="E241" s="2">
        <f>72.2822265625</f>
        <v>72.2822265625</v>
      </c>
    </row>
    <row r="242" spans="3:5" x14ac:dyDescent="0.25">
      <c r="C242" s="2">
        <f>49313</f>
        <v>49313</v>
      </c>
      <c r="D242" s="2">
        <f>74018</f>
        <v>74018</v>
      </c>
      <c r="E242" s="2">
        <f>72.283203125</f>
        <v>72.283203125</v>
      </c>
    </row>
    <row r="243" spans="3:5" x14ac:dyDescent="0.25">
      <c r="C243" s="2">
        <f>49535</f>
        <v>49535</v>
      </c>
      <c r="D243" s="2">
        <f>74018</f>
        <v>74018</v>
      </c>
      <c r="E243" s="2">
        <f>72.283203125</f>
        <v>72.283203125</v>
      </c>
    </row>
    <row r="244" spans="3:5" x14ac:dyDescent="0.25">
      <c r="C244" s="2">
        <f>49742</f>
        <v>49742</v>
      </c>
      <c r="D244" s="2">
        <f>74017</f>
        <v>74017</v>
      </c>
      <c r="E244" s="2">
        <f>72.2822265625</f>
        <v>72.2822265625</v>
      </c>
    </row>
    <row r="245" spans="3:5" x14ac:dyDescent="0.25">
      <c r="C245" s="2">
        <f>49915</f>
        <v>49915</v>
      </c>
      <c r="D245" s="2">
        <f>74017</f>
        <v>74017</v>
      </c>
      <c r="E245" s="2">
        <f>72.2822265625</f>
        <v>72.2822265625</v>
      </c>
    </row>
    <row r="246" spans="3:5" x14ac:dyDescent="0.25">
      <c r="C246" s="2">
        <f>50196</f>
        <v>50196</v>
      </c>
      <c r="D246" s="2">
        <f>74018</f>
        <v>74018</v>
      </c>
      <c r="E246" s="2">
        <f>72.283203125</f>
        <v>72.283203125</v>
      </c>
    </row>
    <row r="247" spans="3:5" x14ac:dyDescent="0.25">
      <c r="C247" s="2">
        <f>50423</f>
        <v>50423</v>
      </c>
      <c r="D247" s="2">
        <f>74018</f>
        <v>74018</v>
      </c>
      <c r="E247" s="2">
        <f>72.283203125</f>
        <v>72.283203125</v>
      </c>
    </row>
    <row r="248" spans="3:5" x14ac:dyDescent="0.25">
      <c r="C248" s="2">
        <f>50648</f>
        <v>50648</v>
      </c>
      <c r="D248" s="2">
        <f>74018</f>
        <v>74018</v>
      </c>
      <c r="E248" s="2">
        <f>72.283203125</f>
        <v>72.283203125</v>
      </c>
    </row>
    <row r="249" spans="3:5" x14ac:dyDescent="0.25">
      <c r="C249" s="2">
        <f>50874</f>
        <v>50874</v>
      </c>
      <c r="D249" s="2">
        <f>74017</f>
        <v>74017</v>
      </c>
      <c r="E249" s="2">
        <f>72.2822265625</f>
        <v>72.2822265625</v>
      </c>
    </row>
    <row r="250" spans="3:5" x14ac:dyDescent="0.25">
      <c r="C250" s="2">
        <f>51055</f>
        <v>51055</v>
      </c>
      <c r="D250" s="2">
        <f>74017</f>
        <v>74017</v>
      </c>
      <c r="E250" s="2">
        <f>72.2822265625</f>
        <v>72.2822265625</v>
      </c>
    </row>
    <row r="251" spans="3:5" x14ac:dyDescent="0.25">
      <c r="C251" s="2">
        <f>51293</f>
        <v>51293</v>
      </c>
      <c r="D251" s="2">
        <f>74018</f>
        <v>74018</v>
      </c>
      <c r="E251" s="2">
        <f>72.283203125</f>
        <v>72.283203125</v>
      </c>
    </row>
    <row r="252" spans="3:5" x14ac:dyDescent="0.25">
      <c r="C252" s="2">
        <f>51521</f>
        <v>51521</v>
      </c>
      <c r="D252" s="2">
        <f>74018</f>
        <v>74018</v>
      </c>
      <c r="E252" s="2">
        <f>72.283203125</f>
        <v>72.283203125</v>
      </c>
    </row>
    <row r="253" spans="3:5" x14ac:dyDescent="0.25">
      <c r="C253" s="2">
        <f>51726</f>
        <v>51726</v>
      </c>
      <c r="D253" s="2">
        <f>74017</f>
        <v>74017</v>
      </c>
      <c r="E253" s="2">
        <f>72.2822265625</f>
        <v>72.2822265625</v>
      </c>
    </row>
    <row r="254" spans="3:5" x14ac:dyDescent="0.25">
      <c r="C254" s="2">
        <f>51914</f>
        <v>51914</v>
      </c>
      <c r="D254" s="2">
        <f>74017</f>
        <v>74017</v>
      </c>
      <c r="E254" s="2">
        <f>72.2822265625</f>
        <v>72.2822265625</v>
      </c>
    </row>
    <row r="255" spans="3:5" x14ac:dyDescent="0.25">
      <c r="C255" s="2">
        <f>52128</f>
        <v>52128</v>
      </c>
      <c r="D255" s="2">
        <f>74018</f>
        <v>74018</v>
      </c>
      <c r="E255" s="2">
        <f>72.283203125</f>
        <v>72.283203125</v>
      </c>
    </row>
    <row r="256" spans="3:5" x14ac:dyDescent="0.25">
      <c r="C256" s="2">
        <f>52370</f>
        <v>52370</v>
      </c>
      <c r="D256" s="2">
        <f>74018</f>
        <v>74018</v>
      </c>
      <c r="E256" s="2">
        <f>72.283203125</f>
        <v>72.283203125</v>
      </c>
    </row>
    <row r="257" spans="3:5" x14ac:dyDescent="0.25">
      <c r="C257" s="2">
        <f>52573</f>
        <v>52573</v>
      </c>
      <c r="D257" s="2">
        <f>74017</f>
        <v>74017</v>
      </c>
      <c r="E257" s="2">
        <f>72.2822265625</f>
        <v>72.2822265625</v>
      </c>
    </row>
    <row r="258" spans="3:5" x14ac:dyDescent="0.25">
      <c r="C258" s="2">
        <f>52774</f>
        <v>52774</v>
      </c>
      <c r="D258" s="2">
        <f>74017</f>
        <v>74017</v>
      </c>
      <c r="E258" s="2">
        <f>72.2822265625</f>
        <v>72.2822265625</v>
      </c>
    </row>
    <row r="259" spans="3:5" x14ac:dyDescent="0.25">
      <c r="C259" s="2">
        <f>53015</f>
        <v>53015</v>
      </c>
      <c r="D259" s="2">
        <f>74018</f>
        <v>74018</v>
      </c>
      <c r="E259" s="2">
        <f>72.283203125</f>
        <v>72.283203125</v>
      </c>
    </row>
    <row r="260" spans="3:5" x14ac:dyDescent="0.25">
      <c r="C260" s="2">
        <f>53261</f>
        <v>53261</v>
      </c>
      <c r="D260" s="2">
        <f>74018</f>
        <v>74018</v>
      </c>
      <c r="E260" s="2">
        <f>72.283203125</f>
        <v>72.283203125</v>
      </c>
    </row>
    <row r="261" spans="3:5" x14ac:dyDescent="0.25">
      <c r="C261" s="2">
        <f>53501</f>
        <v>53501</v>
      </c>
      <c r="D261" s="2">
        <f>74017</f>
        <v>74017</v>
      </c>
      <c r="E261" s="2">
        <f>72.2822265625</f>
        <v>72.2822265625</v>
      </c>
    </row>
    <row r="262" spans="3:5" x14ac:dyDescent="0.25">
      <c r="C262" s="2">
        <f>53704</f>
        <v>53704</v>
      </c>
      <c r="D262" s="2">
        <f>74017</f>
        <v>74017</v>
      </c>
      <c r="E262" s="2">
        <f>72.2822265625</f>
        <v>72.2822265625</v>
      </c>
    </row>
    <row r="263" spans="3:5" x14ac:dyDescent="0.25">
      <c r="C263" s="2">
        <f>53950</f>
        <v>53950</v>
      </c>
      <c r="D263" s="2">
        <f>74022</f>
        <v>74022</v>
      </c>
      <c r="E263" s="2">
        <f>72.287109375</f>
        <v>72.287109375</v>
      </c>
    </row>
    <row r="264" spans="3:5" x14ac:dyDescent="0.25">
      <c r="C264" s="2">
        <f>54193</f>
        <v>54193</v>
      </c>
      <c r="D264" s="2">
        <f>74022</f>
        <v>74022</v>
      </c>
      <c r="E264" s="2">
        <f>72.287109375</f>
        <v>72.287109375</v>
      </c>
    </row>
    <row r="265" spans="3:5" x14ac:dyDescent="0.25">
      <c r="C265" s="2">
        <f>54405</f>
        <v>54405</v>
      </c>
      <c r="D265" s="2">
        <f>74021</f>
        <v>74021</v>
      </c>
      <c r="E265" s="2">
        <f>72.2861328125</f>
        <v>72.2861328125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2016-01-08T15:03:35Z</dcterms:modified>
</cp:coreProperties>
</file>