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J14" i="2"/>
  <c r="I14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<sst xmlns="http://schemas.openxmlformats.org/spreadsheetml/2006/main" count="9" uniqueCount="9">
  <si>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</si>
  <si>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</si>
  <si>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</si>
  <si>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</si>
  <si>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301(180x)</t>
  </si>
  <si>
    <t>AVERAGE: 190(287x)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</si>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</sst>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Sheet1!$A$2:$A$181</c:f>
              <c:numCache>
                <c:formatCode>General</c:formatCode>
                <c:ptCount val="180"/>
                <c:pt idx="0">
                  <c:v>1015</c:v>
                </c:pt>
                <c:pt idx="1">
                  <c:v>1336</c:v>
                </c:pt>
                <c:pt idx="2">
                  <c:v>1654</c:v>
                </c:pt>
                <c:pt idx="3">
                  <c:v>1970</c:v>
                </c:pt>
                <c:pt idx="4">
                  <c:v>2242</c:v>
                </c:pt>
                <c:pt idx="5">
                  <c:v>2532</c:v>
                </c:pt>
                <c:pt idx="6">
                  <c:v>2800</c:v>
                </c:pt>
                <c:pt idx="7">
                  <c:v>3082</c:v>
                </c:pt>
                <c:pt idx="8">
                  <c:v>3364</c:v>
                </c:pt>
                <c:pt idx="9">
                  <c:v>3671</c:v>
                </c:pt>
                <c:pt idx="10">
                  <c:v>3964</c:v>
                </c:pt>
                <c:pt idx="11">
                  <c:v>4232</c:v>
                </c:pt>
                <c:pt idx="12">
                  <c:v>4507</c:v>
                </c:pt>
                <c:pt idx="13">
                  <c:v>4804</c:v>
                </c:pt>
                <c:pt idx="14">
                  <c:v>5078</c:v>
                </c:pt>
                <c:pt idx="15">
                  <c:v>5384</c:v>
                </c:pt>
                <c:pt idx="16">
                  <c:v>5677</c:v>
                </c:pt>
                <c:pt idx="17">
                  <c:v>5952</c:v>
                </c:pt>
                <c:pt idx="18">
                  <c:v>6256</c:v>
                </c:pt>
                <c:pt idx="19">
                  <c:v>6529</c:v>
                </c:pt>
                <c:pt idx="20">
                  <c:v>6850</c:v>
                </c:pt>
                <c:pt idx="21">
                  <c:v>7142</c:v>
                </c:pt>
                <c:pt idx="22">
                  <c:v>7424</c:v>
                </c:pt>
                <c:pt idx="23">
                  <c:v>7713</c:v>
                </c:pt>
                <c:pt idx="24">
                  <c:v>8014</c:v>
                </c:pt>
                <c:pt idx="25">
                  <c:v>8345</c:v>
                </c:pt>
                <c:pt idx="26">
                  <c:v>8646</c:v>
                </c:pt>
                <c:pt idx="27">
                  <c:v>8924</c:v>
                </c:pt>
                <c:pt idx="28">
                  <c:v>9239</c:v>
                </c:pt>
                <c:pt idx="29">
                  <c:v>9551</c:v>
                </c:pt>
                <c:pt idx="30">
                  <c:v>9834</c:v>
                </c:pt>
                <c:pt idx="31">
                  <c:v>10156</c:v>
                </c:pt>
                <c:pt idx="32">
                  <c:v>10440</c:v>
                </c:pt>
                <c:pt idx="33">
                  <c:v>10706</c:v>
                </c:pt>
                <c:pt idx="34">
                  <c:v>10974</c:v>
                </c:pt>
                <c:pt idx="35">
                  <c:v>11275</c:v>
                </c:pt>
                <c:pt idx="36">
                  <c:v>11550</c:v>
                </c:pt>
                <c:pt idx="37">
                  <c:v>11834</c:v>
                </c:pt>
                <c:pt idx="38">
                  <c:v>12140</c:v>
                </c:pt>
                <c:pt idx="39">
                  <c:v>12441</c:v>
                </c:pt>
                <c:pt idx="40">
                  <c:v>12711</c:v>
                </c:pt>
                <c:pt idx="41">
                  <c:v>12982</c:v>
                </c:pt>
                <c:pt idx="42">
                  <c:v>13252</c:v>
                </c:pt>
                <c:pt idx="43">
                  <c:v>13553</c:v>
                </c:pt>
                <c:pt idx="44">
                  <c:v>13830</c:v>
                </c:pt>
                <c:pt idx="45">
                  <c:v>14151</c:v>
                </c:pt>
                <c:pt idx="46">
                  <c:v>14454</c:v>
                </c:pt>
                <c:pt idx="47">
                  <c:v>14721</c:v>
                </c:pt>
                <c:pt idx="48">
                  <c:v>14997</c:v>
                </c:pt>
                <c:pt idx="49">
                  <c:v>15321</c:v>
                </c:pt>
                <c:pt idx="50">
                  <c:v>15635</c:v>
                </c:pt>
                <c:pt idx="51">
                  <c:v>15913</c:v>
                </c:pt>
                <c:pt idx="52">
                  <c:v>16224</c:v>
                </c:pt>
                <c:pt idx="53">
                  <c:v>16530</c:v>
                </c:pt>
                <c:pt idx="54">
                  <c:v>16871</c:v>
                </c:pt>
                <c:pt idx="55">
                  <c:v>17196</c:v>
                </c:pt>
                <c:pt idx="56">
                  <c:v>17488</c:v>
                </c:pt>
                <c:pt idx="57">
                  <c:v>17778</c:v>
                </c:pt>
                <c:pt idx="58">
                  <c:v>18122</c:v>
                </c:pt>
                <c:pt idx="59">
                  <c:v>18383</c:v>
                </c:pt>
                <c:pt idx="60">
                  <c:v>18658</c:v>
                </c:pt>
                <c:pt idx="61">
                  <c:v>18972</c:v>
                </c:pt>
                <c:pt idx="62">
                  <c:v>19274</c:v>
                </c:pt>
                <c:pt idx="63">
                  <c:v>19550</c:v>
                </c:pt>
                <c:pt idx="64">
                  <c:v>19820</c:v>
                </c:pt>
                <c:pt idx="65">
                  <c:v>20084</c:v>
                </c:pt>
                <c:pt idx="66">
                  <c:v>20379</c:v>
                </c:pt>
                <c:pt idx="67">
                  <c:v>20742</c:v>
                </c:pt>
                <c:pt idx="68">
                  <c:v>21094</c:v>
                </c:pt>
                <c:pt idx="69">
                  <c:v>21457</c:v>
                </c:pt>
                <c:pt idx="70">
                  <c:v>21727</c:v>
                </c:pt>
                <c:pt idx="71">
                  <c:v>21991</c:v>
                </c:pt>
                <c:pt idx="72">
                  <c:v>22260</c:v>
                </c:pt>
                <c:pt idx="73">
                  <c:v>22574</c:v>
                </c:pt>
                <c:pt idx="74">
                  <c:v>22915</c:v>
                </c:pt>
                <c:pt idx="75">
                  <c:v>23240</c:v>
                </c:pt>
                <c:pt idx="76">
                  <c:v>23581</c:v>
                </c:pt>
                <c:pt idx="77">
                  <c:v>23903</c:v>
                </c:pt>
                <c:pt idx="78">
                  <c:v>24267</c:v>
                </c:pt>
                <c:pt idx="79">
                  <c:v>24596</c:v>
                </c:pt>
                <c:pt idx="80">
                  <c:v>24897</c:v>
                </c:pt>
                <c:pt idx="81">
                  <c:v>25234</c:v>
                </c:pt>
                <c:pt idx="82">
                  <c:v>25561</c:v>
                </c:pt>
                <c:pt idx="83">
                  <c:v>25862</c:v>
                </c:pt>
                <c:pt idx="84">
                  <c:v>26134</c:v>
                </c:pt>
                <c:pt idx="85">
                  <c:v>26454</c:v>
                </c:pt>
                <c:pt idx="86">
                  <c:v>26756</c:v>
                </c:pt>
                <c:pt idx="87">
                  <c:v>27073</c:v>
                </c:pt>
                <c:pt idx="88">
                  <c:v>27361</c:v>
                </c:pt>
                <c:pt idx="89">
                  <c:v>27630</c:v>
                </c:pt>
                <c:pt idx="90">
                  <c:v>27914</c:v>
                </c:pt>
                <c:pt idx="91">
                  <c:v>28221</c:v>
                </c:pt>
                <c:pt idx="92">
                  <c:v>28490</c:v>
                </c:pt>
                <c:pt idx="93">
                  <c:v>28797</c:v>
                </c:pt>
                <c:pt idx="94">
                  <c:v>29065</c:v>
                </c:pt>
                <c:pt idx="95">
                  <c:v>29386</c:v>
                </c:pt>
                <c:pt idx="96">
                  <c:v>29655</c:v>
                </c:pt>
                <c:pt idx="97">
                  <c:v>29954</c:v>
                </c:pt>
                <c:pt idx="98">
                  <c:v>30238</c:v>
                </c:pt>
                <c:pt idx="99">
                  <c:v>30558</c:v>
                </c:pt>
                <c:pt idx="100">
                  <c:v>30859</c:v>
                </c:pt>
                <c:pt idx="101">
                  <c:v>31137</c:v>
                </c:pt>
                <c:pt idx="102">
                  <c:v>31424</c:v>
                </c:pt>
                <c:pt idx="103">
                  <c:v>31711</c:v>
                </c:pt>
                <c:pt idx="104">
                  <c:v>32014</c:v>
                </c:pt>
                <c:pt idx="105">
                  <c:v>32334</c:v>
                </c:pt>
                <c:pt idx="106">
                  <c:v>32653</c:v>
                </c:pt>
                <c:pt idx="107">
                  <c:v>32947</c:v>
                </c:pt>
                <c:pt idx="108">
                  <c:v>33285</c:v>
                </c:pt>
                <c:pt idx="109">
                  <c:v>33616</c:v>
                </c:pt>
                <c:pt idx="110">
                  <c:v>33892</c:v>
                </c:pt>
                <c:pt idx="111">
                  <c:v>34163</c:v>
                </c:pt>
                <c:pt idx="112">
                  <c:v>34437</c:v>
                </c:pt>
                <c:pt idx="113">
                  <c:v>34711</c:v>
                </c:pt>
                <c:pt idx="114">
                  <c:v>35038</c:v>
                </c:pt>
                <c:pt idx="115">
                  <c:v>35316</c:v>
                </c:pt>
                <c:pt idx="116">
                  <c:v>35648</c:v>
                </c:pt>
                <c:pt idx="117">
                  <c:v>35929</c:v>
                </c:pt>
                <c:pt idx="118">
                  <c:v>36213</c:v>
                </c:pt>
                <c:pt idx="119">
                  <c:v>36492</c:v>
                </c:pt>
                <c:pt idx="120">
                  <c:v>36773</c:v>
                </c:pt>
                <c:pt idx="121">
                  <c:v>37079</c:v>
                </c:pt>
                <c:pt idx="122">
                  <c:v>37513</c:v>
                </c:pt>
                <c:pt idx="123">
                  <c:v>37834</c:v>
                </c:pt>
                <c:pt idx="124">
                  <c:v>38109</c:v>
                </c:pt>
                <c:pt idx="125">
                  <c:v>38410</c:v>
                </c:pt>
                <c:pt idx="126">
                  <c:v>38768</c:v>
                </c:pt>
                <c:pt idx="127">
                  <c:v>39095</c:v>
                </c:pt>
                <c:pt idx="128">
                  <c:v>39386</c:v>
                </c:pt>
                <c:pt idx="129">
                  <c:v>39705</c:v>
                </c:pt>
                <c:pt idx="130">
                  <c:v>39992</c:v>
                </c:pt>
                <c:pt idx="131">
                  <c:v>40265</c:v>
                </c:pt>
                <c:pt idx="132">
                  <c:v>40541</c:v>
                </c:pt>
                <c:pt idx="133">
                  <c:v>40865</c:v>
                </c:pt>
                <c:pt idx="134">
                  <c:v>41200</c:v>
                </c:pt>
                <c:pt idx="135">
                  <c:v>41539</c:v>
                </c:pt>
                <c:pt idx="136">
                  <c:v>41884</c:v>
                </c:pt>
                <c:pt idx="137">
                  <c:v>42204</c:v>
                </c:pt>
                <c:pt idx="138">
                  <c:v>42539</c:v>
                </c:pt>
                <c:pt idx="139">
                  <c:v>42881</c:v>
                </c:pt>
                <c:pt idx="140">
                  <c:v>43208</c:v>
                </c:pt>
                <c:pt idx="141">
                  <c:v>43554</c:v>
                </c:pt>
                <c:pt idx="142">
                  <c:v>43935</c:v>
                </c:pt>
                <c:pt idx="143">
                  <c:v>44285</c:v>
                </c:pt>
                <c:pt idx="144">
                  <c:v>44564</c:v>
                </c:pt>
                <c:pt idx="145">
                  <c:v>44837</c:v>
                </c:pt>
                <c:pt idx="146">
                  <c:v>45123</c:v>
                </c:pt>
                <c:pt idx="147">
                  <c:v>45408</c:v>
                </c:pt>
                <c:pt idx="148">
                  <c:v>45699</c:v>
                </c:pt>
                <c:pt idx="149">
                  <c:v>46000</c:v>
                </c:pt>
                <c:pt idx="150">
                  <c:v>46282</c:v>
                </c:pt>
                <c:pt idx="151">
                  <c:v>46557</c:v>
                </c:pt>
                <c:pt idx="152">
                  <c:v>46847</c:v>
                </c:pt>
                <c:pt idx="153">
                  <c:v>47167</c:v>
                </c:pt>
                <c:pt idx="154">
                  <c:v>47492</c:v>
                </c:pt>
                <c:pt idx="155">
                  <c:v>47810</c:v>
                </c:pt>
                <c:pt idx="156">
                  <c:v>48125</c:v>
                </c:pt>
                <c:pt idx="157">
                  <c:v>48438</c:v>
                </c:pt>
                <c:pt idx="158">
                  <c:v>48724</c:v>
                </c:pt>
                <c:pt idx="159">
                  <c:v>49055</c:v>
                </c:pt>
                <c:pt idx="160">
                  <c:v>49333</c:v>
                </c:pt>
                <c:pt idx="161">
                  <c:v>49699</c:v>
                </c:pt>
                <c:pt idx="162">
                  <c:v>50011</c:v>
                </c:pt>
                <c:pt idx="163">
                  <c:v>50375</c:v>
                </c:pt>
                <c:pt idx="164">
                  <c:v>50720</c:v>
                </c:pt>
                <c:pt idx="165">
                  <c:v>51033</c:v>
                </c:pt>
                <c:pt idx="166">
                  <c:v>51396</c:v>
                </c:pt>
                <c:pt idx="167">
                  <c:v>51722</c:v>
                </c:pt>
                <c:pt idx="168">
                  <c:v>52054</c:v>
                </c:pt>
                <c:pt idx="169">
                  <c:v>52335</c:v>
                </c:pt>
                <c:pt idx="170">
                  <c:v>52609</c:v>
                </c:pt>
                <c:pt idx="171">
                  <c:v>52898</c:v>
                </c:pt>
                <c:pt idx="172">
                  <c:v>53190</c:v>
                </c:pt>
                <c:pt idx="173">
                  <c:v>53537</c:v>
                </c:pt>
                <c:pt idx="174">
                  <c:v>53840</c:v>
                </c:pt>
                <c:pt idx="175">
                  <c:v>54159</c:v>
                </c:pt>
                <c:pt idx="176">
                  <c:v>54436</c:v>
                </c:pt>
                <c:pt idx="177">
                  <c:v>54724</c:v>
                </c:pt>
                <c:pt idx="178">
                  <c:v>55033</c:v>
                </c:pt>
                <c:pt idx="179">
                  <c:v>55297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32</c:v>
                </c:pt>
                <c:pt idx="4">
                  <c:v>23</c:v>
                </c:pt>
                <c:pt idx="5">
                  <c:v>34</c:v>
                </c:pt>
                <c:pt idx="6">
                  <c:v>31</c:v>
                </c:pt>
                <c:pt idx="7">
                  <c:v>25</c:v>
                </c:pt>
                <c:pt idx="8">
                  <c:v>23</c:v>
                </c:pt>
                <c:pt idx="9">
                  <c:v>13</c:v>
                </c:pt>
                <c:pt idx="10">
                  <c:v>34</c:v>
                </c:pt>
                <c:pt idx="11">
                  <c:v>28</c:v>
                </c:pt>
                <c:pt idx="12">
                  <c:v>34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21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29</c:v>
                </c:pt>
                <c:pt idx="29">
                  <c:v>0</c:v>
                </c:pt>
                <c:pt idx="30">
                  <c:v>26</c:v>
                </c:pt>
                <c:pt idx="31">
                  <c:v>31</c:v>
                </c:pt>
                <c:pt idx="32">
                  <c:v>35</c:v>
                </c:pt>
                <c:pt idx="33">
                  <c:v>22</c:v>
                </c:pt>
                <c:pt idx="34">
                  <c:v>31</c:v>
                </c:pt>
                <c:pt idx="35">
                  <c:v>41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10</c:v>
                </c:pt>
                <c:pt idx="54">
                  <c:v>15</c:v>
                </c:pt>
                <c:pt idx="55">
                  <c:v>17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27</c:v>
                </c:pt>
                <c:pt idx="85">
                  <c:v>35</c:v>
                </c:pt>
                <c:pt idx="86">
                  <c:v>50</c:v>
                </c:pt>
                <c:pt idx="87">
                  <c:v>11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15</c:v>
                </c:pt>
                <c:pt idx="99">
                  <c:v>20</c:v>
                </c:pt>
                <c:pt idx="100">
                  <c:v>6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35</c:v>
                </c:pt>
                <c:pt idx="116">
                  <c:v>13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32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30</c:v>
                </c:pt>
                <c:pt idx="169">
                  <c:v>9</c:v>
                </c:pt>
                <c:pt idx="170">
                  <c:v>7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398896"/>
        <c:axId val="-872384208"/>
      </c:lineChart>
      <c:catAx>
        <c:axId val="-8723988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8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8420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723988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Sheet1!$C$2:$C$288</c:f>
              <c:numCache>
                <c:formatCode>General</c:formatCode>
                <c:ptCount val="287"/>
                <c:pt idx="0">
                  <c:v>848</c:v>
                </c:pt>
                <c:pt idx="1">
                  <c:v>1070</c:v>
                </c:pt>
                <c:pt idx="2">
                  <c:v>1218</c:v>
                </c:pt>
                <c:pt idx="3">
                  <c:v>1403</c:v>
                </c:pt>
                <c:pt idx="4">
                  <c:v>1539</c:v>
                </c:pt>
                <c:pt idx="5">
                  <c:v>1701</c:v>
                </c:pt>
                <c:pt idx="6">
                  <c:v>1863</c:v>
                </c:pt>
                <c:pt idx="7">
                  <c:v>2098</c:v>
                </c:pt>
                <c:pt idx="8">
                  <c:v>2272</c:v>
                </c:pt>
                <c:pt idx="9">
                  <c:v>2412</c:v>
                </c:pt>
                <c:pt idx="10">
                  <c:v>2583</c:v>
                </c:pt>
                <c:pt idx="11">
                  <c:v>2736</c:v>
                </c:pt>
                <c:pt idx="12">
                  <c:v>2904</c:v>
                </c:pt>
                <c:pt idx="13">
                  <c:v>3048</c:v>
                </c:pt>
                <c:pt idx="14">
                  <c:v>3255</c:v>
                </c:pt>
                <c:pt idx="15">
                  <c:v>3478</c:v>
                </c:pt>
                <c:pt idx="16">
                  <c:v>3673</c:v>
                </c:pt>
                <c:pt idx="17">
                  <c:v>3860</c:v>
                </c:pt>
                <c:pt idx="18">
                  <c:v>4077</c:v>
                </c:pt>
                <c:pt idx="19">
                  <c:v>4215</c:v>
                </c:pt>
                <c:pt idx="20">
                  <c:v>4356</c:v>
                </c:pt>
                <c:pt idx="21">
                  <c:v>4491</c:v>
                </c:pt>
                <c:pt idx="22">
                  <c:v>4681</c:v>
                </c:pt>
                <c:pt idx="23">
                  <c:v>4816</c:v>
                </c:pt>
                <c:pt idx="24">
                  <c:v>4952</c:v>
                </c:pt>
                <c:pt idx="25">
                  <c:v>5092</c:v>
                </c:pt>
                <c:pt idx="26">
                  <c:v>5260</c:v>
                </c:pt>
                <c:pt idx="27">
                  <c:v>5432</c:v>
                </c:pt>
                <c:pt idx="28">
                  <c:v>5570</c:v>
                </c:pt>
                <c:pt idx="29">
                  <c:v>5725</c:v>
                </c:pt>
                <c:pt idx="30">
                  <c:v>5861</c:v>
                </c:pt>
                <c:pt idx="31">
                  <c:v>6009</c:v>
                </c:pt>
                <c:pt idx="32">
                  <c:v>6157</c:v>
                </c:pt>
                <c:pt idx="33">
                  <c:v>6289</c:v>
                </c:pt>
                <c:pt idx="34">
                  <c:v>6418</c:v>
                </c:pt>
                <c:pt idx="35">
                  <c:v>6561</c:v>
                </c:pt>
                <c:pt idx="36">
                  <c:v>6728</c:v>
                </c:pt>
                <c:pt idx="37">
                  <c:v>6861</c:v>
                </c:pt>
                <c:pt idx="38">
                  <c:v>7020</c:v>
                </c:pt>
                <c:pt idx="39">
                  <c:v>7230</c:v>
                </c:pt>
                <c:pt idx="40">
                  <c:v>7361</c:v>
                </c:pt>
                <c:pt idx="41">
                  <c:v>7519</c:v>
                </c:pt>
                <c:pt idx="42">
                  <c:v>7654</c:v>
                </c:pt>
                <c:pt idx="43">
                  <c:v>7829</c:v>
                </c:pt>
                <c:pt idx="44">
                  <c:v>8049</c:v>
                </c:pt>
                <c:pt idx="45">
                  <c:v>8244</c:v>
                </c:pt>
                <c:pt idx="46">
                  <c:v>8458</c:v>
                </c:pt>
                <c:pt idx="47">
                  <c:v>8619</c:v>
                </c:pt>
                <c:pt idx="48">
                  <c:v>8764</c:v>
                </c:pt>
                <c:pt idx="49">
                  <c:v>8905</c:v>
                </c:pt>
                <c:pt idx="50">
                  <c:v>9124</c:v>
                </c:pt>
                <c:pt idx="51">
                  <c:v>9292</c:v>
                </c:pt>
                <c:pt idx="52">
                  <c:v>9437</c:v>
                </c:pt>
                <c:pt idx="53">
                  <c:v>9590</c:v>
                </c:pt>
                <c:pt idx="54">
                  <c:v>9768</c:v>
                </c:pt>
                <c:pt idx="55">
                  <c:v>9927</c:v>
                </c:pt>
                <c:pt idx="56">
                  <c:v>10105</c:v>
                </c:pt>
                <c:pt idx="57">
                  <c:v>10314</c:v>
                </c:pt>
                <c:pt idx="58">
                  <c:v>10504</c:v>
                </c:pt>
                <c:pt idx="59">
                  <c:v>10670</c:v>
                </c:pt>
                <c:pt idx="60">
                  <c:v>10837</c:v>
                </c:pt>
                <c:pt idx="61">
                  <c:v>11003</c:v>
                </c:pt>
                <c:pt idx="62">
                  <c:v>11206</c:v>
                </c:pt>
                <c:pt idx="63">
                  <c:v>11380</c:v>
                </c:pt>
                <c:pt idx="64">
                  <c:v>11545</c:v>
                </c:pt>
                <c:pt idx="65">
                  <c:v>11725</c:v>
                </c:pt>
                <c:pt idx="66">
                  <c:v>11924</c:v>
                </c:pt>
                <c:pt idx="67">
                  <c:v>12115</c:v>
                </c:pt>
                <c:pt idx="68">
                  <c:v>12286</c:v>
                </c:pt>
                <c:pt idx="69">
                  <c:v>12468</c:v>
                </c:pt>
                <c:pt idx="70">
                  <c:v>12617</c:v>
                </c:pt>
                <c:pt idx="71">
                  <c:v>12757</c:v>
                </c:pt>
                <c:pt idx="72">
                  <c:v>12924</c:v>
                </c:pt>
                <c:pt idx="73">
                  <c:v>13103</c:v>
                </c:pt>
                <c:pt idx="74">
                  <c:v>13290</c:v>
                </c:pt>
                <c:pt idx="75">
                  <c:v>13448</c:v>
                </c:pt>
                <c:pt idx="76">
                  <c:v>13598</c:v>
                </c:pt>
                <c:pt idx="77">
                  <c:v>13743</c:v>
                </c:pt>
                <c:pt idx="78">
                  <c:v>13935</c:v>
                </c:pt>
                <c:pt idx="79">
                  <c:v>14092</c:v>
                </c:pt>
                <c:pt idx="80">
                  <c:v>14296</c:v>
                </c:pt>
                <c:pt idx="81">
                  <c:v>14474</c:v>
                </c:pt>
                <c:pt idx="82">
                  <c:v>14617</c:v>
                </c:pt>
                <c:pt idx="83">
                  <c:v>14756</c:v>
                </c:pt>
                <c:pt idx="84">
                  <c:v>14899</c:v>
                </c:pt>
                <c:pt idx="85">
                  <c:v>15058</c:v>
                </c:pt>
                <c:pt idx="86">
                  <c:v>15226</c:v>
                </c:pt>
                <c:pt idx="87">
                  <c:v>15408</c:v>
                </c:pt>
                <c:pt idx="88">
                  <c:v>15584</c:v>
                </c:pt>
                <c:pt idx="89">
                  <c:v>15737</c:v>
                </c:pt>
                <c:pt idx="90">
                  <c:v>15934</c:v>
                </c:pt>
                <c:pt idx="91">
                  <c:v>16082</c:v>
                </c:pt>
                <c:pt idx="92">
                  <c:v>16235</c:v>
                </c:pt>
                <c:pt idx="93">
                  <c:v>16421</c:v>
                </c:pt>
                <c:pt idx="94">
                  <c:v>16615</c:v>
                </c:pt>
                <c:pt idx="95">
                  <c:v>16822</c:v>
                </c:pt>
                <c:pt idx="96">
                  <c:v>17027</c:v>
                </c:pt>
                <c:pt idx="97">
                  <c:v>17185</c:v>
                </c:pt>
                <c:pt idx="98">
                  <c:v>17355</c:v>
                </c:pt>
                <c:pt idx="99">
                  <c:v>17527</c:v>
                </c:pt>
                <c:pt idx="100">
                  <c:v>17684</c:v>
                </c:pt>
                <c:pt idx="101">
                  <c:v>17835</c:v>
                </c:pt>
                <c:pt idx="102">
                  <c:v>18010</c:v>
                </c:pt>
                <c:pt idx="103">
                  <c:v>18154</c:v>
                </c:pt>
                <c:pt idx="104">
                  <c:v>18297</c:v>
                </c:pt>
                <c:pt idx="105">
                  <c:v>18478</c:v>
                </c:pt>
                <c:pt idx="106">
                  <c:v>18704</c:v>
                </c:pt>
                <c:pt idx="107">
                  <c:v>18870</c:v>
                </c:pt>
                <c:pt idx="108">
                  <c:v>19033</c:v>
                </c:pt>
                <c:pt idx="109">
                  <c:v>19200</c:v>
                </c:pt>
                <c:pt idx="110">
                  <c:v>19352</c:v>
                </c:pt>
                <c:pt idx="111">
                  <c:v>19507</c:v>
                </c:pt>
                <c:pt idx="112">
                  <c:v>19699</c:v>
                </c:pt>
                <c:pt idx="113">
                  <c:v>19922</c:v>
                </c:pt>
                <c:pt idx="114">
                  <c:v>20095</c:v>
                </c:pt>
                <c:pt idx="115">
                  <c:v>20255</c:v>
                </c:pt>
                <c:pt idx="116">
                  <c:v>20476</c:v>
                </c:pt>
                <c:pt idx="117">
                  <c:v>20640</c:v>
                </c:pt>
                <c:pt idx="118">
                  <c:v>20835</c:v>
                </c:pt>
                <c:pt idx="119">
                  <c:v>20999</c:v>
                </c:pt>
                <c:pt idx="120">
                  <c:v>21198</c:v>
                </c:pt>
                <c:pt idx="121">
                  <c:v>21363</c:v>
                </c:pt>
                <c:pt idx="122">
                  <c:v>21606</c:v>
                </c:pt>
                <c:pt idx="123">
                  <c:v>21781</c:v>
                </c:pt>
                <c:pt idx="124">
                  <c:v>21930</c:v>
                </c:pt>
                <c:pt idx="125">
                  <c:v>22151</c:v>
                </c:pt>
                <c:pt idx="126">
                  <c:v>22367</c:v>
                </c:pt>
                <c:pt idx="127">
                  <c:v>22608</c:v>
                </c:pt>
                <c:pt idx="128">
                  <c:v>22797</c:v>
                </c:pt>
                <c:pt idx="129">
                  <c:v>23003</c:v>
                </c:pt>
                <c:pt idx="130">
                  <c:v>23167</c:v>
                </c:pt>
                <c:pt idx="131">
                  <c:v>23351</c:v>
                </c:pt>
                <c:pt idx="132">
                  <c:v>23518</c:v>
                </c:pt>
                <c:pt idx="133">
                  <c:v>23733</c:v>
                </c:pt>
                <c:pt idx="134">
                  <c:v>23963</c:v>
                </c:pt>
                <c:pt idx="135">
                  <c:v>24152</c:v>
                </c:pt>
                <c:pt idx="136">
                  <c:v>24341</c:v>
                </c:pt>
                <c:pt idx="137">
                  <c:v>24510</c:v>
                </c:pt>
                <c:pt idx="138">
                  <c:v>24722</c:v>
                </c:pt>
                <c:pt idx="139">
                  <c:v>24951</c:v>
                </c:pt>
                <c:pt idx="140">
                  <c:v>25138</c:v>
                </c:pt>
                <c:pt idx="141">
                  <c:v>25341</c:v>
                </c:pt>
                <c:pt idx="142">
                  <c:v>25505</c:v>
                </c:pt>
                <c:pt idx="143">
                  <c:v>25764</c:v>
                </c:pt>
                <c:pt idx="144">
                  <c:v>25991</c:v>
                </c:pt>
                <c:pt idx="145">
                  <c:v>26190</c:v>
                </c:pt>
                <c:pt idx="146">
                  <c:v>26381</c:v>
                </c:pt>
                <c:pt idx="147">
                  <c:v>26671</c:v>
                </c:pt>
                <c:pt idx="148">
                  <c:v>26852</c:v>
                </c:pt>
                <c:pt idx="149">
                  <c:v>27064</c:v>
                </c:pt>
                <c:pt idx="150">
                  <c:v>27258</c:v>
                </c:pt>
                <c:pt idx="151">
                  <c:v>27452</c:v>
                </c:pt>
                <c:pt idx="152">
                  <c:v>27672</c:v>
                </c:pt>
                <c:pt idx="153">
                  <c:v>27836</c:v>
                </c:pt>
                <c:pt idx="154">
                  <c:v>27992</c:v>
                </c:pt>
                <c:pt idx="155">
                  <c:v>28158</c:v>
                </c:pt>
                <c:pt idx="156">
                  <c:v>28327</c:v>
                </c:pt>
                <c:pt idx="157">
                  <c:v>28482</c:v>
                </c:pt>
                <c:pt idx="158">
                  <c:v>28678</c:v>
                </c:pt>
                <c:pt idx="159">
                  <c:v>28888</c:v>
                </c:pt>
                <c:pt idx="160">
                  <c:v>29115</c:v>
                </c:pt>
                <c:pt idx="161">
                  <c:v>29280</c:v>
                </c:pt>
                <c:pt idx="162">
                  <c:v>29476</c:v>
                </c:pt>
                <c:pt idx="163">
                  <c:v>29675</c:v>
                </c:pt>
                <c:pt idx="164">
                  <c:v>29855</c:v>
                </c:pt>
                <c:pt idx="165">
                  <c:v>30055</c:v>
                </c:pt>
                <c:pt idx="166">
                  <c:v>30326</c:v>
                </c:pt>
                <c:pt idx="167">
                  <c:v>30553</c:v>
                </c:pt>
                <c:pt idx="168">
                  <c:v>30731</c:v>
                </c:pt>
                <c:pt idx="169">
                  <c:v>30944</c:v>
                </c:pt>
                <c:pt idx="170">
                  <c:v>31128</c:v>
                </c:pt>
                <c:pt idx="171">
                  <c:v>31315</c:v>
                </c:pt>
                <c:pt idx="172">
                  <c:v>31518</c:v>
                </c:pt>
                <c:pt idx="173">
                  <c:v>31694</c:v>
                </c:pt>
                <c:pt idx="174">
                  <c:v>31902</c:v>
                </c:pt>
                <c:pt idx="175">
                  <c:v>32129</c:v>
                </c:pt>
                <c:pt idx="176">
                  <c:v>32339</c:v>
                </c:pt>
                <c:pt idx="177">
                  <c:v>32556</c:v>
                </c:pt>
                <c:pt idx="178">
                  <c:v>32789</c:v>
                </c:pt>
                <c:pt idx="179">
                  <c:v>33002</c:v>
                </c:pt>
                <c:pt idx="180">
                  <c:v>33179</c:v>
                </c:pt>
                <c:pt idx="181">
                  <c:v>33373</c:v>
                </c:pt>
                <c:pt idx="182">
                  <c:v>33552</c:v>
                </c:pt>
                <c:pt idx="183">
                  <c:v>33768</c:v>
                </c:pt>
                <c:pt idx="184">
                  <c:v>34018</c:v>
                </c:pt>
                <c:pt idx="185">
                  <c:v>34173</c:v>
                </c:pt>
                <c:pt idx="186">
                  <c:v>34334</c:v>
                </c:pt>
                <c:pt idx="187">
                  <c:v>34524</c:v>
                </c:pt>
                <c:pt idx="188">
                  <c:v>34759</c:v>
                </c:pt>
                <c:pt idx="189">
                  <c:v>34953</c:v>
                </c:pt>
                <c:pt idx="190">
                  <c:v>35219</c:v>
                </c:pt>
                <c:pt idx="191">
                  <c:v>35396</c:v>
                </c:pt>
                <c:pt idx="192">
                  <c:v>35573</c:v>
                </c:pt>
                <c:pt idx="193">
                  <c:v>35801</c:v>
                </c:pt>
                <c:pt idx="194">
                  <c:v>36025</c:v>
                </c:pt>
                <c:pt idx="195">
                  <c:v>36202</c:v>
                </c:pt>
                <c:pt idx="196">
                  <c:v>36380</c:v>
                </c:pt>
                <c:pt idx="197">
                  <c:v>36579</c:v>
                </c:pt>
                <c:pt idx="198">
                  <c:v>36745</c:v>
                </c:pt>
                <c:pt idx="199">
                  <c:v>36960</c:v>
                </c:pt>
                <c:pt idx="200">
                  <c:v>37148</c:v>
                </c:pt>
                <c:pt idx="201">
                  <c:v>37389</c:v>
                </c:pt>
                <c:pt idx="202">
                  <c:v>37694</c:v>
                </c:pt>
                <c:pt idx="203">
                  <c:v>37905</c:v>
                </c:pt>
                <c:pt idx="204">
                  <c:v>38075</c:v>
                </c:pt>
                <c:pt idx="205">
                  <c:v>38285</c:v>
                </c:pt>
                <c:pt idx="206">
                  <c:v>38461</c:v>
                </c:pt>
                <c:pt idx="207">
                  <c:v>38664</c:v>
                </c:pt>
                <c:pt idx="208">
                  <c:v>38849</c:v>
                </c:pt>
                <c:pt idx="209">
                  <c:v>39027</c:v>
                </c:pt>
                <c:pt idx="210">
                  <c:v>39272</c:v>
                </c:pt>
                <c:pt idx="211">
                  <c:v>39480</c:v>
                </c:pt>
                <c:pt idx="212">
                  <c:v>39683</c:v>
                </c:pt>
                <c:pt idx="213">
                  <c:v>39882</c:v>
                </c:pt>
                <c:pt idx="214">
                  <c:v>40116</c:v>
                </c:pt>
                <c:pt idx="215">
                  <c:v>40330</c:v>
                </c:pt>
                <c:pt idx="216">
                  <c:v>40530</c:v>
                </c:pt>
                <c:pt idx="217">
                  <c:v>40725</c:v>
                </c:pt>
                <c:pt idx="218">
                  <c:v>40939</c:v>
                </c:pt>
                <c:pt idx="219">
                  <c:v>41124</c:v>
                </c:pt>
                <c:pt idx="220">
                  <c:v>41369</c:v>
                </c:pt>
                <c:pt idx="221">
                  <c:v>41559</c:v>
                </c:pt>
                <c:pt idx="222">
                  <c:v>41773</c:v>
                </c:pt>
                <c:pt idx="223">
                  <c:v>42000</c:v>
                </c:pt>
                <c:pt idx="224">
                  <c:v>42231</c:v>
                </c:pt>
                <c:pt idx="225">
                  <c:v>42428</c:v>
                </c:pt>
                <c:pt idx="226">
                  <c:v>42653</c:v>
                </c:pt>
                <c:pt idx="227">
                  <c:v>42842</c:v>
                </c:pt>
                <c:pt idx="228">
                  <c:v>43072</c:v>
                </c:pt>
                <c:pt idx="229">
                  <c:v>43277</c:v>
                </c:pt>
                <c:pt idx="230">
                  <c:v>43463</c:v>
                </c:pt>
                <c:pt idx="231">
                  <c:v>43739</c:v>
                </c:pt>
                <c:pt idx="232">
                  <c:v>43971</c:v>
                </c:pt>
                <c:pt idx="233">
                  <c:v>44236</c:v>
                </c:pt>
                <c:pt idx="234">
                  <c:v>44452</c:v>
                </c:pt>
                <c:pt idx="235">
                  <c:v>44682</c:v>
                </c:pt>
                <c:pt idx="236">
                  <c:v>44854</c:v>
                </c:pt>
                <c:pt idx="237">
                  <c:v>45026</c:v>
                </c:pt>
                <c:pt idx="238">
                  <c:v>45222</c:v>
                </c:pt>
                <c:pt idx="239">
                  <c:v>45454</c:v>
                </c:pt>
                <c:pt idx="240">
                  <c:v>45631</c:v>
                </c:pt>
                <c:pt idx="241">
                  <c:v>45866</c:v>
                </c:pt>
                <c:pt idx="242">
                  <c:v>46100</c:v>
                </c:pt>
                <c:pt idx="243">
                  <c:v>46269</c:v>
                </c:pt>
                <c:pt idx="244">
                  <c:v>46460</c:v>
                </c:pt>
                <c:pt idx="245">
                  <c:v>46658</c:v>
                </c:pt>
                <c:pt idx="246">
                  <c:v>46870</c:v>
                </c:pt>
                <c:pt idx="247">
                  <c:v>47050</c:v>
                </c:pt>
                <c:pt idx="248">
                  <c:v>47216</c:v>
                </c:pt>
                <c:pt idx="249">
                  <c:v>47427</c:v>
                </c:pt>
                <c:pt idx="250">
                  <c:v>47656</c:v>
                </c:pt>
                <c:pt idx="251">
                  <c:v>47891</c:v>
                </c:pt>
                <c:pt idx="252">
                  <c:v>48086</c:v>
                </c:pt>
                <c:pt idx="253">
                  <c:v>48371</c:v>
                </c:pt>
                <c:pt idx="254">
                  <c:v>48582</c:v>
                </c:pt>
                <c:pt idx="255">
                  <c:v>48799</c:v>
                </c:pt>
                <c:pt idx="256">
                  <c:v>48987</c:v>
                </c:pt>
                <c:pt idx="257">
                  <c:v>49180</c:v>
                </c:pt>
                <c:pt idx="258">
                  <c:v>49413</c:v>
                </c:pt>
                <c:pt idx="259">
                  <c:v>49626</c:v>
                </c:pt>
                <c:pt idx="260">
                  <c:v>49881</c:v>
                </c:pt>
                <c:pt idx="261">
                  <c:v>50122</c:v>
                </c:pt>
                <c:pt idx="262">
                  <c:v>50384</c:v>
                </c:pt>
                <c:pt idx="263">
                  <c:v>50613</c:v>
                </c:pt>
                <c:pt idx="264">
                  <c:v>50854</c:v>
                </c:pt>
                <c:pt idx="265">
                  <c:v>51061</c:v>
                </c:pt>
                <c:pt idx="266">
                  <c:v>51291</c:v>
                </c:pt>
                <c:pt idx="267">
                  <c:v>51529</c:v>
                </c:pt>
                <c:pt idx="268">
                  <c:v>51733</c:v>
                </c:pt>
                <c:pt idx="269">
                  <c:v>51988</c:v>
                </c:pt>
                <c:pt idx="270">
                  <c:v>52232</c:v>
                </c:pt>
                <c:pt idx="271">
                  <c:v>52443</c:v>
                </c:pt>
                <c:pt idx="272">
                  <c:v>52642</c:v>
                </c:pt>
                <c:pt idx="273">
                  <c:v>52841</c:v>
                </c:pt>
                <c:pt idx="274">
                  <c:v>53067</c:v>
                </c:pt>
                <c:pt idx="275">
                  <c:v>53261</c:v>
                </c:pt>
                <c:pt idx="276">
                  <c:v>53456</c:v>
                </c:pt>
                <c:pt idx="277">
                  <c:v>53692</c:v>
                </c:pt>
                <c:pt idx="278">
                  <c:v>53929</c:v>
                </c:pt>
                <c:pt idx="279">
                  <c:v>54129</c:v>
                </c:pt>
                <c:pt idx="280">
                  <c:v>54337</c:v>
                </c:pt>
                <c:pt idx="281">
                  <c:v>54573</c:v>
                </c:pt>
                <c:pt idx="282">
                  <c:v>54803</c:v>
                </c:pt>
                <c:pt idx="283">
                  <c:v>54977</c:v>
                </c:pt>
                <c:pt idx="284">
                  <c:v>55171</c:v>
                </c:pt>
                <c:pt idx="285">
                  <c:v>55339</c:v>
                </c:pt>
                <c:pt idx="286">
                  <c:v>55533</c:v>
                </c:pt>
              </c:numCache>
            </c:numRef>
          </c:cat>
          <c:val>
            <c:numRef>
              <c:f>Sheet1!$E$2:$E$288</c:f>
              <c:numCache>
                <c:formatCode>General</c:formatCode>
                <c:ptCount val="287"/>
                <c:pt idx="0">
                  <c:v>3.705078125</c:v>
                </c:pt>
                <c:pt idx="1">
                  <c:v>10.2578125</c:v>
                </c:pt>
                <c:pt idx="2">
                  <c:v>13.150390625</c:v>
                </c:pt>
                <c:pt idx="3">
                  <c:v>14.619140625</c:v>
                </c:pt>
                <c:pt idx="4">
                  <c:v>15.646484375</c:v>
                </c:pt>
                <c:pt idx="5">
                  <c:v>18.8349609375</c:v>
                </c:pt>
                <c:pt idx="6">
                  <c:v>22.76953125</c:v>
                </c:pt>
                <c:pt idx="7">
                  <c:v>27.1689453125</c:v>
                </c:pt>
                <c:pt idx="8">
                  <c:v>30.318359375</c:v>
                </c:pt>
                <c:pt idx="9">
                  <c:v>31.849609375</c:v>
                </c:pt>
                <c:pt idx="10">
                  <c:v>32.998046875</c:v>
                </c:pt>
                <c:pt idx="11">
                  <c:v>34.638671875</c:v>
                </c:pt>
                <c:pt idx="12">
                  <c:v>35.65625</c:v>
                </c:pt>
                <c:pt idx="13">
                  <c:v>36.8779296875</c:v>
                </c:pt>
                <c:pt idx="14">
                  <c:v>35.263671875</c:v>
                </c:pt>
                <c:pt idx="15">
                  <c:v>36.2080078125</c:v>
                </c:pt>
                <c:pt idx="16">
                  <c:v>36.55078125</c:v>
                </c:pt>
                <c:pt idx="17">
                  <c:v>37.73046875</c:v>
                </c:pt>
                <c:pt idx="18">
                  <c:v>38.4306640625</c:v>
                </c:pt>
                <c:pt idx="19">
                  <c:v>39.28125</c:v>
                </c:pt>
                <c:pt idx="20">
                  <c:v>39.7890625</c:v>
                </c:pt>
                <c:pt idx="21">
                  <c:v>40.0498046875</c:v>
                </c:pt>
                <c:pt idx="22">
                  <c:v>42.033203125</c:v>
                </c:pt>
                <c:pt idx="23">
                  <c:v>42.3193359375</c:v>
                </c:pt>
                <c:pt idx="24">
                  <c:v>42.3193359375</c:v>
                </c:pt>
                <c:pt idx="25">
                  <c:v>42.3193359375</c:v>
                </c:pt>
                <c:pt idx="26">
                  <c:v>42.3193359375</c:v>
                </c:pt>
                <c:pt idx="27">
                  <c:v>42.3193359375</c:v>
                </c:pt>
                <c:pt idx="28">
                  <c:v>42.3193359375</c:v>
                </c:pt>
                <c:pt idx="29">
                  <c:v>42.3193359375</c:v>
                </c:pt>
                <c:pt idx="30">
                  <c:v>42.3193359375</c:v>
                </c:pt>
                <c:pt idx="31">
                  <c:v>42.3251953125</c:v>
                </c:pt>
                <c:pt idx="32">
                  <c:v>42.3251953125</c:v>
                </c:pt>
                <c:pt idx="33">
                  <c:v>42.3251953125</c:v>
                </c:pt>
                <c:pt idx="34">
                  <c:v>42.3251953125</c:v>
                </c:pt>
                <c:pt idx="35">
                  <c:v>42.3251953125</c:v>
                </c:pt>
                <c:pt idx="36">
                  <c:v>42.3251953125</c:v>
                </c:pt>
                <c:pt idx="37">
                  <c:v>42.3251953125</c:v>
                </c:pt>
                <c:pt idx="38">
                  <c:v>42.3251953125</c:v>
                </c:pt>
                <c:pt idx="39">
                  <c:v>42.326171875</c:v>
                </c:pt>
                <c:pt idx="40">
                  <c:v>42.3251953125</c:v>
                </c:pt>
                <c:pt idx="41">
                  <c:v>42.330078125</c:v>
                </c:pt>
                <c:pt idx="42">
                  <c:v>42.3291015625</c:v>
                </c:pt>
                <c:pt idx="43">
                  <c:v>42.740234375</c:v>
                </c:pt>
                <c:pt idx="44">
                  <c:v>43.7939453125</c:v>
                </c:pt>
                <c:pt idx="45">
                  <c:v>43.8291015625</c:v>
                </c:pt>
                <c:pt idx="46">
                  <c:v>43.892578125</c:v>
                </c:pt>
                <c:pt idx="47">
                  <c:v>43.8994140625</c:v>
                </c:pt>
                <c:pt idx="48">
                  <c:v>43.9013671875</c:v>
                </c:pt>
                <c:pt idx="49">
                  <c:v>43.904296875</c:v>
                </c:pt>
                <c:pt idx="50">
                  <c:v>44.4921875</c:v>
                </c:pt>
                <c:pt idx="51">
                  <c:v>45.7001953125</c:v>
                </c:pt>
                <c:pt idx="52">
                  <c:v>45.86328125</c:v>
                </c:pt>
                <c:pt idx="53">
                  <c:v>45.890625</c:v>
                </c:pt>
                <c:pt idx="54">
                  <c:v>46.48046875</c:v>
                </c:pt>
                <c:pt idx="55">
                  <c:v>46.955078125</c:v>
                </c:pt>
                <c:pt idx="56">
                  <c:v>47.328125</c:v>
                </c:pt>
                <c:pt idx="57">
                  <c:v>47.876953125</c:v>
                </c:pt>
                <c:pt idx="58">
                  <c:v>48.61328125</c:v>
                </c:pt>
                <c:pt idx="59">
                  <c:v>48.93359375</c:v>
                </c:pt>
                <c:pt idx="60">
                  <c:v>49.490234375</c:v>
                </c:pt>
                <c:pt idx="61">
                  <c:v>49.859375</c:v>
                </c:pt>
                <c:pt idx="62">
                  <c:v>52.71484375</c:v>
                </c:pt>
                <c:pt idx="63">
                  <c:v>55.841796875</c:v>
                </c:pt>
                <c:pt idx="64">
                  <c:v>57.759765625</c:v>
                </c:pt>
                <c:pt idx="65">
                  <c:v>58.908203125</c:v>
                </c:pt>
                <c:pt idx="66">
                  <c:v>59.298828125</c:v>
                </c:pt>
                <c:pt idx="67">
                  <c:v>59.275390625</c:v>
                </c:pt>
                <c:pt idx="68">
                  <c:v>59.2880859375</c:v>
                </c:pt>
                <c:pt idx="69">
                  <c:v>59.287109375</c:v>
                </c:pt>
                <c:pt idx="70">
                  <c:v>59.287109375</c:v>
                </c:pt>
                <c:pt idx="71">
                  <c:v>59.287109375</c:v>
                </c:pt>
                <c:pt idx="72">
                  <c:v>59.287109375</c:v>
                </c:pt>
                <c:pt idx="73">
                  <c:v>59.2890625</c:v>
                </c:pt>
                <c:pt idx="74">
                  <c:v>59.287109375</c:v>
                </c:pt>
                <c:pt idx="75">
                  <c:v>59.287109375</c:v>
                </c:pt>
                <c:pt idx="76">
                  <c:v>59.287109375</c:v>
                </c:pt>
                <c:pt idx="77">
                  <c:v>59.287109375</c:v>
                </c:pt>
                <c:pt idx="78">
                  <c:v>59.2890625</c:v>
                </c:pt>
                <c:pt idx="79">
                  <c:v>59.287109375</c:v>
                </c:pt>
                <c:pt idx="80">
                  <c:v>59.2890625</c:v>
                </c:pt>
                <c:pt idx="81">
                  <c:v>59.287109375</c:v>
                </c:pt>
                <c:pt idx="82">
                  <c:v>59.287109375</c:v>
                </c:pt>
                <c:pt idx="83">
                  <c:v>59.287109375</c:v>
                </c:pt>
                <c:pt idx="84">
                  <c:v>59.287109375</c:v>
                </c:pt>
                <c:pt idx="85">
                  <c:v>59.287109375</c:v>
                </c:pt>
                <c:pt idx="86">
                  <c:v>59.287109375</c:v>
                </c:pt>
                <c:pt idx="87">
                  <c:v>59.2890625</c:v>
                </c:pt>
                <c:pt idx="88">
                  <c:v>59.287109375</c:v>
                </c:pt>
                <c:pt idx="89">
                  <c:v>59.2890625</c:v>
                </c:pt>
                <c:pt idx="90">
                  <c:v>59.287109375</c:v>
                </c:pt>
                <c:pt idx="91">
                  <c:v>59.287109375</c:v>
                </c:pt>
                <c:pt idx="92">
                  <c:v>59.287109375</c:v>
                </c:pt>
                <c:pt idx="93">
                  <c:v>58.154296875</c:v>
                </c:pt>
                <c:pt idx="94">
                  <c:v>58.916015625</c:v>
                </c:pt>
                <c:pt idx="95">
                  <c:v>59.669921875</c:v>
                </c:pt>
                <c:pt idx="96">
                  <c:v>59.66015625</c:v>
                </c:pt>
                <c:pt idx="97">
                  <c:v>60.470703125</c:v>
                </c:pt>
                <c:pt idx="98">
                  <c:v>60.470703125</c:v>
                </c:pt>
                <c:pt idx="99">
                  <c:v>60.470703125</c:v>
                </c:pt>
                <c:pt idx="100">
                  <c:v>60.470703125</c:v>
                </c:pt>
                <c:pt idx="101">
                  <c:v>60.470703125</c:v>
                </c:pt>
                <c:pt idx="102">
                  <c:v>60.470703125</c:v>
                </c:pt>
                <c:pt idx="103">
                  <c:v>60.470703125</c:v>
                </c:pt>
                <c:pt idx="104">
                  <c:v>60.470703125</c:v>
                </c:pt>
                <c:pt idx="105">
                  <c:v>60.470703125</c:v>
                </c:pt>
                <c:pt idx="106">
                  <c:v>60.474609375</c:v>
                </c:pt>
                <c:pt idx="107">
                  <c:v>60.474609375</c:v>
                </c:pt>
                <c:pt idx="108">
                  <c:v>60.474609375</c:v>
                </c:pt>
                <c:pt idx="109">
                  <c:v>60.474609375</c:v>
                </c:pt>
                <c:pt idx="110">
                  <c:v>60.474609375</c:v>
                </c:pt>
                <c:pt idx="111">
                  <c:v>60.474609375</c:v>
                </c:pt>
                <c:pt idx="112">
                  <c:v>60.4765625</c:v>
                </c:pt>
                <c:pt idx="113">
                  <c:v>60.4765625</c:v>
                </c:pt>
                <c:pt idx="114">
                  <c:v>60.474609375</c:v>
                </c:pt>
                <c:pt idx="115">
                  <c:v>60.474609375</c:v>
                </c:pt>
                <c:pt idx="116">
                  <c:v>60.4765625</c:v>
                </c:pt>
                <c:pt idx="117">
                  <c:v>60.474609375</c:v>
                </c:pt>
                <c:pt idx="118">
                  <c:v>60.474609375</c:v>
                </c:pt>
                <c:pt idx="119">
                  <c:v>60.474609375</c:v>
                </c:pt>
                <c:pt idx="120">
                  <c:v>60.48046875</c:v>
                </c:pt>
                <c:pt idx="121">
                  <c:v>60.478515625</c:v>
                </c:pt>
                <c:pt idx="122">
                  <c:v>60.828125</c:v>
                </c:pt>
                <c:pt idx="123">
                  <c:v>60.853515625</c:v>
                </c:pt>
                <c:pt idx="124">
                  <c:v>60.853515625</c:v>
                </c:pt>
                <c:pt idx="125">
                  <c:v>60.85546875</c:v>
                </c:pt>
                <c:pt idx="126">
                  <c:v>60.85546875</c:v>
                </c:pt>
                <c:pt idx="127">
                  <c:v>60.853515625</c:v>
                </c:pt>
                <c:pt idx="128">
                  <c:v>60.853515625</c:v>
                </c:pt>
                <c:pt idx="129">
                  <c:v>60.853515625</c:v>
                </c:pt>
                <c:pt idx="130">
                  <c:v>60.853515625</c:v>
                </c:pt>
                <c:pt idx="131">
                  <c:v>60.85546875</c:v>
                </c:pt>
                <c:pt idx="132">
                  <c:v>60.853515625</c:v>
                </c:pt>
                <c:pt idx="133">
                  <c:v>60.85546875</c:v>
                </c:pt>
                <c:pt idx="134">
                  <c:v>60.853515625</c:v>
                </c:pt>
                <c:pt idx="135">
                  <c:v>60.853515625</c:v>
                </c:pt>
                <c:pt idx="136">
                  <c:v>60.853515625</c:v>
                </c:pt>
                <c:pt idx="137">
                  <c:v>60.853515625</c:v>
                </c:pt>
                <c:pt idx="138">
                  <c:v>60.85546875</c:v>
                </c:pt>
                <c:pt idx="139">
                  <c:v>60.853515625</c:v>
                </c:pt>
                <c:pt idx="140">
                  <c:v>60.853515625</c:v>
                </c:pt>
                <c:pt idx="141">
                  <c:v>60.85546875</c:v>
                </c:pt>
                <c:pt idx="142">
                  <c:v>60.853515625</c:v>
                </c:pt>
                <c:pt idx="143">
                  <c:v>61.123046875</c:v>
                </c:pt>
                <c:pt idx="144">
                  <c:v>61.267578125</c:v>
                </c:pt>
                <c:pt idx="145">
                  <c:v>58.890625</c:v>
                </c:pt>
                <c:pt idx="146">
                  <c:v>59.30859375</c:v>
                </c:pt>
                <c:pt idx="147">
                  <c:v>59.662109375</c:v>
                </c:pt>
                <c:pt idx="148">
                  <c:v>63.84375</c:v>
                </c:pt>
                <c:pt idx="149">
                  <c:v>64.359375</c:v>
                </c:pt>
                <c:pt idx="150">
                  <c:v>64.359375</c:v>
                </c:pt>
                <c:pt idx="151">
                  <c:v>64.7890625</c:v>
                </c:pt>
                <c:pt idx="152">
                  <c:v>64.7890625</c:v>
                </c:pt>
                <c:pt idx="153">
                  <c:v>64.7890625</c:v>
                </c:pt>
                <c:pt idx="154">
                  <c:v>64.7890625</c:v>
                </c:pt>
                <c:pt idx="155">
                  <c:v>64.7890625</c:v>
                </c:pt>
                <c:pt idx="156">
                  <c:v>64.791015625</c:v>
                </c:pt>
                <c:pt idx="157">
                  <c:v>64.7890625</c:v>
                </c:pt>
                <c:pt idx="158">
                  <c:v>64.7900390625</c:v>
                </c:pt>
                <c:pt idx="159">
                  <c:v>64.7890625</c:v>
                </c:pt>
                <c:pt idx="160">
                  <c:v>64.7890625</c:v>
                </c:pt>
                <c:pt idx="161">
                  <c:v>64.7890625</c:v>
                </c:pt>
                <c:pt idx="162">
                  <c:v>64.7890625</c:v>
                </c:pt>
                <c:pt idx="163">
                  <c:v>64.7890625</c:v>
                </c:pt>
                <c:pt idx="164">
                  <c:v>64.7890625</c:v>
                </c:pt>
                <c:pt idx="165">
                  <c:v>64.80078125</c:v>
                </c:pt>
                <c:pt idx="166">
                  <c:v>65.33984375</c:v>
                </c:pt>
                <c:pt idx="167">
                  <c:v>66.41796875</c:v>
                </c:pt>
                <c:pt idx="168">
                  <c:v>67.1484375</c:v>
                </c:pt>
                <c:pt idx="169">
                  <c:v>67.32421875</c:v>
                </c:pt>
                <c:pt idx="170">
                  <c:v>67.29296875</c:v>
                </c:pt>
                <c:pt idx="171">
                  <c:v>67.29296875</c:v>
                </c:pt>
                <c:pt idx="172">
                  <c:v>67.29296875</c:v>
                </c:pt>
                <c:pt idx="173">
                  <c:v>67.29296875</c:v>
                </c:pt>
                <c:pt idx="174">
                  <c:v>67.29296875</c:v>
                </c:pt>
                <c:pt idx="175">
                  <c:v>67.294921875</c:v>
                </c:pt>
                <c:pt idx="176">
                  <c:v>67.29296875</c:v>
                </c:pt>
                <c:pt idx="177">
                  <c:v>67.29296875</c:v>
                </c:pt>
                <c:pt idx="178">
                  <c:v>67.294921875</c:v>
                </c:pt>
                <c:pt idx="179">
                  <c:v>67.29296875</c:v>
                </c:pt>
                <c:pt idx="180">
                  <c:v>67.29296875</c:v>
                </c:pt>
                <c:pt idx="181">
                  <c:v>67.29296875</c:v>
                </c:pt>
                <c:pt idx="182">
                  <c:v>67.29296875</c:v>
                </c:pt>
                <c:pt idx="183">
                  <c:v>67.294921875</c:v>
                </c:pt>
                <c:pt idx="184">
                  <c:v>67.294921875</c:v>
                </c:pt>
                <c:pt idx="185">
                  <c:v>67.29296875</c:v>
                </c:pt>
                <c:pt idx="186">
                  <c:v>67.29296875</c:v>
                </c:pt>
                <c:pt idx="187">
                  <c:v>67.29296875</c:v>
                </c:pt>
                <c:pt idx="188">
                  <c:v>67.29296875</c:v>
                </c:pt>
                <c:pt idx="189">
                  <c:v>67.29296875</c:v>
                </c:pt>
                <c:pt idx="190">
                  <c:v>67.369140625</c:v>
                </c:pt>
                <c:pt idx="191">
                  <c:v>68.0859375</c:v>
                </c:pt>
                <c:pt idx="192">
                  <c:v>68.64453125</c:v>
                </c:pt>
                <c:pt idx="193">
                  <c:v>68.634765625</c:v>
                </c:pt>
                <c:pt idx="194">
                  <c:v>68.48046875</c:v>
                </c:pt>
                <c:pt idx="195">
                  <c:v>68.48046875</c:v>
                </c:pt>
                <c:pt idx="196">
                  <c:v>68.48046875</c:v>
                </c:pt>
                <c:pt idx="197">
                  <c:v>68.48046875</c:v>
                </c:pt>
                <c:pt idx="198">
                  <c:v>68.48046875</c:v>
                </c:pt>
                <c:pt idx="199">
                  <c:v>68.4814453125</c:v>
                </c:pt>
                <c:pt idx="200">
                  <c:v>68.48046875</c:v>
                </c:pt>
                <c:pt idx="201">
                  <c:v>68.48046875</c:v>
                </c:pt>
                <c:pt idx="202">
                  <c:v>68.48046875</c:v>
                </c:pt>
                <c:pt idx="203">
                  <c:v>68.48046875</c:v>
                </c:pt>
                <c:pt idx="204">
                  <c:v>68.48046875</c:v>
                </c:pt>
                <c:pt idx="205">
                  <c:v>68.4814453125</c:v>
                </c:pt>
                <c:pt idx="206">
                  <c:v>68.48046875</c:v>
                </c:pt>
                <c:pt idx="207">
                  <c:v>68.48046875</c:v>
                </c:pt>
                <c:pt idx="208">
                  <c:v>68.4794921875</c:v>
                </c:pt>
                <c:pt idx="209">
                  <c:v>68.4794921875</c:v>
                </c:pt>
                <c:pt idx="210">
                  <c:v>68.4892578125</c:v>
                </c:pt>
                <c:pt idx="211">
                  <c:v>69.4677734375</c:v>
                </c:pt>
                <c:pt idx="212">
                  <c:v>69.4521484375</c:v>
                </c:pt>
                <c:pt idx="213">
                  <c:v>70.2529296875</c:v>
                </c:pt>
                <c:pt idx="214">
                  <c:v>70.2548828125</c:v>
                </c:pt>
                <c:pt idx="215">
                  <c:v>70.2529296875</c:v>
                </c:pt>
                <c:pt idx="216">
                  <c:v>70.2529296875</c:v>
                </c:pt>
                <c:pt idx="217">
                  <c:v>70.25390625</c:v>
                </c:pt>
                <c:pt idx="218">
                  <c:v>70.2529296875</c:v>
                </c:pt>
                <c:pt idx="219">
                  <c:v>70.2529296875</c:v>
                </c:pt>
                <c:pt idx="220">
                  <c:v>70.2548828125</c:v>
                </c:pt>
                <c:pt idx="221">
                  <c:v>70.2529296875</c:v>
                </c:pt>
                <c:pt idx="222">
                  <c:v>70.2529296875</c:v>
                </c:pt>
                <c:pt idx="223">
                  <c:v>70.2529296875</c:v>
                </c:pt>
                <c:pt idx="224">
                  <c:v>70.2529296875</c:v>
                </c:pt>
                <c:pt idx="225">
                  <c:v>70.2529296875</c:v>
                </c:pt>
                <c:pt idx="226">
                  <c:v>70.2529296875</c:v>
                </c:pt>
                <c:pt idx="227">
                  <c:v>70.2529296875</c:v>
                </c:pt>
                <c:pt idx="228">
                  <c:v>70.2548828125</c:v>
                </c:pt>
                <c:pt idx="229">
                  <c:v>70.2529296875</c:v>
                </c:pt>
                <c:pt idx="230">
                  <c:v>70.2529296875</c:v>
                </c:pt>
                <c:pt idx="231">
                  <c:v>70.2548828125</c:v>
                </c:pt>
                <c:pt idx="232">
                  <c:v>70.2529296875</c:v>
                </c:pt>
                <c:pt idx="233">
                  <c:v>70.4521484375</c:v>
                </c:pt>
                <c:pt idx="234">
                  <c:v>70.4541015625</c:v>
                </c:pt>
                <c:pt idx="235">
                  <c:v>70.4541015625</c:v>
                </c:pt>
                <c:pt idx="236">
                  <c:v>70.4521484375</c:v>
                </c:pt>
                <c:pt idx="237">
                  <c:v>70.4521484375</c:v>
                </c:pt>
                <c:pt idx="238">
                  <c:v>70.4521484375</c:v>
                </c:pt>
                <c:pt idx="239">
                  <c:v>70.4521484375</c:v>
                </c:pt>
                <c:pt idx="240">
                  <c:v>70.4521484375</c:v>
                </c:pt>
                <c:pt idx="241">
                  <c:v>70.4541015625</c:v>
                </c:pt>
                <c:pt idx="242">
                  <c:v>70.4521484375</c:v>
                </c:pt>
                <c:pt idx="243">
                  <c:v>70.4521484375</c:v>
                </c:pt>
                <c:pt idx="244">
                  <c:v>70.453125</c:v>
                </c:pt>
                <c:pt idx="245">
                  <c:v>70.4521484375</c:v>
                </c:pt>
                <c:pt idx="246">
                  <c:v>70.4521484375</c:v>
                </c:pt>
                <c:pt idx="247">
                  <c:v>70.4521484375</c:v>
                </c:pt>
                <c:pt idx="248">
                  <c:v>70.4521484375</c:v>
                </c:pt>
                <c:pt idx="249">
                  <c:v>70.4521484375</c:v>
                </c:pt>
                <c:pt idx="250">
                  <c:v>70.4541015625</c:v>
                </c:pt>
                <c:pt idx="251">
                  <c:v>70.4521484375</c:v>
                </c:pt>
                <c:pt idx="252">
                  <c:v>70.4521484375</c:v>
                </c:pt>
                <c:pt idx="253">
                  <c:v>70.8984375</c:v>
                </c:pt>
                <c:pt idx="254">
                  <c:v>71.0087890625</c:v>
                </c:pt>
                <c:pt idx="255">
                  <c:v>70.8349609375</c:v>
                </c:pt>
                <c:pt idx="256">
                  <c:v>70.8505859375</c:v>
                </c:pt>
                <c:pt idx="257">
                  <c:v>70.8525390625</c:v>
                </c:pt>
                <c:pt idx="258">
                  <c:v>70.8505859375</c:v>
                </c:pt>
                <c:pt idx="259">
                  <c:v>70.8505859375</c:v>
                </c:pt>
                <c:pt idx="260">
                  <c:v>70.8525390625</c:v>
                </c:pt>
                <c:pt idx="261">
                  <c:v>70.8505859375</c:v>
                </c:pt>
                <c:pt idx="262">
                  <c:v>70.8505859375</c:v>
                </c:pt>
                <c:pt idx="263">
                  <c:v>70.8505859375</c:v>
                </c:pt>
                <c:pt idx="264">
                  <c:v>70.8505859375</c:v>
                </c:pt>
                <c:pt idx="265">
                  <c:v>70.8544921875</c:v>
                </c:pt>
                <c:pt idx="266">
                  <c:v>70.8544921875</c:v>
                </c:pt>
                <c:pt idx="267">
                  <c:v>70.8564453125</c:v>
                </c:pt>
                <c:pt idx="268">
                  <c:v>70.8544921875</c:v>
                </c:pt>
                <c:pt idx="269">
                  <c:v>71.1474609375</c:v>
                </c:pt>
                <c:pt idx="270">
                  <c:v>72.0048828125</c:v>
                </c:pt>
                <c:pt idx="271">
                  <c:v>72.2529296875</c:v>
                </c:pt>
                <c:pt idx="272">
                  <c:v>72.1044921875</c:v>
                </c:pt>
                <c:pt idx="273">
                  <c:v>72.1669921875</c:v>
                </c:pt>
                <c:pt idx="274">
                  <c:v>72.1689453125</c:v>
                </c:pt>
                <c:pt idx="275">
                  <c:v>72.1669921875</c:v>
                </c:pt>
                <c:pt idx="276">
                  <c:v>72.1669921875</c:v>
                </c:pt>
                <c:pt idx="277">
                  <c:v>72.1689453125</c:v>
                </c:pt>
                <c:pt idx="278">
                  <c:v>72.1669921875</c:v>
                </c:pt>
                <c:pt idx="279">
                  <c:v>72.1669921875</c:v>
                </c:pt>
                <c:pt idx="280">
                  <c:v>72.16796875</c:v>
                </c:pt>
                <c:pt idx="281">
                  <c:v>72.1689453125</c:v>
                </c:pt>
                <c:pt idx="282">
                  <c:v>72.1669921875</c:v>
                </c:pt>
                <c:pt idx="283">
                  <c:v>72.1669921875</c:v>
                </c:pt>
                <c:pt idx="284">
                  <c:v>72.1689453125</c:v>
                </c:pt>
                <c:pt idx="285">
                  <c:v>72.1669921875</c:v>
                </c:pt>
                <c:pt idx="286">
                  <c:v>72.1669921875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397264"/>
        <c:axId val="-872387472"/>
      </c:lineChart>
      <c:catAx>
        <c:axId val="-8723972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8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874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723972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88"/>
  <sheetViews>
    <sheetView tabSelected="1" workbookViewId="0">
      <selection activeCell="K15" sqref="K15"/>
    </sheetView>
  </sheetViews>
  <sheetFormatPr defaultColWidth="9.109375" defaultRowHeight="13.2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1" x14ac:dyDescent="0.25">
      <c r="A2" s="1">
        <f>1015</f>
        <v>1015</v>
      </c>
      <c r="B2" s="1">
        <f>14</f>
        <v>14</v>
      </c>
      <c r="C2" s="1">
        <f>848</f>
        <v>848</v>
      </c>
      <c r="D2" s="1">
        <f>3794</f>
        <v>3794</v>
      </c>
      <c r="E2" s="1">
        <f>3.705078125</f>
        <v>3.705078125</v>
      </c>
      <c r="G2" s="1">
        <f>301</f>
        <v>301</v>
      </c>
    </row>
    <row r="3" spans="1:11" x14ac:dyDescent="0.25">
      <c r="A3" s="1">
        <f>1336</f>
        <v>1336</v>
      </c>
      <c r="B3" s="1">
        <f>26</f>
        <v>26</v>
      </c>
      <c r="C3" s="1">
        <f>1070</f>
        <v>1070</v>
      </c>
      <c r="D3" s="1">
        <f>10504</f>
        <v>10504</v>
      </c>
      <c r="E3" s="1">
        <f>10.2578125</f>
        <v>10.2578125</v>
      </c>
    </row>
    <row r="4" spans="1:11" x14ac:dyDescent="0.25">
      <c r="A4" s="1">
        <f>1654</f>
        <v>1654</v>
      </c>
      <c r="B4" s="1">
        <f>24</f>
        <v>24</v>
      </c>
      <c r="C4" s="1">
        <f>1218</f>
        <v>1218</v>
      </c>
      <c r="D4" s="1">
        <f>13466</f>
        <v>13466</v>
      </c>
      <c r="E4" s="1">
        <f>13.150390625</f>
        <v>13.150390625</v>
      </c>
      <c r="G4" s="1" t="s">
        <v>5</v>
      </c>
    </row>
    <row r="5" spans="1:11" x14ac:dyDescent="0.25">
      <c r="A5" s="1">
        <f>1970</f>
        <v>1970</v>
      </c>
      <c r="B5" s="1">
        <f>32</f>
        <v>32</v>
      </c>
      <c r="C5" s="1">
        <f>1403</f>
        <v>1403</v>
      </c>
      <c r="D5" s="1">
        <f>14970</f>
        <v>14970</v>
      </c>
      <c r="E5" s="1">
        <f>14.619140625</f>
        <v>14.619140625</v>
      </c>
      <c r="G5" s="1">
        <f>190</f>
        <v>190</v>
      </c>
    </row>
    <row r="6" spans="1:11" x14ac:dyDescent="0.25">
      <c r="A6" s="1">
        <f>2242</f>
        <v>2242</v>
      </c>
      <c r="B6" s="1">
        <f>23</f>
        <v>23</v>
      </c>
      <c r="C6" s="1">
        <f>1539</f>
        <v>1539</v>
      </c>
      <c r="D6" s="1">
        <f>16022</f>
        <v>16022</v>
      </c>
      <c r="E6" s="1">
        <f>15.646484375</f>
        <v>15.646484375</v>
      </c>
    </row>
    <row r="7" spans="1:11" x14ac:dyDescent="0.25">
      <c r="A7" s="1">
        <f>2532</f>
        <v>2532</v>
      </c>
      <c r="B7" s="1">
        <f>34</f>
        <v>34</v>
      </c>
      <c r="C7" s="1">
        <f>1701</f>
        <v>1701</v>
      </c>
      <c r="D7" s="1">
        <f>19287</f>
        <v>19287</v>
      </c>
      <c r="E7" s="1">
        <f>18.8349609375</f>
        <v>18.8349609375</v>
      </c>
    </row>
    <row r="8" spans="1:11" x14ac:dyDescent="0.25">
      <c r="A8" s="1">
        <f>2800</f>
        <v>2800</v>
      </c>
      <c r="B8" s="1">
        <f>31</f>
        <v>31</v>
      </c>
      <c r="C8" s="1">
        <f>1863</f>
        <v>1863</v>
      </c>
      <c r="D8" s="1">
        <f>23316</f>
        <v>23316</v>
      </c>
      <c r="E8" s="1">
        <f>22.76953125</f>
        <v>22.76953125</v>
      </c>
    </row>
    <row r="9" spans="1:11" x14ac:dyDescent="0.25">
      <c r="A9" s="1">
        <f>3082</f>
        <v>3082</v>
      </c>
      <c r="B9" s="1">
        <f>25</f>
        <v>25</v>
      </c>
      <c r="C9" s="1">
        <f>2098</f>
        <v>2098</v>
      </c>
      <c r="D9" s="1">
        <f>27821</f>
        <v>27821</v>
      </c>
      <c r="E9" s="1">
        <f>27.1689453125</f>
        <v>27.1689453125</v>
      </c>
    </row>
    <row r="10" spans="1:11" x14ac:dyDescent="0.25">
      <c r="A10" s="1">
        <f>3364</f>
        <v>3364</v>
      </c>
      <c r="B10" s="1">
        <f>23</f>
        <v>23</v>
      </c>
      <c r="C10" s="1">
        <f>2272</f>
        <v>2272</v>
      </c>
      <c r="D10" s="1">
        <f>31046</f>
        <v>31046</v>
      </c>
      <c r="E10" s="1">
        <f>30.318359375</f>
        <v>30.318359375</v>
      </c>
    </row>
    <row r="11" spans="1:11" x14ac:dyDescent="0.25">
      <c r="A11" s="1">
        <f>3671</f>
        <v>3671</v>
      </c>
      <c r="B11" s="1">
        <f>13</f>
        <v>13</v>
      </c>
      <c r="C11" s="1">
        <f>2412</f>
        <v>2412</v>
      </c>
      <c r="D11" s="1">
        <f>32614</f>
        <v>32614</v>
      </c>
      <c r="E11" s="1">
        <f>31.849609375</f>
        <v>31.849609375</v>
      </c>
    </row>
    <row r="12" spans="1:11" x14ac:dyDescent="0.25">
      <c r="A12" s="1">
        <f>3964</f>
        <v>3964</v>
      </c>
      <c r="B12" s="1">
        <f>34</f>
        <v>34</v>
      </c>
      <c r="C12" s="1">
        <f>2583</f>
        <v>2583</v>
      </c>
      <c r="D12" s="1">
        <f>33790</f>
        <v>33790</v>
      </c>
      <c r="E12" s="1">
        <f>32.998046875</f>
        <v>32.998046875</v>
      </c>
    </row>
    <row r="13" spans="1:11" x14ac:dyDescent="0.25">
      <c r="A13" s="1">
        <f>4232</f>
        <v>4232</v>
      </c>
      <c r="B13" s="1">
        <f>28</f>
        <v>28</v>
      </c>
      <c r="C13" s="1">
        <f>2736</f>
        <v>2736</v>
      </c>
      <c r="D13" s="1">
        <f>35470</f>
        <v>35470</v>
      </c>
      <c r="E13" s="1">
        <f>34.638671875</f>
        <v>34.638671875</v>
      </c>
      <c r="I13" t="s">
        <v>6</v>
      </c>
      <c r="J13" t="s">
        <v>7</v>
      </c>
      <c r="K13" t="s">
        <v>8</v>
      </c>
    </row>
    <row r="14" spans="1:11" x14ac:dyDescent="0.25">
      <c r="A14" s="1">
        <f>4507</f>
        <v>4507</v>
      </c>
      <c r="B14" s="1">
        <f>34</f>
        <v>34</v>
      </c>
      <c r="C14" s="1">
        <f>2904</f>
        <v>2904</v>
      </c>
      <c r="D14" s="1">
        <f>36512</f>
        <v>36512</v>
      </c>
      <c r="E14" s="1">
        <f>35.65625</f>
        <v>35.65625</v>
      </c>
      <c r="I14">
        <f>AVERAGE(E25:E43)</f>
        <v>42.32303659539474</v>
      </c>
      <c r="J14">
        <f>MAX(E2:E288)</f>
        <v>72.2529296875</v>
      </c>
      <c r="K14">
        <f>AVERAGE(E270:E288)</f>
        <v>72.03741776315789</v>
      </c>
    </row>
    <row r="15" spans="1:11" x14ac:dyDescent="0.25">
      <c r="A15" s="1">
        <f>4804</f>
        <v>4804</v>
      </c>
      <c r="B15" s="1">
        <f>3</f>
        <v>3</v>
      </c>
      <c r="C15" s="1">
        <f>3048</f>
        <v>3048</v>
      </c>
      <c r="D15" s="1">
        <f>37763</f>
        <v>37763</v>
      </c>
      <c r="E15" s="1">
        <f>36.8779296875</f>
        <v>36.8779296875</v>
      </c>
    </row>
    <row r="16" spans="1:11" x14ac:dyDescent="0.25">
      <c r="A16" s="1">
        <f>5078</f>
        <v>5078</v>
      </c>
      <c r="B16" s="1">
        <f>3</f>
        <v>3</v>
      </c>
      <c r="C16" s="1">
        <f>3255</f>
        <v>3255</v>
      </c>
      <c r="D16" s="1">
        <f>36110</f>
        <v>36110</v>
      </c>
      <c r="E16" s="1">
        <f>35.263671875</f>
        <v>35.263671875</v>
      </c>
    </row>
    <row r="17" spans="1:5" x14ac:dyDescent="0.25">
      <c r="A17" s="1">
        <f>5384</f>
        <v>5384</v>
      </c>
      <c r="B17" s="1">
        <f>0</f>
        <v>0</v>
      </c>
      <c r="C17" s="1">
        <f>3478</f>
        <v>3478</v>
      </c>
      <c r="D17" s="1">
        <f>37077</f>
        <v>37077</v>
      </c>
      <c r="E17" s="1">
        <f>36.2080078125</f>
        <v>36.2080078125</v>
      </c>
    </row>
    <row r="18" spans="1:5" x14ac:dyDescent="0.25">
      <c r="A18" s="1">
        <f>5677</f>
        <v>5677</v>
      </c>
      <c r="B18" s="1">
        <f>0</f>
        <v>0</v>
      </c>
      <c r="C18" s="1">
        <f>3673</f>
        <v>3673</v>
      </c>
      <c r="D18" s="1">
        <f>37428</f>
        <v>37428</v>
      </c>
      <c r="E18" s="1">
        <f>36.55078125</f>
        <v>36.55078125</v>
      </c>
    </row>
    <row r="19" spans="1:5" x14ac:dyDescent="0.25">
      <c r="A19" s="1">
        <f>5952</f>
        <v>5952</v>
      </c>
      <c r="B19" s="1">
        <f>10</f>
        <v>10</v>
      </c>
      <c r="C19" s="1">
        <f>3860</f>
        <v>3860</v>
      </c>
      <c r="D19" s="1">
        <f>38636</f>
        <v>38636</v>
      </c>
      <c r="E19" s="1">
        <f>37.73046875</f>
        <v>37.73046875</v>
      </c>
    </row>
    <row r="20" spans="1:5" x14ac:dyDescent="0.25">
      <c r="A20" s="1">
        <f>6256</f>
        <v>6256</v>
      </c>
      <c r="B20" s="1">
        <f>0</f>
        <v>0</v>
      </c>
      <c r="C20" s="1">
        <f>4077</f>
        <v>4077</v>
      </c>
      <c r="D20" s="1">
        <f>39353</f>
        <v>39353</v>
      </c>
      <c r="E20" s="1">
        <f>38.4306640625</f>
        <v>38.4306640625</v>
      </c>
    </row>
    <row r="21" spans="1:5" x14ac:dyDescent="0.25">
      <c r="A21" s="1">
        <f>6529</f>
        <v>6529</v>
      </c>
      <c r="B21" s="1">
        <f>0</f>
        <v>0</v>
      </c>
      <c r="C21" s="1">
        <f>4215</f>
        <v>4215</v>
      </c>
      <c r="D21" s="1">
        <f>40224</f>
        <v>40224</v>
      </c>
      <c r="E21" s="1">
        <f>39.28125</f>
        <v>39.28125</v>
      </c>
    </row>
    <row r="22" spans="1:5" x14ac:dyDescent="0.25">
      <c r="A22" s="1">
        <f>6850</f>
        <v>6850</v>
      </c>
      <c r="B22" s="1">
        <f>0</f>
        <v>0</v>
      </c>
      <c r="C22" s="1">
        <f>4356</f>
        <v>4356</v>
      </c>
      <c r="D22" s="1">
        <f>40744</f>
        <v>40744</v>
      </c>
      <c r="E22" s="1">
        <f>39.7890625</f>
        <v>39.7890625</v>
      </c>
    </row>
    <row r="23" spans="1:5" x14ac:dyDescent="0.25">
      <c r="A23" s="1">
        <f>7142</f>
        <v>7142</v>
      </c>
      <c r="B23" s="1">
        <f>0</f>
        <v>0</v>
      </c>
      <c r="C23" s="1">
        <f>4491</f>
        <v>4491</v>
      </c>
      <c r="D23" s="1">
        <f>41011</f>
        <v>41011</v>
      </c>
      <c r="E23" s="1">
        <f>40.0498046875</f>
        <v>40.0498046875</v>
      </c>
    </row>
    <row r="24" spans="1:5" x14ac:dyDescent="0.25">
      <c r="A24" s="1">
        <f>7424</f>
        <v>7424</v>
      </c>
      <c r="B24" s="1">
        <f>4</f>
        <v>4</v>
      </c>
      <c r="C24" s="1">
        <f>4681</f>
        <v>4681</v>
      </c>
      <c r="D24" s="1">
        <f>43042</f>
        <v>43042</v>
      </c>
      <c r="E24" s="1">
        <f>42.033203125</f>
        <v>42.033203125</v>
      </c>
    </row>
    <row r="25" spans="1:5" x14ac:dyDescent="0.25">
      <c r="A25" s="1">
        <f>7713</f>
        <v>7713</v>
      </c>
      <c r="B25" s="1">
        <f>0</f>
        <v>0</v>
      </c>
      <c r="C25" s="1">
        <f>4816</f>
        <v>4816</v>
      </c>
      <c r="D25" s="1">
        <f t="shared" ref="D25:D32" si="0">43335</f>
        <v>43335</v>
      </c>
      <c r="E25" s="1">
        <f t="shared" ref="E25:E32" si="1">42.3193359375</f>
        <v>42.3193359375</v>
      </c>
    </row>
    <row r="26" spans="1:5" x14ac:dyDescent="0.25">
      <c r="A26" s="1">
        <f>8014</f>
        <v>8014</v>
      </c>
      <c r="B26" s="1">
        <f>21</f>
        <v>21</v>
      </c>
      <c r="C26" s="1">
        <f>4952</f>
        <v>4952</v>
      </c>
      <c r="D26" s="1">
        <f t="shared" si="0"/>
        <v>43335</v>
      </c>
      <c r="E26" s="1">
        <f t="shared" si="1"/>
        <v>42.3193359375</v>
      </c>
    </row>
    <row r="27" spans="1:5" x14ac:dyDescent="0.25">
      <c r="A27" s="1">
        <f>8345</f>
        <v>8345</v>
      </c>
      <c r="B27" s="1">
        <f>4</f>
        <v>4</v>
      </c>
      <c r="C27" s="1">
        <f>5092</f>
        <v>5092</v>
      </c>
      <c r="D27" s="1">
        <f t="shared" si="0"/>
        <v>43335</v>
      </c>
      <c r="E27" s="1">
        <f t="shared" si="1"/>
        <v>42.3193359375</v>
      </c>
    </row>
    <row r="28" spans="1:5" x14ac:dyDescent="0.25">
      <c r="A28" s="1">
        <f>8646</f>
        <v>8646</v>
      </c>
      <c r="B28" s="1">
        <f>4</f>
        <v>4</v>
      </c>
      <c r="C28" s="1">
        <f>5260</f>
        <v>5260</v>
      </c>
      <c r="D28" s="1">
        <f t="shared" si="0"/>
        <v>43335</v>
      </c>
      <c r="E28" s="1">
        <f t="shared" si="1"/>
        <v>42.3193359375</v>
      </c>
    </row>
    <row r="29" spans="1:5" x14ac:dyDescent="0.25">
      <c r="A29" s="1">
        <f>8924</f>
        <v>8924</v>
      </c>
      <c r="B29" s="1">
        <f>2</f>
        <v>2</v>
      </c>
      <c r="C29" s="1">
        <f>5432</f>
        <v>5432</v>
      </c>
      <c r="D29" s="1">
        <f t="shared" si="0"/>
        <v>43335</v>
      </c>
      <c r="E29" s="1">
        <f t="shared" si="1"/>
        <v>42.3193359375</v>
      </c>
    </row>
    <row r="30" spans="1:5" x14ac:dyDescent="0.25">
      <c r="A30" s="1">
        <f>9239</f>
        <v>9239</v>
      </c>
      <c r="B30" s="1">
        <f>29</f>
        <v>29</v>
      </c>
      <c r="C30" s="1">
        <f>5570</f>
        <v>5570</v>
      </c>
      <c r="D30" s="1">
        <f t="shared" si="0"/>
        <v>43335</v>
      </c>
      <c r="E30" s="1">
        <f t="shared" si="1"/>
        <v>42.3193359375</v>
      </c>
    </row>
    <row r="31" spans="1:5" x14ac:dyDescent="0.25">
      <c r="A31" s="1">
        <f>9551</f>
        <v>9551</v>
      </c>
      <c r="B31" s="1">
        <f>0</f>
        <v>0</v>
      </c>
      <c r="C31" s="1">
        <f>5725</f>
        <v>5725</v>
      </c>
      <c r="D31" s="1">
        <f t="shared" si="0"/>
        <v>43335</v>
      </c>
      <c r="E31" s="1">
        <f t="shared" si="1"/>
        <v>42.3193359375</v>
      </c>
    </row>
    <row r="32" spans="1:5" x14ac:dyDescent="0.25">
      <c r="A32" s="1">
        <f>9834</f>
        <v>9834</v>
      </c>
      <c r="B32" s="1">
        <f>26</f>
        <v>26</v>
      </c>
      <c r="C32" s="1">
        <f>5861</f>
        <v>5861</v>
      </c>
      <c r="D32" s="1">
        <f t="shared" si="0"/>
        <v>43335</v>
      </c>
      <c r="E32" s="1">
        <f t="shared" si="1"/>
        <v>42.3193359375</v>
      </c>
    </row>
    <row r="33" spans="1:5" x14ac:dyDescent="0.25">
      <c r="A33" s="1">
        <f>10156</f>
        <v>10156</v>
      </c>
      <c r="B33" s="1">
        <f>31</f>
        <v>31</v>
      </c>
      <c r="C33" s="1">
        <f>6009</f>
        <v>6009</v>
      </c>
      <c r="D33" s="1">
        <f t="shared" ref="D33:D40" si="2">43341</f>
        <v>43341</v>
      </c>
      <c r="E33" s="1">
        <f t="shared" ref="E33:E40" si="3">42.3251953125</f>
        <v>42.3251953125</v>
      </c>
    </row>
    <row r="34" spans="1:5" x14ac:dyDescent="0.25">
      <c r="A34" s="1">
        <f>10440</f>
        <v>10440</v>
      </c>
      <c r="B34" s="1">
        <f>35</f>
        <v>35</v>
      </c>
      <c r="C34" s="1">
        <f>6157</f>
        <v>6157</v>
      </c>
      <c r="D34" s="1">
        <f t="shared" si="2"/>
        <v>43341</v>
      </c>
      <c r="E34" s="1">
        <f t="shared" si="3"/>
        <v>42.3251953125</v>
      </c>
    </row>
    <row r="35" spans="1:5" x14ac:dyDescent="0.25">
      <c r="A35" s="1">
        <f>10706</f>
        <v>10706</v>
      </c>
      <c r="B35" s="1">
        <f>22</f>
        <v>22</v>
      </c>
      <c r="C35" s="1">
        <f>6289</f>
        <v>6289</v>
      </c>
      <c r="D35" s="1">
        <f t="shared" si="2"/>
        <v>43341</v>
      </c>
      <c r="E35" s="1">
        <f t="shared" si="3"/>
        <v>42.3251953125</v>
      </c>
    </row>
    <row r="36" spans="1:5" x14ac:dyDescent="0.25">
      <c r="A36" s="1">
        <f>10974</f>
        <v>10974</v>
      </c>
      <c r="B36" s="1">
        <f>31</f>
        <v>31</v>
      </c>
      <c r="C36" s="1">
        <f>6418</f>
        <v>6418</v>
      </c>
      <c r="D36" s="1">
        <f t="shared" si="2"/>
        <v>43341</v>
      </c>
      <c r="E36" s="1">
        <f t="shared" si="3"/>
        <v>42.3251953125</v>
      </c>
    </row>
    <row r="37" spans="1:5" x14ac:dyDescent="0.25">
      <c r="A37" s="1">
        <f>11275</f>
        <v>11275</v>
      </c>
      <c r="B37" s="1">
        <f>41</f>
        <v>41</v>
      </c>
      <c r="C37" s="1">
        <f>6561</f>
        <v>6561</v>
      </c>
      <c r="D37" s="1">
        <f t="shared" si="2"/>
        <v>43341</v>
      </c>
      <c r="E37" s="1">
        <f t="shared" si="3"/>
        <v>42.3251953125</v>
      </c>
    </row>
    <row r="38" spans="1:5" x14ac:dyDescent="0.25">
      <c r="A38" s="1">
        <f>11550</f>
        <v>11550</v>
      </c>
      <c r="B38" s="1">
        <f>20</f>
        <v>20</v>
      </c>
      <c r="C38" s="1">
        <f>6728</f>
        <v>6728</v>
      </c>
      <c r="D38" s="1">
        <f t="shared" si="2"/>
        <v>43341</v>
      </c>
      <c r="E38" s="1">
        <f t="shared" si="3"/>
        <v>42.3251953125</v>
      </c>
    </row>
    <row r="39" spans="1:5" x14ac:dyDescent="0.25">
      <c r="A39" s="1">
        <f>11834</f>
        <v>11834</v>
      </c>
      <c r="B39" s="1">
        <f>20</f>
        <v>20</v>
      </c>
      <c r="C39" s="1">
        <f>6861</f>
        <v>6861</v>
      </c>
      <c r="D39" s="1">
        <f t="shared" si="2"/>
        <v>43341</v>
      </c>
      <c r="E39" s="1">
        <f t="shared" si="3"/>
        <v>42.3251953125</v>
      </c>
    </row>
    <row r="40" spans="1:5" x14ac:dyDescent="0.25">
      <c r="A40" s="1">
        <f>12140</f>
        <v>12140</v>
      </c>
      <c r="B40" s="1">
        <f>19</f>
        <v>19</v>
      </c>
      <c r="C40" s="1">
        <f>7020</f>
        <v>7020</v>
      </c>
      <c r="D40" s="1">
        <f t="shared" si="2"/>
        <v>43341</v>
      </c>
      <c r="E40" s="1">
        <f t="shared" si="3"/>
        <v>42.3251953125</v>
      </c>
    </row>
    <row r="41" spans="1:5" x14ac:dyDescent="0.25">
      <c r="A41" s="1">
        <f>12441</f>
        <v>12441</v>
      </c>
      <c r="B41" s="1">
        <f t="shared" ref="B41:B48" si="4">0</f>
        <v>0</v>
      </c>
      <c r="C41" s="1">
        <f>7230</f>
        <v>7230</v>
      </c>
      <c r="D41" s="1">
        <f>43342</f>
        <v>43342</v>
      </c>
      <c r="E41" s="1">
        <f>42.326171875</f>
        <v>42.326171875</v>
      </c>
    </row>
    <row r="42" spans="1:5" x14ac:dyDescent="0.25">
      <c r="A42" s="1">
        <f>12711</f>
        <v>12711</v>
      </c>
      <c r="B42" s="1">
        <f t="shared" si="4"/>
        <v>0</v>
      </c>
      <c r="C42" s="1">
        <f>7361</f>
        <v>7361</v>
      </c>
      <c r="D42" s="1">
        <f>43341</f>
        <v>43341</v>
      </c>
      <c r="E42" s="1">
        <f>42.3251953125</f>
        <v>42.3251953125</v>
      </c>
    </row>
    <row r="43" spans="1:5" x14ac:dyDescent="0.25">
      <c r="A43" s="1">
        <f>12982</f>
        <v>12982</v>
      </c>
      <c r="B43" s="1">
        <f t="shared" si="4"/>
        <v>0</v>
      </c>
      <c r="C43" s="1">
        <f>7519</f>
        <v>7519</v>
      </c>
      <c r="D43" s="1">
        <f>43346</f>
        <v>43346</v>
      </c>
      <c r="E43" s="1">
        <f>42.330078125</f>
        <v>42.330078125</v>
      </c>
    </row>
    <row r="44" spans="1:5" x14ac:dyDescent="0.25">
      <c r="A44" s="1">
        <f>13252</f>
        <v>13252</v>
      </c>
      <c r="B44" s="1">
        <f t="shared" si="4"/>
        <v>0</v>
      </c>
      <c r="C44" s="1">
        <f>7654</f>
        <v>7654</v>
      </c>
      <c r="D44" s="1">
        <f>43345</f>
        <v>43345</v>
      </c>
      <c r="E44" s="1">
        <f>42.3291015625</f>
        <v>42.3291015625</v>
      </c>
    </row>
    <row r="45" spans="1:5" x14ac:dyDescent="0.25">
      <c r="A45" s="1">
        <f>13553</f>
        <v>13553</v>
      </c>
      <c r="B45" s="1">
        <f t="shared" si="4"/>
        <v>0</v>
      </c>
      <c r="C45" s="1">
        <f>7829</f>
        <v>7829</v>
      </c>
      <c r="D45" s="1">
        <f>43766</f>
        <v>43766</v>
      </c>
      <c r="E45" s="1">
        <f>42.740234375</f>
        <v>42.740234375</v>
      </c>
    </row>
    <row r="46" spans="1:5" x14ac:dyDescent="0.25">
      <c r="A46" s="1">
        <f>13830</f>
        <v>13830</v>
      </c>
      <c r="B46" s="1">
        <f t="shared" si="4"/>
        <v>0</v>
      </c>
      <c r="C46" s="1">
        <f>8049</f>
        <v>8049</v>
      </c>
      <c r="D46" s="1">
        <f>44845</f>
        <v>44845</v>
      </c>
      <c r="E46" s="1">
        <f>43.7939453125</f>
        <v>43.7939453125</v>
      </c>
    </row>
    <row r="47" spans="1:5" x14ac:dyDescent="0.25">
      <c r="A47" s="1">
        <f>14151</f>
        <v>14151</v>
      </c>
      <c r="B47" s="1">
        <f t="shared" si="4"/>
        <v>0</v>
      </c>
      <c r="C47" s="1">
        <f>8244</f>
        <v>8244</v>
      </c>
      <c r="D47" s="1">
        <f>44881</f>
        <v>44881</v>
      </c>
      <c r="E47" s="1">
        <f>43.8291015625</f>
        <v>43.8291015625</v>
      </c>
    </row>
    <row r="48" spans="1:5" x14ac:dyDescent="0.25">
      <c r="A48" s="1">
        <f>14454</f>
        <v>14454</v>
      </c>
      <c r="B48" s="1">
        <f t="shared" si="4"/>
        <v>0</v>
      </c>
      <c r="C48" s="1">
        <f>8458</f>
        <v>8458</v>
      </c>
      <c r="D48" s="1">
        <f>44946</f>
        <v>44946</v>
      </c>
      <c r="E48" s="1">
        <f>43.892578125</f>
        <v>43.892578125</v>
      </c>
    </row>
    <row r="49" spans="1:5" x14ac:dyDescent="0.25">
      <c r="A49" s="1">
        <f>14721</f>
        <v>14721</v>
      </c>
      <c r="B49" s="1">
        <f>5</f>
        <v>5</v>
      </c>
      <c r="C49" s="1">
        <f>8619</f>
        <v>8619</v>
      </c>
      <c r="D49" s="1">
        <f>44953</f>
        <v>44953</v>
      </c>
      <c r="E49" s="1">
        <f>43.8994140625</f>
        <v>43.8994140625</v>
      </c>
    </row>
    <row r="50" spans="1:5" x14ac:dyDescent="0.25">
      <c r="A50" s="1">
        <f>14997</f>
        <v>14997</v>
      </c>
      <c r="B50" s="1">
        <f>0</f>
        <v>0</v>
      </c>
      <c r="C50" s="1">
        <f>8764</f>
        <v>8764</v>
      </c>
      <c r="D50" s="1">
        <f>44955</f>
        <v>44955</v>
      </c>
      <c r="E50" s="1">
        <f>43.9013671875</f>
        <v>43.9013671875</v>
      </c>
    </row>
    <row r="51" spans="1:5" x14ac:dyDescent="0.25">
      <c r="A51" s="1">
        <f>15321</f>
        <v>15321</v>
      </c>
      <c r="B51" s="1">
        <f>0</f>
        <v>0</v>
      </c>
      <c r="C51" s="1">
        <f>8905</f>
        <v>8905</v>
      </c>
      <c r="D51" s="1">
        <f>44958</f>
        <v>44958</v>
      </c>
      <c r="E51" s="1">
        <f>43.904296875</f>
        <v>43.904296875</v>
      </c>
    </row>
    <row r="52" spans="1:5" x14ac:dyDescent="0.25">
      <c r="A52" s="1">
        <f>15635</f>
        <v>15635</v>
      </c>
      <c r="B52" s="1">
        <f>0</f>
        <v>0</v>
      </c>
      <c r="C52" s="1">
        <f>9124</f>
        <v>9124</v>
      </c>
      <c r="D52" s="1">
        <f>45560</f>
        <v>45560</v>
      </c>
      <c r="E52" s="1">
        <f>44.4921875</f>
        <v>44.4921875</v>
      </c>
    </row>
    <row r="53" spans="1:5" x14ac:dyDescent="0.25">
      <c r="A53" s="1">
        <f>15913</f>
        <v>15913</v>
      </c>
      <c r="B53" s="1">
        <f>0</f>
        <v>0</v>
      </c>
      <c r="C53" s="1">
        <f>9292</f>
        <v>9292</v>
      </c>
      <c r="D53" s="1">
        <f>46797</f>
        <v>46797</v>
      </c>
      <c r="E53" s="1">
        <f>45.7001953125</f>
        <v>45.7001953125</v>
      </c>
    </row>
    <row r="54" spans="1:5" x14ac:dyDescent="0.25">
      <c r="A54" s="1">
        <f>16224</f>
        <v>16224</v>
      </c>
      <c r="B54" s="1">
        <f>4</f>
        <v>4</v>
      </c>
      <c r="C54" s="1">
        <f>9437</f>
        <v>9437</v>
      </c>
      <c r="D54" s="1">
        <f>46964</f>
        <v>46964</v>
      </c>
      <c r="E54" s="1">
        <f>45.86328125</f>
        <v>45.86328125</v>
      </c>
    </row>
    <row r="55" spans="1:5" x14ac:dyDescent="0.25">
      <c r="A55" s="1">
        <f>16530</f>
        <v>16530</v>
      </c>
      <c r="B55" s="1">
        <f>10</f>
        <v>10</v>
      </c>
      <c r="C55" s="1">
        <f>9590</f>
        <v>9590</v>
      </c>
      <c r="D55" s="1">
        <f>46992</f>
        <v>46992</v>
      </c>
      <c r="E55" s="1">
        <f>45.890625</f>
        <v>45.890625</v>
      </c>
    </row>
    <row r="56" spans="1:5" x14ac:dyDescent="0.25">
      <c r="A56" s="1">
        <f>16871</f>
        <v>16871</v>
      </c>
      <c r="B56" s="1">
        <f>15</f>
        <v>15</v>
      </c>
      <c r="C56" s="1">
        <f>9768</f>
        <v>9768</v>
      </c>
      <c r="D56" s="1">
        <f>47596</f>
        <v>47596</v>
      </c>
      <c r="E56" s="1">
        <f>46.48046875</f>
        <v>46.48046875</v>
      </c>
    </row>
    <row r="57" spans="1:5" x14ac:dyDescent="0.25">
      <c r="A57" s="1">
        <f>17196</f>
        <v>17196</v>
      </c>
      <c r="B57" s="1">
        <f>17</f>
        <v>17</v>
      </c>
      <c r="C57" s="1">
        <f>9927</f>
        <v>9927</v>
      </c>
      <c r="D57" s="1">
        <f>48082</f>
        <v>48082</v>
      </c>
      <c r="E57" s="1">
        <f>46.955078125</f>
        <v>46.955078125</v>
      </c>
    </row>
    <row r="58" spans="1:5" x14ac:dyDescent="0.25">
      <c r="A58" s="1">
        <f>17488</f>
        <v>17488</v>
      </c>
      <c r="B58" s="1">
        <f>0</f>
        <v>0</v>
      </c>
      <c r="C58" s="1">
        <f>10105</f>
        <v>10105</v>
      </c>
      <c r="D58" s="1">
        <f>48464</f>
        <v>48464</v>
      </c>
      <c r="E58" s="1">
        <f>47.328125</f>
        <v>47.328125</v>
      </c>
    </row>
    <row r="59" spans="1:5" x14ac:dyDescent="0.25">
      <c r="A59" s="1">
        <f>17778</f>
        <v>17778</v>
      </c>
      <c r="B59" s="1">
        <f>4</f>
        <v>4</v>
      </c>
      <c r="C59" s="1">
        <f>10314</f>
        <v>10314</v>
      </c>
      <c r="D59" s="1">
        <f>49026</f>
        <v>49026</v>
      </c>
      <c r="E59" s="1">
        <f>47.876953125</f>
        <v>47.876953125</v>
      </c>
    </row>
    <row r="60" spans="1:5" x14ac:dyDescent="0.25">
      <c r="A60" s="1">
        <f>18122</f>
        <v>18122</v>
      </c>
      <c r="B60" s="1">
        <f>0</f>
        <v>0</v>
      </c>
      <c r="C60" s="1">
        <f>10504</f>
        <v>10504</v>
      </c>
      <c r="D60" s="1">
        <f>49780</f>
        <v>49780</v>
      </c>
      <c r="E60" s="1">
        <f>48.61328125</f>
        <v>48.61328125</v>
      </c>
    </row>
    <row r="61" spans="1:5" x14ac:dyDescent="0.25">
      <c r="A61" s="1">
        <f>18383</f>
        <v>18383</v>
      </c>
      <c r="B61" s="1">
        <f>0</f>
        <v>0</v>
      </c>
      <c r="C61" s="1">
        <f>10670</f>
        <v>10670</v>
      </c>
      <c r="D61" s="1">
        <f>50108</f>
        <v>50108</v>
      </c>
      <c r="E61" s="1">
        <f>48.93359375</f>
        <v>48.93359375</v>
      </c>
    </row>
    <row r="62" spans="1:5" x14ac:dyDescent="0.25">
      <c r="A62" s="1">
        <f>18658</f>
        <v>18658</v>
      </c>
      <c r="B62" s="1">
        <f>0</f>
        <v>0</v>
      </c>
      <c r="C62" s="1">
        <f>10837</f>
        <v>10837</v>
      </c>
      <c r="D62" s="1">
        <f>50678</f>
        <v>50678</v>
      </c>
      <c r="E62" s="1">
        <f>49.490234375</f>
        <v>49.490234375</v>
      </c>
    </row>
    <row r="63" spans="1:5" x14ac:dyDescent="0.25">
      <c r="A63" s="1">
        <f>18972</f>
        <v>18972</v>
      </c>
      <c r="B63" s="1">
        <f>0</f>
        <v>0</v>
      </c>
      <c r="C63" s="1">
        <f>11003</f>
        <v>11003</v>
      </c>
      <c r="D63" s="1">
        <f>51056</f>
        <v>51056</v>
      </c>
      <c r="E63" s="1">
        <f>49.859375</f>
        <v>49.859375</v>
      </c>
    </row>
    <row r="64" spans="1:5" x14ac:dyDescent="0.25">
      <c r="A64" s="1">
        <f>19274</f>
        <v>19274</v>
      </c>
      <c r="B64" s="1">
        <f>0</f>
        <v>0</v>
      </c>
      <c r="C64" s="1">
        <f>11206</f>
        <v>11206</v>
      </c>
      <c r="D64" s="1">
        <f>53980</f>
        <v>53980</v>
      </c>
      <c r="E64" s="1">
        <f>52.71484375</f>
        <v>52.71484375</v>
      </c>
    </row>
    <row r="65" spans="1:5" x14ac:dyDescent="0.25">
      <c r="A65" s="1">
        <f>19550</f>
        <v>19550</v>
      </c>
      <c r="B65" s="1">
        <f>0</f>
        <v>0</v>
      </c>
      <c r="C65" s="1">
        <f>11380</f>
        <v>11380</v>
      </c>
      <c r="D65" s="1">
        <f>57182</f>
        <v>57182</v>
      </c>
      <c r="E65" s="1">
        <f>55.841796875</f>
        <v>55.841796875</v>
      </c>
    </row>
    <row r="66" spans="1:5" x14ac:dyDescent="0.25">
      <c r="A66" s="1">
        <f>19820</f>
        <v>19820</v>
      </c>
      <c r="B66" s="1">
        <f>4</f>
        <v>4</v>
      </c>
      <c r="C66" s="1">
        <f>11545</f>
        <v>11545</v>
      </c>
      <c r="D66" s="1">
        <f>59146</f>
        <v>59146</v>
      </c>
      <c r="E66" s="1">
        <f>57.759765625</f>
        <v>57.759765625</v>
      </c>
    </row>
    <row r="67" spans="1:5" x14ac:dyDescent="0.25">
      <c r="A67" s="1">
        <f>20084</f>
        <v>20084</v>
      </c>
      <c r="B67" s="1">
        <f>0</f>
        <v>0</v>
      </c>
      <c r="C67" s="1">
        <f>11725</f>
        <v>11725</v>
      </c>
      <c r="D67" s="1">
        <f>60322</f>
        <v>60322</v>
      </c>
      <c r="E67" s="1">
        <f>58.908203125</f>
        <v>58.908203125</v>
      </c>
    </row>
    <row r="68" spans="1:5" x14ac:dyDescent="0.25">
      <c r="A68" s="1">
        <f>20379</f>
        <v>20379</v>
      </c>
      <c r="B68" s="1">
        <f>0</f>
        <v>0</v>
      </c>
      <c r="C68" s="1">
        <f>11924</f>
        <v>11924</v>
      </c>
      <c r="D68" s="1">
        <f>60722</f>
        <v>60722</v>
      </c>
      <c r="E68" s="1">
        <f>59.298828125</f>
        <v>59.298828125</v>
      </c>
    </row>
    <row r="69" spans="1:5" x14ac:dyDescent="0.25">
      <c r="A69" s="1">
        <f>20742</f>
        <v>20742</v>
      </c>
      <c r="B69" s="1">
        <f>0</f>
        <v>0</v>
      </c>
      <c r="C69" s="1">
        <f>12115</f>
        <v>12115</v>
      </c>
      <c r="D69" s="1">
        <f>60698</f>
        <v>60698</v>
      </c>
      <c r="E69" s="1">
        <f>59.275390625</f>
        <v>59.275390625</v>
      </c>
    </row>
    <row r="70" spans="1:5" x14ac:dyDescent="0.25">
      <c r="A70" s="1">
        <f>21094</f>
        <v>21094</v>
      </c>
      <c r="B70" s="1">
        <f>4</f>
        <v>4</v>
      </c>
      <c r="C70" s="1">
        <f>12286</f>
        <v>12286</v>
      </c>
      <c r="D70" s="1">
        <f>60711</f>
        <v>60711</v>
      </c>
      <c r="E70" s="1">
        <f>59.2880859375</f>
        <v>59.2880859375</v>
      </c>
    </row>
    <row r="71" spans="1:5" x14ac:dyDescent="0.25">
      <c r="A71" s="1">
        <f>21457</f>
        <v>21457</v>
      </c>
      <c r="B71" s="1">
        <f>0</f>
        <v>0</v>
      </c>
      <c r="C71" s="1">
        <f>12468</f>
        <v>12468</v>
      </c>
      <c r="D71" s="1">
        <f>60710</f>
        <v>60710</v>
      </c>
      <c r="E71" s="1">
        <f>59.287109375</f>
        <v>59.287109375</v>
      </c>
    </row>
    <row r="72" spans="1:5" x14ac:dyDescent="0.25">
      <c r="A72" s="1">
        <f>21727</f>
        <v>21727</v>
      </c>
      <c r="B72" s="1">
        <f>4</f>
        <v>4</v>
      </c>
      <c r="C72" s="1">
        <f>12617</f>
        <v>12617</v>
      </c>
      <c r="D72" s="1">
        <f>60710</f>
        <v>60710</v>
      </c>
      <c r="E72" s="1">
        <f>59.287109375</f>
        <v>59.287109375</v>
      </c>
    </row>
    <row r="73" spans="1:5" x14ac:dyDescent="0.25">
      <c r="A73" s="1">
        <f>21991</f>
        <v>21991</v>
      </c>
      <c r="B73" s="1">
        <f>3</f>
        <v>3</v>
      </c>
      <c r="C73" s="1">
        <f>12757</f>
        <v>12757</v>
      </c>
      <c r="D73" s="1">
        <f>60710</f>
        <v>60710</v>
      </c>
      <c r="E73" s="1">
        <f>59.287109375</f>
        <v>59.287109375</v>
      </c>
    </row>
    <row r="74" spans="1:5" x14ac:dyDescent="0.25">
      <c r="A74" s="1">
        <f>22260</f>
        <v>22260</v>
      </c>
      <c r="B74" s="1">
        <f t="shared" ref="B74:B84" si="5">0</f>
        <v>0</v>
      </c>
      <c r="C74" s="1">
        <f>12924</f>
        <v>12924</v>
      </c>
      <c r="D74" s="1">
        <f>60710</f>
        <v>60710</v>
      </c>
      <c r="E74" s="1">
        <f>59.287109375</f>
        <v>59.287109375</v>
      </c>
    </row>
    <row r="75" spans="1:5" x14ac:dyDescent="0.25">
      <c r="A75" s="1">
        <f>22574</f>
        <v>22574</v>
      </c>
      <c r="B75" s="1">
        <f t="shared" si="5"/>
        <v>0</v>
      </c>
      <c r="C75" s="1">
        <f>13103</f>
        <v>13103</v>
      </c>
      <c r="D75" s="1">
        <f>60712</f>
        <v>60712</v>
      </c>
      <c r="E75" s="1">
        <f>59.2890625</f>
        <v>59.2890625</v>
      </c>
    </row>
    <row r="76" spans="1:5" x14ac:dyDescent="0.25">
      <c r="A76" s="1">
        <f>22915</f>
        <v>22915</v>
      </c>
      <c r="B76" s="1">
        <f t="shared" si="5"/>
        <v>0</v>
      </c>
      <c r="C76" s="1">
        <f>13290</f>
        <v>13290</v>
      </c>
      <c r="D76" s="1">
        <f>60710</f>
        <v>60710</v>
      </c>
      <c r="E76" s="1">
        <f>59.287109375</f>
        <v>59.287109375</v>
      </c>
    </row>
    <row r="77" spans="1:5" x14ac:dyDescent="0.25">
      <c r="A77" s="1">
        <f>23240</f>
        <v>23240</v>
      </c>
      <c r="B77" s="1">
        <f t="shared" si="5"/>
        <v>0</v>
      </c>
      <c r="C77" s="1">
        <f>13448</f>
        <v>13448</v>
      </c>
      <c r="D77" s="1">
        <f>60710</f>
        <v>60710</v>
      </c>
      <c r="E77" s="1">
        <f>59.287109375</f>
        <v>59.287109375</v>
      </c>
    </row>
    <row r="78" spans="1:5" x14ac:dyDescent="0.25">
      <c r="A78" s="1">
        <f>23581</f>
        <v>23581</v>
      </c>
      <c r="B78" s="1">
        <f t="shared" si="5"/>
        <v>0</v>
      </c>
      <c r="C78" s="1">
        <f>13598</f>
        <v>13598</v>
      </c>
      <c r="D78" s="1">
        <f>60710</f>
        <v>60710</v>
      </c>
      <c r="E78" s="1">
        <f>59.287109375</f>
        <v>59.287109375</v>
      </c>
    </row>
    <row r="79" spans="1:5" x14ac:dyDescent="0.25">
      <c r="A79" s="1">
        <f>23903</f>
        <v>23903</v>
      </c>
      <c r="B79" s="1">
        <f t="shared" si="5"/>
        <v>0</v>
      </c>
      <c r="C79" s="1">
        <f>13743</f>
        <v>13743</v>
      </c>
      <c r="D79" s="1">
        <f>60710</f>
        <v>60710</v>
      </c>
      <c r="E79" s="1">
        <f>59.287109375</f>
        <v>59.287109375</v>
      </c>
    </row>
    <row r="80" spans="1:5" x14ac:dyDescent="0.25">
      <c r="A80" s="1">
        <f>24267</f>
        <v>24267</v>
      </c>
      <c r="B80" s="1">
        <f t="shared" si="5"/>
        <v>0</v>
      </c>
      <c r="C80" s="1">
        <f>13935</f>
        <v>13935</v>
      </c>
      <c r="D80" s="1">
        <f>60712</f>
        <v>60712</v>
      </c>
      <c r="E80" s="1">
        <f>59.2890625</f>
        <v>59.2890625</v>
      </c>
    </row>
    <row r="81" spans="1:5" x14ac:dyDescent="0.25">
      <c r="A81" s="1">
        <f>24596</f>
        <v>24596</v>
      </c>
      <c r="B81" s="1">
        <f t="shared" si="5"/>
        <v>0</v>
      </c>
      <c r="C81" s="1">
        <f>14092</f>
        <v>14092</v>
      </c>
      <c r="D81" s="1">
        <f>60710</f>
        <v>60710</v>
      </c>
      <c r="E81" s="1">
        <f>59.287109375</f>
        <v>59.287109375</v>
      </c>
    </row>
    <row r="82" spans="1:5" x14ac:dyDescent="0.25">
      <c r="A82" s="1">
        <f>24897</f>
        <v>24897</v>
      </c>
      <c r="B82" s="1">
        <f t="shared" si="5"/>
        <v>0</v>
      </c>
      <c r="C82" s="1">
        <f>14296</f>
        <v>14296</v>
      </c>
      <c r="D82" s="1">
        <f>60712</f>
        <v>60712</v>
      </c>
      <c r="E82" s="1">
        <f>59.2890625</f>
        <v>59.2890625</v>
      </c>
    </row>
    <row r="83" spans="1:5" x14ac:dyDescent="0.25">
      <c r="A83" s="1">
        <f>25234</f>
        <v>25234</v>
      </c>
      <c r="B83" s="1">
        <f t="shared" si="5"/>
        <v>0</v>
      </c>
      <c r="C83" s="1">
        <f>14474</f>
        <v>14474</v>
      </c>
      <c r="D83" s="1">
        <f>60710</f>
        <v>60710</v>
      </c>
      <c r="E83" s="1">
        <f t="shared" ref="E83:E88" si="6">59.287109375</f>
        <v>59.287109375</v>
      </c>
    </row>
    <row r="84" spans="1:5" x14ac:dyDescent="0.25">
      <c r="A84" s="1">
        <f>25561</f>
        <v>25561</v>
      </c>
      <c r="B84" s="1">
        <f t="shared" si="5"/>
        <v>0</v>
      </c>
      <c r="C84" s="1">
        <f>14617</f>
        <v>14617</v>
      </c>
      <c r="D84" s="1">
        <f>60710</f>
        <v>60710</v>
      </c>
      <c r="E84" s="1">
        <f t="shared" si="6"/>
        <v>59.287109375</v>
      </c>
    </row>
    <row r="85" spans="1:5" x14ac:dyDescent="0.25">
      <c r="A85" s="1">
        <f>25862</f>
        <v>25862</v>
      </c>
      <c r="B85" s="1">
        <f>25</f>
        <v>25</v>
      </c>
      <c r="C85" s="1">
        <f>14756</f>
        <v>14756</v>
      </c>
      <c r="D85" s="1">
        <f>60710</f>
        <v>60710</v>
      </c>
      <c r="E85" s="1">
        <f t="shared" si="6"/>
        <v>59.287109375</v>
      </c>
    </row>
    <row r="86" spans="1:5" x14ac:dyDescent="0.25">
      <c r="A86" s="1">
        <f>26134</f>
        <v>26134</v>
      </c>
      <c r="B86" s="1">
        <f>27</f>
        <v>27</v>
      </c>
      <c r="C86" s="1">
        <f>14899</f>
        <v>14899</v>
      </c>
      <c r="D86" s="1">
        <f>60710</f>
        <v>60710</v>
      </c>
      <c r="E86" s="1">
        <f t="shared" si="6"/>
        <v>59.287109375</v>
      </c>
    </row>
    <row r="87" spans="1:5" x14ac:dyDescent="0.25">
      <c r="A87" s="1">
        <f>26454</f>
        <v>26454</v>
      </c>
      <c r="B87" s="1">
        <f>35</f>
        <v>35</v>
      </c>
      <c r="C87" s="1">
        <f>15058</f>
        <v>15058</v>
      </c>
      <c r="D87" s="1">
        <f>60710</f>
        <v>60710</v>
      </c>
      <c r="E87" s="1">
        <f t="shared" si="6"/>
        <v>59.287109375</v>
      </c>
    </row>
    <row r="88" spans="1:5" x14ac:dyDescent="0.25">
      <c r="A88" s="1">
        <f>26756</f>
        <v>26756</v>
      </c>
      <c r="B88" s="1">
        <f>50</f>
        <v>50</v>
      </c>
      <c r="C88" s="1">
        <f>15226</f>
        <v>15226</v>
      </c>
      <c r="D88" s="1">
        <f>60710</f>
        <v>60710</v>
      </c>
      <c r="E88" s="1">
        <f t="shared" si="6"/>
        <v>59.287109375</v>
      </c>
    </row>
    <row r="89" spans="1:5" x14ac:dyDescent="0.25">
      <c r="A89" s="1">
        <f>27073</f>
        <v>27073</v>
      </c>
      <c r="B89" s="1">
        <f>11</f>
        <v>11</v>
      </c>
      <c r="C89" s="1">
        <f>15408</f>
        <v>15408</v>
      </c>
      <c r="D89" s="1">
        <f>60712</f>
        <v>60712</v>
      </c>
      <c r="E89" s="1">
        <f>59.2890625</f>
        <v>59.2890625</v>
      </c>
    </row>
    <row r="90" spans="1:5" x14ac:dyDescent="0.25">
      <c r="A90" s="1">
        <f>27361</f>
        <v>27361</v>
      </c>
      <c r="B90" s="1">
        <f>15</f>
        <v>15</v>
      </c>
      <c r="C90" s="1">
        <f>15584</f>
        <v>15584</v>
      </c>
      <c r="D90" s="1">
        <f>60710</f>
        <v>60710</v>
      </c>
      <c r="E90" s="1">
        <f>59.287109375</f>
        <v>59.287109375</v>
      </c>
    </row>
    <row r="91" spans="1:5" x14ac:dyDescent="0.25">
      <c r="A91" s="1">
        <f>27630</f>
        <v>27630</v>
      </c>
      <c r="B91" s="1">
        <f>0</f>
        <v>0</v>
      </c>
      <c r="C91" s="1">
        <f>15737</f>
        <v>15737</v>
      </c>
      <c r="D91" s="1">
        <f>60712</f>
        <v>60712</v>
      </c>
      <c r="E91" s="1">
        <f>59.2890625</f>
        <v>59.2890625</v>
      </c>
    </row>
    <row r="92" spans="1:5" x14ac:dyDescent="0.25">
      <c r="A92" s="1">
        <f>27914</f>
        <v>27914</v>
      </c>
      <c r="B92" s="1">
        <f>0</f>
        <v>0</v>
      </c>
      <c r="C92" s="1">
        <f>15934</f>
        <v>15934</v>
      </c>
      <c r="D92" s="1">
        <f>60710</f>
        <v>60710</v>
      </c>
      <c r="E92" s="1">
        <f>59.287109375</f>
        <v>59.287109375</v>
      </c>
    </row>
    <row r="93" spans="1:5" x14ac:dyDescent="0.25">
      <c r="A93" s="1">
        <f>28221</f>
        <v>28221</v>
      </c>
      <c r="B93" s="1">
        <f>0</f>
        <v>0</v>
      </c>
      <c r="C93" s="1">
        <f>16082</f>
        <v>16082</v>
      </c>
      <c r="D93" s="1">
        <f>60710</f>
        <v>60710</v>
      </c>
      <c r="E93" s="1">
        <f>59.287109375</f>
        <v>59.287109375</v>
      </c>
    </row>
    <row r="94" spans="1:5" x14ac:dyDescent="0.25">
      <c r="A94" s="1">
        <f>28490</f>
        <v>28490</v>
      </c>
      <c r="B94" s="1">
        <f>0</f>
        <v>0</v>
      </c>
      <c r="C94" s="1">
        <f>16235</f>
        <v>16235</v>
      </c>
      <c r="D94" s="1">
        <f>60710</f>
        <v>60710</v>
      </c>
      <c r="E94" s="1">
        <f>59.287109375</f>
        <v>59.287109375</v>
      </c>
    </row>
    <row r="95" spans="1:5" x14ac:dyDescent="0.25">
      <c r="A95" s="1">
        <f>28797</f>
        <v>28797</v>
      </c>
      <c r="B95" s="1">
        <f>4</f>
        <v>4</v>
      </c>
      <c r="C95" s="1">
        <f>16421</f>
        <v>16421</v>
      </c>
      <c r="D95" s="1">
        <f>59550</f>
        <v>59550</v>
      </c>
      <c r="E95" s="1">
        <f>58.154296875</f>
        <v>58.154296875</v>
      </c>
    </row>
    <row r="96" spans="1:5" x14ac:dyDescent="0.25">
      <c r="A96" s="1">
        <f>29065</f>
        <v>29065</v>
      </c>
      <c r="B96" s="1">
        <f>0</f>
        <v>0</v>
      </c>
      <c r="C96" s="1">
        <f>16615</f>
        <v>16615</v>
      </c>
      <c r="D96" s="1">
        <f>60330</f>
        <v>60330</v>
      </c>
      <c r="E96" s="1">
        <f>58.916015625</f>
        <v>58.916015625</v>
      </c>
    </row>
    <row r="97" spans="1:5" x14ac:dyDescent="0.25">
      <c r="A97" s="1">
        <f>29386</f>
        <v>29386</v>
      </c>
      <c r="B97" s="1">
        <f>4</f>
        <v>4</v>
      </c>
      <c r="C97" s="1">
        <f>16822</f>
        <v>16822</v>
      </c>
      <c r="D97" s="1">
        <f>61102</f>
        <v>61102</v>
      </c>
      <c r="E97" s="1">
        <f>59.669921875</f>
        <v>59.669921875</v>
      </c>
    </row>
    <row r="98" spans="1:5" x14ac:dyDescent="0.25">
      <c r="A98" s="1">
        <f>29655</f>
        <v>29655</v>
      </c>
      <c r="B98" s="1">
        <f>0</f>
        <v>0</v>
      </c>
      <c r="C98" s="1">
        <f>17027</f>
        <v>17027</v>
      </c>
      <c r="D98" s="1">
        <f>61092</f>
        <v>61092</v>
      </c>
      <c r="E98" s="1">
        <f>59.66015625</f>
        <v>59.66015625</v>
      </c>
    </row>
    <row r="99" spans="1:5" x14ac:dyDescent="0.25">
      <c r="A99" s="1">
        <f>29954</f>
        <v>29954</v>
      </c>
      <c r="B99" s="1">
        <f>0</f>
        <v>0</v>
      </c>
      <c r="C99" s="1">
        <f>17185</f>
        <v>17185</v>
      </c>
      <c r="D99" s="1">
        <f t="shared" ref="D99:D107" si="7">61922</f>
        <v>61922</v>
      </c>
      <c r="E99" s="1">
        <f t="shared" ref="E99:E107" si="8">60.470703125</f>
        <v>60.470703125</v>
      </c>
    </row>
    <row r="100" spans="1:5" x14ac:dyDescent="0.25">
      <c r="A100" s="1">
        <f>30238</f>
        <v>30238</v>
      </c>
      <c r="B100" s="1">
        <f>15</f>
        <v>15</v>
      </c>
      <c r="C100" s="1">
        <f>17355</f>
        <v>17355</v>
      </c>
      <c r="D100" s="1">
        <f t="shared" si="7"/>
        <v>61922</v>
      </c>
      <c r="E100" s="1">
        <f t="shared" si="8"/>
        <v>60.470703125</v>
      </c>
    </row>
    <row r="101" spans="1:5" x14ac:dyDescent="0.25">
      <c r="A101" s="1">
        <f>30558</f>
        <v>30558</v>
      </c>
      <c r="B101" s="1">
        <f>20</f>
        <v>20</v>
      </c>
      <c r="C101" s="1">
        <f>17527</f>
        <v>17527</v>
      </c>
      <c r="D101" s="1">
        <f t="shared" si="7"/>
        <v>61922</v>
      </c>
      <c r="E101" s="1">
        <f t="shared" si="8"/>
        <v>60.470703125</v>
      </c>
    </row>
    <row r="102" spans="1:5" x14ac:dyDescent="0.25">
      <c r="A102" s="1">
        <f>30859</f>
        <v>30859</v>
      </c>
      <c r="B102" s="1">
        <f>6</f>
        <v>6</v>
      </c>
      <c r="C102" s="1">
        <f>17684</f>
        <v>17684</v>
      </c>
      <c r="D102" s="1">
        <f t="shared" si="7"/>
        <v>61922</v>
      </c>
      <c r="E102" s="1">
        <f t="shared" si="8"/>
        <v>60.470703125</v>
      </c>
    </row>
    <row r="103" spans="1:5" x14ac:dyDescent="0.25">
      <c r="A103" s="1">
        <f>31137</f>
        <v>31137</v>
      </c>
      <c r="B103" s="1">
        <f>9</f>
        <v>9</v>
      </c>
      <c r="C103" s="1">
        <f>17835</f>
        <v>17835</v>
      </c>
      <c r="D103" s="1">
        <f t="shared" si="7"/>
        <v>61922</v>
      </c>
      <c r="E103" s="1">
        <f t="shared" si="8"/>
        <v>60.470703125</v>
      </c>
    </row>
    <row r="104" spans="1:5" x14ac:dyDescent="0.25">
      <c r="A104" s="1">
        <f>31424</f>
        <v>31424</v>
      </c>
      <c r="B104" s="1">
        <f>0</f>
        <v>0</v>
      </c>
      <c r="C104" s="1">
        <f>18010</f>
        <v>18010</v>
      </c>
      <c r="D104" s="1">
        <f t="shared" si="7"/>
        <v>61922</v>
      </c>
      <c r="E104" s="1">
        <f t="shared" si="8"/>
        <v>60.470703125</v>
      </c>
    </row>
    <row r="105" spans="1:5" x14ac:dyDescent="0.25">
      <c r="A105" s="1">
        <f>31711</f>
        <v>31711</v>
      </c>
      <c r="B105" s="1">
        <f>0</f>
        <v>0</v>
      </c>
      <c r="C105" s="1">
        <f>18154</f>
        <v>18154</v>
      </c>
      <c r="D105" s="1">
        <f t="shared" si="7"/>
        <v>61922</v>
      </c>
      <c r="E105" s="1">
        <f t="shared" si="8"/>
        <v>60.470703125</v>
      </c>
    </row>
    <row r="106" spans="1:5" x14ac:dyDescent="0.25">
      <c r="A106" s="1">
        <f>32014</f>
        <v>32014</v>
      </c>
      <c r="B106" s="1">
        <f>0</f>
        <v>0</v>
      </c>
      <c r="C106" s="1">
        <f>18297</f>
        <v>18297</v>
      </c>
      <c r="D106" s="1">
        <f t="shared" si="7"/>
        <v>61922</v>
      </c>
      <c r="E106" s="1">
        <f t="shared" si="8"/>
        <v>60.470703125</v>
      </c>
    </row>
    <row r="107" spans="1:5" x14ac:dyDescent="0.25">
      <c r="A107" s="1">
        <f>32334</f>
        <v>32334</v>
      </c>
      <c r="B107" s="1">
        <f>4</f>
        <v>4</v>
      </c>
      <c r="C107" s="1">
        <f>18478</f>
        <v>18478</v>
      </c>
      <c r="D107" s="1">
        <f t="shared" si="7"/>
        <v>61922</v>
      </c>
      <c r="E107" s="1">
        <f t="shared" si="8"/>
        <v>60.470703125</v>
      </c>
    </row>
    <row r="108" spans="1:5" x14ac:dyDescent="0.25">
      <c r="A108" s="1">
        <f>32653</f>
        <v>32653</v>
      </c>
      <c r="B108" s="1">
        <f>0</f>
        <v>0</v>
      </c>
      <c r="C108" s="1">
        <f>18704</f>
        <v>18704</v>
      </c>
      <c r="D108" s="1">
        <f>61926</f>
        <v>61926</v>
      </c>
      <c r="E108" s="1">
        <f t="shared" ref="E108:E113" si="9">60.474609375</f>
        <v>60.474609375</v>
      </c>
    </row>
    <row r="109" spans="1:5" x14ac:dyDescent="0.25">
      <c r="A109" s="1">
        <f>32947</f>
        <v>32947</v>
      </c>
      <c r="B109" s="1">
        <f>0</f>
        <v>0</v>
      </c>
      <c r="C109" s="1">
        <f>18870</f>
        <v>18870</v>
      </c>
      <c r="D109" s="1">
        <f>61926</f>
        <v>61926</v>
      </c>
      <c r="E109" s="1">
        <f t="shared" si="9"/>
        <v>60.474609375</v>
      </c>
    </row>
    <row r="110" spans="1:5" x14ac:dyDescent="0.25">
      <c r="A110" s="1">
        <f>33285</f>
        <v>33285</v>
      </c>
      <c r="B110" s="1">
        <f>0</f>
        <v>0</v>
      </c>
      <c r="C110" s="1">
        <f>19033</f>
        <v>19033</v>
      </c>
      <c r="D110" s="1">
        <f>61926</f>
        <v>61926</v>
      </c>
      <c r="E110" s="1">
        <f t="shared" si="9"/>
        <v>60.474609375</v>
      </c>
    </row>
    <row r="111" spans="1:5" x14ac:dyDescent="0.25">
      <c r="A111" s="1">
        <f>33616</f>
        <v>33616</v>
      </c>
      <c r="B111" s="1">
        <f>0</f>
        <v>0</v>
      </c>
      <c r="C111" s="1">
        <f>19200</f>
        <v>19200</v>
      </c>
      <c r="D111" s="1">
        <f>61926</f>
        <v>61926</v>
      </c>
      <c r="E111" s="1">
        <f t="shared" si="9"/>
        <v>60.474609375</v>
      </c>
    </row>
    <row r="112" spans="1:5" x14ac:dyDescent="0.25">
      <c r="A112" s="1">
        <f>33892</f>
        <v>33892</v>
      </c>
      <c r="B112" s="1">
        <f>5</f>
        <v>5</v>
      </c>
      <c r="C112" s="1">
        <f>19352</f>
        <v>19352</v>
      </c>
      <c r="D112" s="1">
        <f>61926</f>
        <v>61926</v>
      </c>
      <c r="E112" s="1">
        <f t="shared" si="9"/>
        <v>60.474609375</v>
      </c>
    </row>
    <row r="113" spans="1:5" x14ac:dyDescent="0.25">
      <c r="A113" s="1">
        <f>34163</f>
        <v>34163</v>
      </c>
      <c r="B113" s="1">
        <f>5</f>
        <v>5</v>
      </c>
      <c r="C113" s="1">
        <f>19507</f>
        <v>19507</v>
      </c>
      <c r="D113" s="1">
        <f>61926</f>
        <v>61926</v>
      </c>
      <c r="E113" s="1">
        <f t="shared" si="9"/>
        <v>60.474609375</v>
      </c>
    </row>
    <row r="114" spans="1:5" x14ac:dyDescent="0.25">
      <c r="A114" s="1">
        <f>34437</f>
        <v>34437</v>
      </c>
      <c r="B114" s="1">
        <f>0</f>
        <v>0</v>
      </c>
      <c r="C114" s="1">
        <f>19699</f>
        <v>19699</v>
      </c>
      <c r="D114" s="1">
        <f>61928</f>
        <v>61928</v>
      </c>
      <c r="E114" s="1">
        <f>60.4765625</f>
        <v>60.4765625</v>
      </c>
    </row>
    <row r="115" spans="1:5" x14ac:dyDescent="0.25">
      <c r="A115" s="1">
        <f>34711</f>
        <v>34711</v>
      </c>
      <c r="B115" s="1">
        <f>0</f>
        <v>0</v>
      </c>
      <c r="C115" s="1">
        <f>19922</f>
        <v>19922</v>
      </c>
      <c r="D115" s="1">
        <f>61928</f>
        <v>61928</v>
      </c>
      <c r="E115" s="1">
        <f>60.4765625</f>
        <v>60.4765625</v>
      </c>
    </row>
    <row r="116" spans="1:5" x14ac:dyDescent="0.25">
      <c r="A116" s="1">
        <f>35038</f>
        <v>35038</v>
      </c>
      <c r="B116" s="1">
        <f>9</f>
        <v>9</v>
      </c>
      <c r="C116" s="1">
        <f>20095</f>
        <v>20095</v>
      </c>
      <c r="D116" s="1">
        <f>61926</f>
        <v>61926</v>
      </c>
      <c r="E116" s="1">
        <f>60.474609375</f>
        <v>60.474609375</v>
      </c>
    </row>
    <row r="117" spans="1:5" x14ac:dyDescent="0.25">
      <c r="A117" s="1">
        <f>35316</f>
        <v>35316</v>
      </c>
      <c r="B117" s="1">
        <f>35</f>
        <v>35</v>
      </c>
      <c r="C117" s="1">
        <f>20255</f>
        <v>20255</v>
      </c>
      <c r="D117" s="1">
        <f>61926</f>
        <v>61926</v>
      </c>
      <c r="E117" s="1">
        <f>60.474609375</f>
        <v>60.474609375</v>
      </c>
    </row>
    <row r="118" spans="1:5" x14ac:dyDescent="0.25">
      <c r="A118" s="1">
        <f>35648</f>
        <v>35648</v>
      </c>
      <c r="B118" s="1">
        <f>13</f>
        <v>13</v>
      </c>
      <c r="C118" s="1">
        <f>20476</f>
        <v>20476</v>
      </c>
      <c r="D118" s="1">
        <f>61928</f>
        <v>61928</v>
      </c>
      <c r="E118" s="1">
        <f>60.4765625</f>
        <v>60.4765625</v>
      </c>
    </row>
    <row r="119" spans="1:5" x14ac:dyDescent="0.25">
      <c r="A119" s="1">
        <f>35929</f>
        <v>35929</v>
      </c>
      <c r="B119" s="1">
        <f>6</f>
        <v>6</v>
      </c>
      <c r="C119" s="1">
        <f>20640</f>
        <v>20640</v>
      </c>
      <c r="D119" s="1">
        <f>61926</f>
        <v>61926</v>
      </c>
      <c r="E119" s="1">
        <f>60.474609375</f>
        <v>60.474609375</v>
      </c>
    </row>
    <row r="120" spans="1:5" x14ac:dyDescent="0.25">
      <c r="A120" s="1">
        <f>36213</f>
        <v>36213</v>
      </c>
      <c r="B120" s="1">
        <f>0</f>
        <v>0</v>
      </c>
      <c r="C120" s="1">
        <f>20835</f>
        <v>20835</v>
      </c>
      <c r="D120" s="1">
        <f>61926</f>
        <v>61926</v>
      </c>
      <c r="E120" s="1">
        <f>60.474609375</f>
        <v>60.474609375</v>
      </c>
    </row>
    <row r="121" spans="1:5" x14ac:dyDescent="0.25">
      <c r="A121" s="1">
        <f>36492</f>
        <v>36492</v>
      </c>
      <c r="B121" s="1">
        <f>3</f>
        <v>3</v>
      </c>
      <c r="C121" s="1">
        <f>20999</f>
        <v>20999</v>
      </c>
      <c r="D121" s="1">
        <f>61926</f>
        <v>61926</v>
      </c>
      <c r="E121" s="1">
        <f>60.474609375</f>
        <v>60.474609375</v>
      </c>
    </row>
    <row r="122" spans="1:5" x14ac:dyDescent="0.25">
      <c r="A122" s="1">
        <f>36773</f>
        <v>36773</v>
      </c>
      <c r="B122" s="1">
        <f>0</f>
        <v>0</v>
      </c>
      <c r="C122" s="1">
        <f>21198</f>
        <v>21198</v>
      </c>
      <c r="D122" s="1">
        <f>61932</f>
        <v>61932</v>
      </c>
      <c r="E122" s="1">
        <f>60.48046875</f>
        <v>60.48046875</v>
      </c>
    </row>
    <row r="123" spans="1:5" x14ac:dyDescent="0.25">
      <c r="A123" s="1">
        <f>37079</f>
        <v>37079</v>
      </c>
      <c r="B123" s="1">
        <f>0</f>
        <v>0</v>
      </c>
      <c r="C123" s="1">
        <f>21363</f>
        <v>21363</v>
      </c>
      <c r="D123" s="1">
        <f>61930</f>
        <v>61930</v>
      </c>
      <c r="E123" s="1">
        <f>60.478515625</f>
        <v>60.478515625</v>
      </c>
    </row>
    <row r="124" spans="1:5" x14ac:dyDescent="0.25">
      <c r="A124" s="1">
        <f>37513</f>
        <v>37513</v>
      </c>
      <c r="B124" s="1">
        <f>0</f>
        <v>0</v>
      </c>
      <c r="C124" s="1">
        <f>21606</f>
        <v>21606</v>
      </c>
      <c r="D124" s="1">
        <f>62288</f>
        <v>62288</v>
      </c>
      <c r="E124" s="1">
        <f>60.828125</f>
        <v>60.828125</v>
      </c>
    </row>
    <row r="125" spans="1:5" x14ac:dyDescent="0.25">
      <c r="A125" s="1">
        <f>37834</f>
        <v>37834</v>
      </c>
      <c r="B125" s="1">
        <f>2</f>
        <v>2</v>
      </c>
      <c r="C125" s="1">
        <f>21781</f>
        <v>21781</v>
      </c>
      <c r="D125" s="1">
        <f>62314</f>
        <v>62314</v>
      </c>
      <c r="E125" s="1">
        <f>60.853515625</f>
        <v>60.853515625</v>
      </c>
    </row>
    <row r="126" spans="1:5" x14ac:dyDescent="0.25">
      <c r="A126" s="1">
        <f>38109</f>
        <v>38109</v>
      </c>
      <c r="B126" s="1">
        <f>0</f>
        <v>0</v>
      </c>
      <c r="C126" s="1">
        <f>21930</f>
        <v>21930</v>
      </c>
      <c r="D126" s="1">
        <f>62314</f>
        <v>62314</v>
      </c>
      <c r="E126" s="1">
        <f>60.853515625</f>
        <v>60.853515625</v>
      </c>
    </row>
    <row r="127" spans="1:5" x14ac:dyDescent="0.25">
      <c r="A127" s="1">
        <f>38410</f>
        <v>38410</v>
      </c>
      <c r="B127" s="1">
        <f>0</f>
        <v>0</v>
      </c>
      <c r="C127" s="1">
        <f>22151</f>
        <v>22151</v>
      </c>
      <c r="D127" s="1">
        <f>62316</f>
        <v>62316</v>
      </c>
      <c r="E127" s="1">
        <f>60.85546875</f>
        <v>60.85546875</v>
      </c>
    </row>
    <row r="128" spans="1:5" x14ac:dyDescent="0.25">
      <c r="A128" s="1">
        <f>38768</f>
        <v>38768</v>
      </c>
      <c r="B128" s="1">
        <f>0</f>
        <v>0</v>
      </c>
      <c r="C128" s="1">
        <f>22367</f>
        <v>22367</v>
      </c>
      <c r="D128" s="1">
        <f>62316</f>
        <v>62316</v>
      </c>
      <c r="E128" s="1">
        <f>60.85546875</f>
        <v>60.85546875</v>
      </c>
    </row>
    <row r="129" spans="1:5" x14ac:dyDescent="0.25">
      <c r="A129" s="1">
        <f>39095</f>
        <v>39095</v>
      </c>
      <c r="B129" s="1">
        <f>0</f>
        <v>0</v>
      </c>
      <c r="C129" s="1">
        <f>22608</f>
        <v>22608</v>
      </c>
      <c r="D129" s="1">
        <f>62314</f>
        <v>62314</v>
      </c>
      <c r="E129" s="1">
        <f>60.853515625</f>
        <v>60.853515625</v>
      </c>
    </row>
    <row r="130" spans="1:5" x14ac:dyDescent="0.25">
      <c r="A130" s="1">
        <f>39386</f>
        <v>39386</v>
      </c>
      <c r="B130" s="1">
        <f>32</f>
        <v>32</v>
      </c>
      <c r="C130" s="1">
        <f>22797</f>
        <v>22797</v>
      </c>
      <c r="D130" s="1">
        <f>62314</f>
        <v>62314</v>
      </c>
      <c r="E130" s="1">
        <f>60.853515625</f>
        <v>60.853515625</v>
      </c>
    </row>
    <row r="131" spans="1:5" x14ac:dyDescent="0.25">
      <c r="A131" s="1">
        <f>39705</f>
        <v>39705</v>
      </c>
      <c r="B131" s="1">
        <f>9</f>
        <v>9</v>
      </c>
      <c r="C131" s="1">
        <f>23003</f>
        <v>23003</v>
      </c>
      <c r="D131" s="1">
        <f>62314</f>
        <v>62314</v>
      </c>
      <c r="E131" s="1">
        <f>60.853515625</f>
        <v>60.853515625</v>
      </c>
    </row>
    <row r="132" spans="1:5" x14ac:dyDescent="0.25">
      <c r="A132" s="1">
        <f>39992</f>
        <v>39992</v>
      </c>
      <c r="B132" s="1">
        <f t="shared" ref="B132:B144" si="10">0</f>
        <v>0</v>
      </c>
      <c r="C132" s="1">
        <f>23167</f>
        <v>23167</v>
      </c>
      <c r="D132" s="1">
        <f>62314</f>
        <v>62314</v>
      </c>
      <c r="E132" s="1">
        <f>60.853515625</f>
        <v>60.853515625</v>
      </c>
    </row>
    <row r="133" spans="1:5" x14ac:dyDescent="0.25">
      <c r="A133" s="1">
        <f>40265</f>
        <v>40265</v>
      </c>
      <c r="B133" s="1">
        <f t="shared" si="10"/>
        <v>0</v>
      </c>
      <c r="C133" s="1">
        <f>23351</f>
        <v>23351</v>
      </c>
      <c r="D133" s="1">
        <f>62316</f>
        <v>62316</v>
      </c>
      <c r="E133" s="1">
        <f>60.85546875</f>
        <v>60.85546875</v>
      </c>
    </row>
    <row r="134" spans="1:5" x14ac:dyDescent="0.25">
      <c r="A134" s="1">
        <f>40541</f>
        <v>40541</v>
      </c>
      <c r="B134" s="1">
        <f t="shared" si="10"/>
        <v>0</v>
      </c>
      <c r="C134" s="1">
        <f>23518</f>
        <v>23518</v>
      </c>
      <c r="D134" s="1">
        <f>62314</f>
        <v>62314</v>
      </c>
      <c r="E134" s="1">
        <f>60.853515625</f>
        <v>60.853515625</v>
      </c>
    </row>
    <row r="135" spans="1:5" x14ac:dyDescent="0.25">
      <c r="A135" s="1">
        <f>40865</f>
        <v>40865</v>
      </c>
      <c r="B135" s="1">
        <f t="shared" si="10"/>
        <v>0</v>
      </c>
      <c r="C135" s="1">
        <f>23733</f>
        <v>23733</v>
      </c>
      <c r="D135" s="1">
        <f>62316</f>
        <v>62316</v>
      </c>
      <c r="E135" s="1">
        <f>60.85546875</f>
        <v>60.85546875</v>
      </c>
    </row>
    <row r="136" spans="1:5" x14ac:dyDescent="0.25">
      <c r="A136" s="1">
        <f>41200</f>
        <v>41200</v>
      </c>
      <c r="B136" s="1">
        <f t="shared" si="10"/>
        <v>0</v>
      </c>
      <c r="C136" s="1">
        <f>23963</f>
        <v>23963</v>
      </c>
      <c r="D136" s="1">
        <f>62314</f>
        <v>62314</v>
      </c>
      <c r="E136" s="1">
        <f>60.853515625</f>
        <v>60.853515625</v>
      </c>
    </row>
    <row r="137" spans="1:5" x14ac:dyDescent="0.25">
      <c r="A137" s="1">
        <f>41539</f>
        <v>41539</v>
      </c>
      <c r="B137" s="1">
        <f t="shared" si="10"/>
        <v>0</v>
      </c>
      <c r="C137" s="1">
        <f>24152</f>
        <v>24152</v>
      </c>
      <c r="D137" s="1">
        <f>62314</f>
        <v>62314</v>
      </c>
      <c r="E137" s="1">
        <f>60.853515625</f>
        <v>60.853515625</v>
      </c>
    </row>
    <row r="138" spans="1:5" x14ac:dyDescent="0.25">
      <c r="A138" s="1">
        <f>41884</f>
        <v>41884</v>
      </c>
      <c r="B138" s="1">
        <f t="shared" si="10"/>
        <v>0</v>
      </c>
      <c r="C138" s="1">
        <f>24341</f>
        <v>24341</v>
      </c>
      <c r="D138" s="1">
        <f>62314</f>
        <v>62314</v>
      </c>
      <c r="E138" s="1">
        <f>60.853515625</f>
        <v>60.853515625</v>
      </c>
    </row>
    <row r="139" spans="1:5" x14ac:dyDescent="0.25">
      <c r="A139" s="1">
        <f>42204</f>
        <v>42204</v>
      </c>
      <c r="B139" s="1">
        <f t="shared" si="10"/>
        <v>0</v>
      </c>
      <c r="C139" s="1">
        <f>24510</f>
        <v>24510</v>
      </c>
      <c r="D139" s="1">
        <f>62314</f>
        <v>62314</v>
      </c>
      <c r="E139" s="1">
        <f>60.853515625</f>
        <v>60.853515625</v>
      </c>
    </row>
    <row r="140" spans="1:5" x14ac:dyDescent="0.25">
      <c r="A140" s="1">
        <f>42539</f>
        <v>42539</v>
      </c>
      <c r="B140" s="1">
        <f t="shared" si="10"/>
        <v>0</v>
      </c>
      <c r="C140" s="1">
        <f>24722</f>
        <v>24722</v>
      </c>
      <c r="D140" s="1">
        <f>62316</f>
        <v>62316</v>
      </c>
      <c r="E140" s="1">
        <f>60.85546875</f>
        <v>60.85546875</v>
      </c>
    </row>
    <row r="141" spans="1:5" x14ac:dyDescent="0.25">
      <c r="A141" s="1">
        <f>42881</f>
        <v>42881</v>
      </c>
      <c r="B141" s="1">
        <f t="shared" si="10"/>
        <v>0</v>
      </c>
      <c r="C141" s="1">
        <f>24951</f>
        <v>24951</v>
      </c>
      <c r="D141" s="1">
        <f>62314</f>
        <v>62314</v>
      </c>
      <c r="E141" s="1">
        <f>60.853515625</f>
        <v>60.853515625</v>
      </c>
    </row>
    <row r="142" spans="1:5" x14ac:dyDescent="0.25">
      <c r="A142" s="1">
        <f>43208</f>
        <v>43208</v>
      </c>
      <c r="B142" s="1">
        <f t="shared" si="10"/>
        <v>0</v>
      </c>
      <c r="C142" s="1">
        <f>25138</f>
        <v>25138</v>
      </c>
      <c r="D142" s="1">
        <f>62314</f>
        <v>62314</v>
      </c>
      <c r="E142" s="1">
        <f>60.853515625</f>
        <v>60.853515625</v>
      </c>
    </row>
    <row r="143" spans="1:5" x14ac:dyDescent="0.25">
      <c r="A143" s="1">
        <f>43554</f>
        <v>43554</v>
      </c>
      <c r="B143" s="1">
        <f t="shared" si="10"/>
        <v>0</v>
      </c>
      <c r="C143" s="1">
        <f>25341</f>
        <v>25341</v>
      </c>
      <c r="D143" s="1">
        <f>62316</f>
        <v>62316</v>
      </c>
      <c r="E143" s="1">
        <f>60.85546875</f>
        <v>60.85546875</v>
      </c>
    </row>
    <row r="144" spans="1:5" x14ac:dyDescent="0.25">
      <c r="A144" s="1">
        <f>43935</f>
        <v>43935</v>
      </c>
      <c r="B144" s="1">
        <f t="shared" si="10"/>
        <v>0</v>
      </c>
      <c r="C144" s="1">
        <f>25505</f>
        <v>25505</v>
      </c>
      <c r="D144" s="1">
        <f>62314</f>
        <v>62314</v>
      </c>
      <c r="E144" s="1">
        <f>60.853515625</f>
        <v>60.853515625</v>
      </c>
    </row>
    <row r="145" spans="1:5" x14ac:dyDescent="0.25">
      <c r="A145" s="1">
        <f>44285</f>
        <v>44285</v>
      </c>
      <c r="B145" s="1">
        <f>13</f>
        <v>13</v>
      </c>
      <c r="C145" s="1">
        <f>25764</f>
        <v>25764</v>
      </c>
      <c r="D145" s="1">
        <f>62590</f>
        <v>62590</v>
      </c>
      <c r="E145" s="1">
        <f>61.123046875</f>
        <v>61.123046875</v>
      </c>
    </row>
    <row r="146" spans="1:5" x14ac:dyDescent="0.25">
      <c r="A146" s="1">
        <f>44564</f>
        <v>44564</v>
      </c>
      <c r="B146" s="1">
        <f>0</f>
        <v>0</v>
      </c>
      <c r="C146" s="1">
        <f>25991</f>
        <v>25991</v>
      </c>
      <c r="D146" s="1">
        <f>62738</f>
        <v>62738</v>
      </c>
      <c r="E146" s="1">
        <f>61.267578125</f>
        <v>61.267578125</v>
      </c>
    </row>
    <row r="147" spans="1:5" x14ac:dyDescent="0.25">
      <c r="A147" s="1">
        <f>44837</f>
        <v>44837</v>
      </c>
      <c r="B147" s="1">
        <f>0</f>
        <v>0</v>
      </c>
      <c r="C147" s="1">
        <f>26190</f>
        <v>26190</v>
      </c>
      <c r="D147" s="1">
        <f>60304</f>
        <v>60304</v>
      </c>
      <c r="E147" s="1">
        <f>58.890625</f>
        <v>58.890625</v>
      </c>
    </row>
    <row r="148" spans="1:5" x14ac:dyDescent="0.25">
      <c r="A148" s="1">
        <f>45123</f>
        <v>45123</v>
      </c>
      <c r="B148" s="1">
        <f>0</f>
        <v>0</v>
      </c>
      <c r="C148" s="1">
        <f>26381</f>
        <v>26381</v>
      </c>
      <c r="D148" s="1">
        <f>60732</f>
        <v>60732</v>
      </c>
      <c r="E148" s="1">
        <f>59.30859375</f>
        <v>59.30859375</v>
      </c>
    </row>
    <row r="149" spans="1:5" x14ac:dyDescent="0.25">
      <c r="A149" s="1">
        <f>45408</f>
        <v>45408</v>
      </c>
      <c r="B149" s="1">
        <f>0</f>
        <v>0</v>
      </c>
      <c r="C149" s="1">
        <f>26671</f>
        <v>26671</v>
      </c>
      <c r="D149" s="1">
        <f>61094</f>
        <v>61094</v>
      </c>
      <c r="E149" s="1">
        <f>59.662109375</f>
        <v>59.662109375</v>
      </c>
    </row>
    <row r="150" spans="1:5" x14ac:dyDescent="0.25">
      <c r="A150" s="1">
        <f>45699</f>
        <v>45699</v>
      </c>
      <c r="B150" s="1">
        <f>0</f>
        <v>0</v>
      </c>
      <c r="C150" s="1">
        <f>26852</f>
        <v>26852</v>
      </c>
      <c r="D150" s="1">
        <f>65376</f>
        <v>65376</v>
      </c>
      <c r="E150" s="1">
        <f>63.84375</f>
        <v>63.84375</v>
      </c>
    </row>
    <row r="151" spans="1:5" x14ac:dyDescent="0.25">
      <c r="A151" s="1">
        <f>46000</f>
        <v>46000</v>
      </c>
      <c r="B151" s="1">
        <f>0</f>
        <v>0</v>
      </c>
      <c r="C151" s="1">
        <f>27064</f>
        <v>27064</v>
      </c>
      <c r="D151" s="1">
        <f>65904</f>
        <v>65904</v>
      </c>
      <c r="E151" s="1">
        <f>64.359375</f>
        <v>64.359375</v>
      </c>
    </row>
    <row r="152" spans="1:5" x14ac:dyDescent="0.25">
      <c r="A152" s="1">
        <f>46282</f>
        <v>46282</v>
      </c>
      <c r="B152" s="1">
        <f>0</f>
        <v>0</v>
      </c>
      <c r="C152" s="1">
        <f>27258</f>
        <v>27258</v>
      </c>
      <c r="D152" s="1">
        <f>65904</f>
        <v>65904</v>
      </c>
      <c r="E152" s="1">
        <f>64.359375</f>
        <v>64.359375</v>
      </c>
    </row>
    <row r="153" spans="1:5" x14ac:dyDescent="0.25">
      <c r="A153" s="1">
        <f>46557</f>
        <v>46557</v>
      </c>
      <c r="B153" s="1">
        <f>5</f>
        <v>5</v>
      </c>
      <c r="C153" s="1">
        <f>27452</f>
        <v>27452</v>
      </c>
      <c r="D153" s="1">
        <f>66344</f>
        <v>66344</v>
      </c>
      <c r="E153" s="1">
        <f>64.7890625</f>
        <v>64.7890625</v>
      </c>
    </row>
    <row r="154" spans="1:5" x14ac:dyDescent="0.25">
      <c r="A154" s="1">
        <f>46847</f>
        <v>46847</v>
      </c>
      <c r="B154" s="1">
        <f>0</f>
        <v>0</v>
      </c>
      <c r="C154" s="1">
        <f>27672</f>
        <v>27672</v>
      </c>
      <c r="D154" s="1">
        <f>66344</f>
        <v>66344</v>
      </c>
      <c r="E154" s="1">
        <f>64.7890625</f>
        <v>64.7890625</v>
      </c>
    </row>
    <row r="155" spans="1:5" x14ac:dyDescent="0.25">
      <c r="A155" s="1">
        <f>47167</f>
        <v>47167</v>
      </c>
      <c r="B155" s="1">
        <f>0</f>
        <v>0</v>
      </c>
      <c r="C155" s="1">
        <f>27836</f>
        <v>27836</v>
      </c>
      <c r="D155" s="1">
        <f>66344</f>
        <v>66344</v>
      </c>
      <c r="E155" s="1">
        <f>64.7890625</f>
        <v>64.7890625</v>
      </c>
    </row>
    <row r="156" spans="1:5" x14ac:dyDescent="0.25">
      <c r="A156" s="1">
        <f>47492</f>
        <v>47492</v>
      </c>
      <c r="B156" s="1">
        <f>0</f>
        <v>0</v>
      </c>
      <c r="C156" s="1">
        <f>27992</f>
        <v>27992</v>
      </c>
      <c r="D156" s="1">
        <f>66344</f>
        <v>66344</v>
      </c>
      <c r="E156" s="1">
        <f>64.7890625</f>
        <v>64.7890625</v>
      </c>
    </row>
    <row r="157" spans="1:5" x14ac:dyDescent="0.25">
      <c r="A157" s="1">
        <f>47810</f>
        <v>47810</v>
      </c>
      <c r="B157" s="1">
        <f>0</f>
        <v>0</v>
      </c>
      <c r="C157" s="1">
        <f>28158</f>
        <v>28158</v>
      </c>
      <c r="D157" s="1">
        <f>66344</f>
        <v>66344</v>
      </c>
      <c r="E157" s="1">
        <f>64.7890625</f>
        <v>64.7890625</v>
      </c>
    </row>
    <row r="158" spans="1:5" x14ac:dyDescent="0.25">
      <c r="A158" s="1">
        <f>48125</f>
        <v>48125</v>
      </c>
      <c r="B158" s="1">
        <f>0</f>
        <v>0</v>
      </c>
      <c r="C158" s="1">
        <f>28327</f>
        <v>28327</v>
      </c>
      <c r="D158" s="1">
        <f>66346</f>
        <v>66346</v>
      </c>
      <c r="E158" s="1">
        <f>64.791015625</f>
        <v>64.791015625</v>
      </c>
    </row>
    <row r="159" spans="1:5" x14ac:dyDescent="0.25">
      <c r="A159" s="1">
        <f>48438</f>
        <v>48438</v>
      </c>
      <c r="B159" s="1">
        <f>16</f>
        <v>16</v>
      </c>
      <c r="C159" s="1">
        <f>28482</f>
        <v>28482</v>
      </c>
      <c r="D159" s="1">
        <f>66344</f>
        <v>66344</v>
      </c>
      <c r="E159" s="1">
        <f>64.7890625</f>
        <v>64.7890625</v>
      </c>
    </row>
    <row r="160" spans="1:5" x14ac:dyDescent="0.25">
      <c r="A160" s="1">
        <f>48724</f>
        <v>48724</v>
      </c>
      <c r="B160" s="1">
        <f>6</f>
        <v>6</v>
      </c>
      <c r="C160" s="1">
        <f>28678</f>
        <v>28678</v>
      </c>
      <c r="D160" s="1">
        <f>66345</f>
        <v>66345</v>
      </c>
      <c r="E160" s="1">
        <f>64.7900390625</f>
        <v>64.7900390625</v>
      </c>
    </row>
    <row r="161" spans="1:5" x14ac:dyDescent="0.25">
      <c r="A161" s="1">
        <f>49055</f>
        <v>49055</v>
      </c>
      <c r="B161" s="1">
        <f>0</f>
        <v>0</v>
      </c>
      <c r="C161" s="1">
        <f>28888</f>
        <v>28888</v>
      </c>
      <c r="D161" s="1">
        <f t="shared" ref="D161:D166" si="11">66344</f>
        <v>66344</v>
      </c>
      <c r="E161" s="1">
        <f t="shared" ref="E161:E166" si="12">64.7890625</f>
        <v>64.7890625</v>
      </c>
    </row>
    <row r="162" spans="1:5" x14ac:dyDescent="0.25">
      <c r="A162" s="1">
        <f>49333</f>
        <v>49333</v>
      </c>
      <c r="B162" s="1">
        <f>0</f>
        <v>0</v>
      </c>
      <c r="C162" s="1">
        <f>29115</f>
        <v>29115</v>
      </c>
      <c r="D162" s="1">
        <f t="shared" si="11"/>
        <v>66344</v>
      </c>
      <c r="E162" s="1">
        <f t="shared" si="12"/>
        <v>64.7890625</v>
      </c>
    </row>
    <row r="163" spans="1:5" x14ac:dyDescent="0.25">
      <c r="A163" s="1">
        <f>49699</f>
        <v>49699</v>
      </c>
      <c r="B163" s="1">
        <f>0</f>
        <v>0</v>
      </c>
      <c r="C163" s="1">
        <f>29280</f>
        <v>29280</v>
      </c>
      <c r="D163" s="1">
        <f t="shared" si="11"/>
        <v>66344</v>
      </c>
      <c r="E163" s="1">
        <f t="shared" si="12"/>
        <v>64.7890625</v>
      </c>
    </row>
    <row r="164" spans="1:5" x14ac:dyDescent="0.25">
      <c r="A164" s="1">
        <f>50011</f>
        <v>50011</v>
      </c>
      <c r="B164" s="1">
        <f>0</f>
        <v>0</v>
      </c>
      <c r="C164" s="1">
        <f>29476</f>
        <v>29476</v>
      </c>
      <c r="D164" s="1">
        <f t="shared" si="11"/>
        <v>66344</v>
      </c>
      <c r="E164" s="1">
        <f t="shared" si="12"/>
        <v>64.7890625</v>
      </c>
    </row>
    <row r="165" spans="1:5" x14ac:dyDescent="0.25">
      <c r="A165" s="1">
        <f>50375</f>
        <v>50375</v>
      </c>
      <c r="B165" s="1">
        <f>0</f>
        <v>0</v>
      </c>
      <c r="C165" s="1">
        <f>29675</f>
        <v>29675</v>
      </c>
      <c r="D165" s="1">
        <f t="shared" si="11"/>
        <v>66344</v>
      </c>
      <c r="E165" s="1">
        <f t="shared" si="12"/>
        <v>64.7890625</v>
      </c>
    </row>
    <row r="166" spans="1:5" x14ac:dyDescent="0.25">
      <c r="A166" s="1">
        <f>50720</f>
        <v>50720</v>
      </c>
      <c r="B166" s="1">
        <f>2</f>
        <v>2</v>
      </c>
      <c r="C166" s="1">
        <f>29855</f>
        <v>29855</v>
      </c>
      <c r="D166" s="1">
        <f t="shared" si="11"/>
        <v>66344</v>
      </c>
      <c r="E166" s="1">
        <f t="shared" si="12"/>
        <v>64.7890625</v>
      </c>
    </row>
    <row r="167" spans="1:5" x14ac:dyDescent="0.25">
      <c r="A167" s="1">
        <f>51033</f>
        <v>51033</v>
      </c>
      <c r="B167" s="1">
        <f>0</f>
        <v>0</v>
      </c>
      <c r="C167" s="1">
        <f>30055</f>
        <v>30055</v>
      </c>
      <c r="D167" s="1">
        <f>66356</f>
        <v>66356</v>
      </c>
      <c r="E167" s="1">
        <f>64.80078125</f>
        <v>64.80078125</v>
      </c>
    </row>
    <row r="168" spans="1:5" x14ac:dyDescent="0.25">
      <c r="A168" s="1">
        <f>51396</f>
        <v>51396</v>
      </c>
      <c r="B168" s="1">
        <f>4</f>
        <v>4</v>
      </c>
      <c r="C168" s="1">
        <f>30326</f>
        <v>30326</v>
      </c>
      <c r="D168" s="1">
        <f>66908</f>
        <v>66908</v>
      </c>
      <c r="E168" s="1">
        <f>65.33984375</f>
        <v>65.33984375</v>
      </c>
    </row>
    <row r="169" spans="1:5" x14ac:dyDescent="0.25">
      <c r="A169" s="1">
        <f>51722</f>
        <v>51722</v>
      </c>
      <c r="B169" s="1">
        <f>0</f>
        <v>0</v>
      </c>
      <c r="C169" s="1">
        <f>30553</f>
        <v>30553</v>
      </c>
      <c r="D169" s="1">
        <f>68012</f>
        <v>68012</v>
      </c>
      <c r="E169" s="1">
        <f>66.41796875</f>
        <v>66.41796875</v>
      </c>
    </row>
    <row r="170" spans="1:5" x14ac:dyDescent="0.25">
      <c r="A170" s="1">
        <f>52054</f>
        <v>52054</v>
      </c>
      <c r="B170" s="1">
        <f>30</f>
        <v>30</v>
      </c>
      <c r="C170" s="1">
        <f>30731</f>
        <v>30731</v>
      </c>
      <c r="D170" s="1">
        <f>68760</f>
        <v>68760</v>
      </c>
      <c r="E170" s="1">
        <f>67.1484375</f>
        <v>67.1484375</v>
      </c>
    </row>
    <row r="171" spans="1:5" x14ac:dyDescent="0.25">
      <c r="A171" s="1">
        <f>52335</f>
        <v>52335</v>
      </c>
      <c r="B171" s="1">
        <f>9</f>
        <v>9</v>
      </c>
      <c r="C171" s="1">
        <f>30944</f>
        <v>30944</v>
      </c>
      <c r="D171" s="1">
        <f>68940</f>
        <v>68940</v>
      </c>
      <c r="E171" s="1">
        <f>67.32421875</f>
        <v>67.32421875</v>
      </c>
    </row>
    <row r="172" spans="1:5" x14ac:dyDescent="0.25">
      <c r="A172" s="1">
        <f>52609</f>
        <v>52609</v>
      </c>
      <c r="B172" s="1">
        <f>7</f>
        <v>7</v>
      </c>
      <c r="C172" s="1">
        <f>31128</f>
        <v>31128</v>
      </c>
      <c r="D172" s="1">
        <f>68908</f>
        <v>68908</v>
      </c>
      <c r="E172" s="1">
        <f>67.29296875</f>
        <v>67.29296875</v>
      </c>
    </row>
    <row r="173" spans="1:5" x14ac:dyDescent="0.25">
      <c r="A173" s="1">
        <f>52898</f>
        <v>52898</v>
      </c>
      <c r="B173" s="1">
        <f>3</f>
        <v>3</v>
      </c>
      <c r="C173" s="1">
        <f>31315</f>
        <v>31315</v>
      </c>
      <c r="D173" s="1">
        <f>68908</f>
        <v>68908</v>
      </c>
      <c r="E173" s="1">
        <f>67.29296875</f>
        <v>67.29296875</v>
      </c>
    </row>
    <row r="174" spans="1:5" x14ac:dyDescent="0.25">
      <c r="A174" s="1">
        <f>53190</f>
        <v>53190</v>
      </c>
      <c r="B174" s="1">
        <f>3</f>
        <v>3</v>
      </c>
      <c r="C174" s="1">
        <f>31518</f>
        <v>31518</v>
      </c>
      <c r="D174" s="1">
        <f>68908</f>
        <v>68908</v>
      </c>
      <c r="E174" s="1">
        <f>67.29296875</f>
        <v>67.29296875</v>
      </c>
    </row>
    <row r="175" spans="1:5" x14ac:dyDescent="0.25">
      <c r="A175" s="1">
        <f>53537</f>
        <v>53537</v>
      </c>
      <c r="B175" s="1">
        <f>0</f>
        <v>0</v>
      </c>
      <c r="C175" s="1">
        <f>31694</f>
        <v>31694</v>
      </c>
      <c r="D175" s="1">
        <f>68908</f>
        <v>68908</v>
      </c>
      <c r="E175" s="1">
        <f>67.29296875</f>
        <v>67.29296875</v>
      </c>
    </row>
    <row r="176" spans="1:5" x14ac:dyDescent="0.25">
      <c r="A176" s="1">
        <f>53840</f>
        <v>53840</v>
      </c>
      <c r="B176" s="1">
        <f>4</f>
        <v>4</v>
      </c>
      <c r="C176" s="1">
        <f>31902</f>
        <v>31902</v>
      </c>
      <c r="D176" s="1">
        <f>68908</f>
        <v>68908</v>
      </c>
      <c r="E176" s="1">
        <f>67.29296875</f>
        <v>67.29296875</v>
      </c>
    </row>
    <row r="177" spans="1:5" x14ac:dyDescent="0.25">
      <c r="A177" s="1">
        <f>54159</f>
        <v>54159</v>
      </c>
      <c r="B177" s="1">
        <f>0</f>
        <v>0</v>
      </c>
      <c r="C177" s="1">
        <f>32129</f>
        <v>32129</v>
      </c>
      <c r="D177" s="1">
        <f>68910</f>
        <v>68910</v>
      </c>
      <c r="E177" s="1">
        <f>67.294921875</f>
        <v>67.294921875</v>
      </c>
    </row>
    <row r="178" spans="1:5" x14ac:dyDescent="0.25">
      <c r="A178" s="1">
        <f>54436</f>
        <v>54436</v>
      </c>
      <c r="B178" s="1">
        <f>0</f>
        <v>0</v>
      </c>
      <c r="C178" s="1">
        <f>32339</f>
        <v>32339</v>
      </c>
      <c r="D178" s="1">
        <f>68908</f>
        <v>68908</v>
      </c>
      <c r="E178" s="1">
        <f>67.29296875</f>
        <v>67.29296875</v>
      </c>
    </row>
    <row r="179" spans="1:5" x14ac:dyDescent="0.25">
      <c r="A179" s="1">
        <f>54724</f>
        <v>54724</v>
      </c>
      <c r="B179" s="1">
        <f>0</f>
        <v>0</v>
      </c>
      <c r="C179" s="1">
        <f>32556</f>
        <v>32556</v>
      </c>
      <c r="D179" s="1">
        <f>68908</f>
        <v>68908</v>
      </c>
      <c r="E179" s="1">
        <f>67.29296875</f>
        <v>67.29296875</v>
      </c>
    </row>
    <row r="180" spans="1:5" x14ac:dyDescent="0.25">
      <c r="A180" s="1">
        <f>55033</f>
        <v>55033</v>
      </c>
      <c r="B180" s="1">
        <f>4</f>
        <v>4</v>
      </c>
      <c r="C180" s="1">
        <f>32789</f>
        <v>32789</v>
      </c>
      <c r="D180" s="1">
        <f>68910</f>
        <v>68910</v>
      </c>
      <c r="E180" s="1">
        <f>67.294921875</f>
        <v>67.294921875</v>
      </c>
    </row>
    <row r="181" spans="1:5" x14ac:dyDescent="0.25">
      <c r="A181" s="1">
        <f>55297</f>
        <v>55297</v>
      </c>
      <c r="B181" s="1">
        <f>0</f>
        <v>0</v>
      </c>
      <c r="C181" s="1">
        <f>33002</f>
        <v>33002</v>
      </c>
      <c r="D181" s="1">
        <f>68908</f>
        <v>68908</v>
      </c>
      <c r="E181" s="1">
        <f>67.29296875</f>
        <v>67.29296875</v>
      </c>
    </row>
    <row r="182" spans="1:5" x14ac:dyDescent="0.25">
      <c r="C182" s="1">
        <f>33179</f>
        <v>33179</v>
      </c>
      <c r="D182" s="1">
        <f>68908</f>
        <v>68908</v>
      </c>
      <c r="E182" s="1">
        <f>67.29296875</f>
        <v>67.29296875</v>
      </c>
    </row>
    <row r="183" spans="1:5" x14ac:dyDescent="0.25">
      <c r="C183" s="1">
        <f>33373</f>
        <v>33373</v>
      </c>
      <c r="D183" s="1">
        <f>68908</f>
        <v>68908</v>
      </c>
      <c r="E183" s="1">
        <f>67.29296875</f>
        <v>67.29296875</v>
      </c>
    </row>
    <row r="184" spans="1:5" x14ac:dyDescent="0.25">
      <c r="C184" s="1">
        <f>33552</f>
        <v>33552</v>
      </c>
      <c r="D184" s="1">
        <f>68908</f>
        <v>68908</v>
      </c>
      <c r="E184" s="1">
        <f>67.29296875</f>
        <v>67.29296875</v>
      </c>
    </row>
    <row r="185" spans="1:5" x14ac:dyDescent="0.25">
      <c r="C185" s="1">
        <f>33768</f>
        <v>33768</v>
      </c>
      <c r="D185" s="1">
        <f>68910</f>
        <v>68910</v>
      </c>
      <c r="E185" s="1">
        <f>67.294921875</f>
        <v>67.294921875</v>
      </c>
    </row>
    <row r="186" spans="1:5" x14ac:dyDescent="0.25">
      <c r="C186" s="1">
        <f>34018</f>
        <v>34018</v>
      </c>
      <c r="D186" s="1">
        <f>68910</f>
        <v>68910</v>
      </c>
      <c r="E186" s="1">
        <f>67.294921875</f>
        <v>67.294921875</v>
      </c>
    </row>
    <row r="187" spans="1:5" x14ac:dyDescent="0.25">
      <c r="C187" s="1">
        <f>34173</f>
        <v>34173</v>
      </c>
      <c r="D187" s="1">
        <f>68908</f>
        <v>68908</v>
      </c>
      <c r="E187" s="1">
        <f>67.29296875</f>
        <v>67.29296875</v>
      </c>
    </row>
    <row r="188" spans="1:5" x14ac:dyDescent="0.25">
      <c r="C188" s="1">
        <f>34334</f>
        <v>34334</v>
      </c>
      <c r="D188" s="1">
        <f>68908</f>
        <v>68908</v>
      </c>
      <c r="E188" s="1">
        <f>67.29296875</f>
        <v>67.29296875</v>
      </c>
    </row>
    <row r="189" spans="1:5" x14ac:dyDescent="0.25">
      <c r="C189" s="1">
        <f>34524</f>
        <v>34524</v>
      </c>
      <c r="D189" s="1">
        <f>68908</f>
        <v>68908</v>
      </c>
      <c r="E189" s="1">
        <f>67.29296875</f>
        <v>67.29296875</v>
      </c>
    </row>
    <row r="190" spans="1:5" x14ac:dyDescent="0.25">
      <c r="C190" s="1">
        <f>34759</f>
        <v>34759</v>
      </c>
      <c r="D190" s="1">
        <f>68908</f>
        <v>68908</v>
      </c>
      <c r="E190" s="1">
        <f>67.29296875</f>
        <v>67.29296875</v>
      </c>
    </row>
    <row r="191" spans="1:5" x14ac:dyDescent="0.25">
      <c r="C191" s="1">
        <f>34953</f>
        <v>34953</v>
      </c>
      <c r="D191" s="1">
        <f>68908</f>
        <v>68908</v>
      </c>
      <c r="E191" s="1">
        <f>67.29296875</f>
        <v>67.29296875</v>
      </c>
    </row>
    <row r="192" spans="1:5" x14ac:dyDescent="0.25">
      <c r="C192" s="1">
        <f>35219</f>
        <v>35219</v>
      </c>
      <c r="D192" s="1">
        <f>68986</f>
        <v>68986</v>
      </c>
      <c r="E192" s="1">
        <f>67.369140625</f>
        <v>67.369140625</v>
      </c>
    </row>
    <row r="193" spans="3:5" x14ac:dyDescent="0.25">
      <c r="C193" s="1">
        <f>35396</f>
        <v>35396</v>
      </c>
      <c r="D193" s="1">
        <f>69720</f>
        <v>69720</v>
      </c>
      <c r="E193" s="1">
        <f>68.0859375</f>
        <v>68.0859375</v>
      </c>
    </row>
    <row r="194" spans="3:5" x14ac:dyDescent="0.25">
      <c r="C194" s="1">
        <f>35573</f>
        <v>35573</v>
      </c>
      <c r="D194" s="1">
        <f>70292</f>
        <v>70292</v>
      </c>
      <c r="E194" s="1">
        <f>68.64453125</f>
        <v>68.64453125</v>
      </c>
    </row>
    <row r="195" spans="3:5" x14ac:dyDescent="0.25">
      <c r="C195" s="1">
        <f>35801</f>
        <v>35801</v>
      </c>
      <c r="D195" s="1">
        <f>70282</f>
        <v>70282</v>
      </c>
      <c r="E195" s="1">
        <f>68.634765625</f>
        <v>68.634765625</v>
      </c>
    </row>
    <row r="196" spans="3:5" x14ac:dyDescent="0.25">
      <c r="C196" s="1">
        <f>36025</f>
        <v>36025</v>
      </c>
      <c r="D196" s="1">
        <f>70124</f>
        <v>70124</v>
      </c>
      <c r="E196" s="1">
        <f>68.48046875</f>
        <v>68.48046875</v>
      </c>
    </row>
    <row r="197" spans="3:5" x14ac:dyDescent="0.25">
      <c r="C197" s="1">
        <f>36202</f>
        <v>36202</v>
      </c>
      <c r="D197" s="1">
        <f>70124</f>
        <v>70124</v>
      </c>
      <c r="E197" s="1">
        <f>68.48046875</f>
        <v>68.48046875</v>
      </c>
    </row>
    <row r="198" spans="3:5" x14ac:dyDescent="0.25">
      <c r="C198" s="1">
        <f>36380</f>
        <v>36380</v>
      </c>
      <c r="D198" s="1">
        <f>70124</f>
        <v>70124</v>
      </c>
      <c r="E198" s="1">
        <f>68.48046875</f>
        <v>68.48046875</v>
      </c>
    </row>
    <row r="199" spans="3:5" x14ac:dyDescent="0.25">
      <c r="C199" s="1">
        <f>36579</f>
        <v>36579</v>
      </c>
      <c r="D199" s="1">
        <f>70124</f>
        <v>70124</v>
      </c>
      <c r="E199" s="1">
        <f>68.48046875</f>
        <v>68.48046875</v>
      </c>
    </row>
    <row r="200" spans="3:5" x14ac:dyDescent="0.25">
      <c r="C200" s="1">
        <f>36745</f>
        <v>36745</v>
      </c>
      <c r="D200" s="1">
        <f>70124</f>
        <v>70124</v>
      </c>
      <c r="E200" s="1">
        <f>68.48046875</f>
        <v>68.48046875</v>
      </c>
    </row>
    <row r="201" spans="3:5" x14ac:dyDescent="0.25">
      <c r="C201" s="1">
        <f>36960</f>
        <v>36960</v>
      </c>
      <c r="D201" s="1">
        <f>70125</f>
        <v>70125</v>
      </c>
      <c r="E201" s="1">
        <f>68.4814453125</f>
        <v>68.4814453125</v>
      </c>
    </row>
    <row r="202" spans="3:5" x14ac:dyDescent="0.25">
      <c r="C202" s="1">
        <f>37148</f>
        <v>37148</v>
      </c>
      <c r="D202" s="1">
        <f>70124</f>
        <v>70124</v>
      </c>
      <c r="E202" s="1">
        <f>68.48046875</f>
        <v>68.48046875</v>
      </c>
    </row>
    <row r="203" spans="3:5" x14ac:dyDescent="0.25">
      <c r="C203" s="1">
        <f>37389</f>
        <v>37389</v>
      </c>
      <c r="D203" s="1">
        <f>70124</f>
        <v>70124</v>
      </c>
      <c r="E203" s="1">
        <f>68.48046875</f>
        <v>68.48046875</v>
      </c>
    </row>
    <row r="204" spans="3:5" x14ac:dyDescent="0.25">
      <c r="C204" s="1">
        <f>37694</f>
        <v>37694</v>
      </c>
      <c r="D204" s="1">
        <f>70124</f>
        <v>70124</v>
      </c>
      <c r="E204" s="1">
        <f>68.48046875</f>
        <v>68.48046875</v>
      </c>
    </row>
    <row r="205" spans="3:5" x14ac:dyDescent="0.25">
      <c r="C205" s="1">
        <f>37905</f>
        <v>37905</v>
      </c>
      <c r="D205" s="1">
        <f>70124</f>
        <v>70124</v>
      </c>
      <c r="E205" s="1">
        <f>68.48046875</f>
        <v>68.48046875</v>
      </c>
    </row>
    <row r="206" spans="3:5" x14ac:dyDescent="0.25">
      <c r="C206" s="1">
        <f>38075</f>
        <v>38075</v>
      </c>
      <c r="D206" s="1">
        <f>70124</f>
        <v>70124</v>
      </c>
      <c r="E206" s="1">
        <f>68.48046875</f>
        <v>68.48046875</v>
      </c>
    </row>
    <row r="207" spans="3:5" x14ac:dyDescent="0.25">
      <c r="C207" s="1">
        <f>38285</f>
        <v>38285</v>
      </c>
      <c r="D207" s="1">
        <f>70125</f>
        <v>70125</v>
      </c>
      <c r="E207" s="1">
        <f>68.4814453125</f>
        <v>68.4814453125</v>
      </c>
    </row>
    <row r="208" spans="3:5" x14ac:dyDescent="0.25">
      <c r="C208" s="1">
        <f>38461</f>
        <v>38461</v>
      </c>
      <c r="D208" s="1">
        <f>70124</f>
        <v>70124</v>
      </c>
      <c r="E208" s="1">
        <f>68.48046875</f>
        <v>68.48046875</v>
      </c>
    </row>
    <row r="209" spans="3:5" x14ac:dyDescent="0.25">
      <c r="C209" s="1">
        <f>38664</f>
        <v>38664</v>
      </c>
      <c r="D209" s="1">
        <f>70124</f>
        <v>70124</v>
      </c>
      <c r="E209" s="1">
        <f>68.48046875</f>
        <v>68.48046875</v>
      </c>
    </row>
    <row r="210" spans="3:5" x14ac:dyDescent="0.25">
      <c r="C210" s="1">
        <f>38849</f>
        <v>38849</v>
      </c>
      <c r="D210" s="1">
        <f>70123</f>
        <v>70123</v>
      </c>
      <c r="E210" s="1">
        <f>68.4794921875</f>
        <v>68.4794921875</v>
      </c>
    </row>
    <row r="211" spans="3:5" x14ac:dyDescent="0.25">
      <c r="C211" s="1">
        <f>39027</f>
        <v>39027</v>
      </c>
      <c r="D211" s="1">
        <f>70123</f>
        <v>70123</v>
      </c>
      <c r="E211" s="1">
        <f>68.4794921875</f>
        <v>68.4794921875</v>
      </c>
    </row>
    <row r="212" spans="3:5" x14ac:dyDescent="0.25">
      <c r="C212" s="1">
        <f>39272</f>
        <v>39272</v>
      </c>
      <c r="D212" s="1">
        <f>70133</f>
        <v>70133</v>
      </c>
      <c r="E212" s="1">
        <f>68.4892578125</f>
        <v>68.4892578125</v>
      </c>
    </row>
    <row r="213" spans="3:5" x14ac:dyDescent="0.25">
      <c r="C213" s="1">
        <f>39480</f>
        <v>39480</v>
      </c>
      <c r="D213" s="1">
        <f>71135</f>
        <v>71135</v>
      </c>
      <c r="E213" s="1">
        <f>69.4677734375</f>
        <v>69.4677734375</v>
      </c>
    </row>
    <row r="214" spans="3:5" x14ac:dyDescent="0.25">
      <c r="C214" s="1">
        <f>39683</f>
        <v>39683</v>
      </c>
      <c r="D214" s="1">
        <f>71119</f>
        <v>71119</v>
      </c>
      <c r="E214" s="1">
        <f>69.4521484375</f>
        <v>69.4521484375</v>
      </c>
    </row>
    <row r="215" spans="3:5" x14ac:dyDescent="0.25">
      <c r="C215" s="1">
        <f>39882</f>
        <v>39882</v>
      </c>
      <c r="D215" s="1">
        <f>71939</f>
        <v>71939</v>
      </c>
      <c r="E215" s="1">
        <f>70.2529296875</f>
        <v>70.2529296875</v>
      </c>
    </row>
    <row r="216" spans="3:5" x14ac:dyDescent="0.25">
      <c r="C216" s="1">
        <f>40116</f>
        <v>40116</v>
      </c>
      <c r="D216" s="1">
        <f>71941</f>
        <v>71941</v>
      </c>
      <c r="E216" s="1">
        <f>70.2548828125</f>
        <v>70.2548828125</v>
      </c>
    </row>
    <row r="217" spans="3:5" x14ac:dyDescent="0.25">
      <c r="C217" s="1">
        <f>40330</f>
        <v>40330</v>
      </c>
      <c r="D217" s="1">
        <f>71939</f>
        <v>71939</v>
      </c>
      <c r="E217" s="1">
        <f>70.2529296875</f>
        <v>70.2529296875</v>
      </c>
    </row>
    <row r="218" spans="3:5" x14ac:dyDescent="0.25">
      <c r="C218" s="1">
        <f>40530</f>
        <v>40530</v>
      </c>
      <c r="D218" s="1">
        <f>71939</f>
        <v>71939</v>
      </c>
      <c r="E218" s="1">
        <f>70.2529296875</f>
        <v>70.2529296875</v>
      </c>
    </row>
    <row r="219" spans="3:5" x14ac:dyDescent="0.25">
      <c r="C219" s="1">
        <f>40725</f>
        <v>40725</v>
      </c>
      <c r="D219" s="1">
        <f>71940</f>
        <v>71940</v>
      </c>
      <c r="E219" s="1">
        <f>70.25390625</f>
        <v>70.25390625</v>
      </c>
    </row>
    <row r="220" spans="3:5" x14ac:dyDescent="0.25">
      <c r="C220" s="1">
        <f>40939</f>
        <v>40939</v>
      </c>
      <c r="D220" s="1">
        <f>71939</f>
        <v>71939</v>
      </c>
      <c r="E220" s="1">
        <f>70.2529296875</f>
        <v>70.2529296875</v>
      </c>
    </row>
    <row r="221" spans="3:5" x14ac:dyDescent="0.25">
      <c r="C221" s="1">
        <f>41124</f>
        <v>41124</v>
      </c>
      <c r="D221" s="1">
        <f>71939</f>
        <v>71939</v>
      </c>
      <c r="E221" s="1">
        <f>70.2529296875</f>
        <v>70.2529296875</v>
      </c>
    </row>
    <row r="222" spans="3:5" x14ac:dyDescent="0.25">
      <c r="C222" s="1">
        <f>41369</f>
        <v>41369</v>
      </c>
      <c r="D222" s="1">
        <f>71941</f>
        <v>71941</v>
      </c>
      <c r="E222" s="1">
        <f>70.2548828125</f>
        <v>70.2548828125</v>
      </c>
    </row>
    <row r="223" spans="3:5" x14ac:dyDescent="0.25">
      <c r="C223" s="1">
        <f>41559</f>
        <v>41559</v>
      </c>
      <c r="D223" s="1">
        <f t="shared" ref="D223:D229" si="13">71939</f>
        <v>71939</v>
      </c>
      <c r="E223" s="1">
        <f t="shared" ref="E223:E229" si="14">70.2529296875</f>
        <v>70.2529296875</v>
      </c>
    </row>
    <row r="224" spans="3:5" x14ac:dyDescent="0.25">
      <c r="C224" s="1">
        <f>41773</f>
        <v>41773</v>
      </c>
      <c r="D224" s="1">
        <f t="shared" si="13"/>
        <v>71939</v>
      </c>
      <c r="E224" s="1">
        <f t="shared" si="14"/>
        <v>70.2529296875</v>
      </c>
    </row>
    <row r="225" spans="3:5" x14ac:dyDescent="0.25">
      <c r="C225" s="1">
        <f>42000</f>
        <v>42000</v>
      </c>
      <c r="D225" s="1">
        <f t="shared" si="13"/>
        <v>71939</v>
      </c>
      <c r="E225" s="1">
        <f t="shared" si="14"/>
        <v>70.2529296875</v>
      </c>
    </row>
    <row r="226" spans="3:5" x14ac:dyDescent="0.25">
      <c r="C226" s="1">
        <f>42231</f>
        <v>42231</v>
      </c>
      <c r="D226" s="1">
        <f t="shared" si="13"/>
        <v>71939</v>
      </c>
      <c r="E226" s="1">
        <f t="shared" si="14"/>
        <v>70.2529296875</v>
      </c>
    </row>
    <row r="227" spans="3:5" x14ac:dyDescent="0.25">
      <c r="C227" s="1">
        <f>42428</f>
        <v>42428</v>
      </c>
      <c r="D227" s="1">
        <f t="shared" si="13"/>
        <v>71939</v>
      </c>
      <c r="E227" s="1">
        <f t="shared" si="14"/>
        <v>70.2529296875</v>
      </c>
    </row>
    <row r="228" spans="3:5" x14ac:dyDescent="0.25">
      <c r="C228" s="1">
        <f>42653</f>
        <v>42653</v>
      </c>
      <c r="D228" s="1">
        <f t="shared" si="13"/>
        <v>71939</v>
      </c>
      <c r="E228" s="1">
        <f t="shared" si="14"/>
        <v>70.2529296875</v>
      </c>
    </row>
    <row r="229" spans="3:5" x14ac:dyDescent="0.25">
      <c r="C229" s="1">
        <f>42842</f>
        <v>42842</v>
      </c>
      <c r="D229" s="1">
        <f t="shared" si="13"/>
        <v>71939</v>
      </c>
      <c r="E229" s="1">
        <f t="shared" si="14"/>
        <v>70.2529296875</v>
      </c>
    </row>
    <row r="230" spans="3:5" x14ac:dyDescent="0.25">
      <c r="C230" s="1">
        <f>43072</f>
        <v>43072</v>
      </c>
      <c r="D230" s="1">
        <f>71941</f>
        <v>71941</v>
      </c>
      <c r="E230" s="1">
        <f>70.2548828125</f>
        <v>70.2548828125</v>
      </c>
    </row>
    <row r="231" spans="3:5" x14ac:dyDescent="0.25">
      <c r="C231" s="1">
        <f>43277</f>
        <v>43277</v>
      </c>
      <c r="D231" s="1">
        <f>71939</f>
        <v>71939</v>
      </c>
      <c r="E231" s="1">
        <f>70.2529296875</f>
        <v>70.2529296875</v>
      </c>
    </row>
    <row r="232" spans="3:5" x14ac:dyDescent="0.25">
      <c r="C232" s="1">
        <f>43463</f>
        <v>43463</v>
      </c>
      <c r="D232" s="1">
        <f>71939</f>
        <v>71939</v>
      </c>
      <c r="E232" s="1">
        <f>70.2529296875</f>
        <v>70.2529296875</v>
      </c>
    </row>
    <row r="233" spans="3:5" x14ac:dyDescent="0.25">
      <c r="C233" s="1">
        <f>43739</f>
        <v>43739</v>
      </c>
      <c r="D233" s="1">
        <f>71941</f>
        <v>71941</v>
      </c>
      <c r="E233" s="1">
        <f>70.2548828125</f>
        <v>70.2548828125</v>
      </c>
    </row>
    <row r="234" spans="3:5" x14ac:dyDescent="0.25">
      <c r="C234" s="1">
        <f>43971</f>
        <v>43971</v>
      </c>
      <c r="D234" s="1">
        <f>71939</f>
        <v>71939</v>
      </c>
      <c r="E234" s="1">
        <f>70.2529296875</f>
        <v>70.2529296875</v>
      </c>
    </row>
    <row r="235" spans="3:5" x14ac:dyDescent="0.25">
      <c r="C235" s="1">
        <f>44236</f>
        <v>44236</v>
      </c>
      <c r="D235" s="1">
        <f>72143</f>
        <v>72143</v>
      </c>
      <c r="E235" s="1">
        <f>70.4521484375</f>
        <v>70.4521484375</v>
      </c>
    </row>
    <row r="236" spans="3:5" x14ac:dyDescent="0.25">
      <c r="C236" s="1">
        <f>44452</f>
        <v>44452</v>
      </c>
      <c r="D236" s="1">
        <f>72145</f>
        <v>72145</v>
      </c>
      <c r="E236" s="1">
        <f>70.4541015625</f>
        <v>70.4541015625</v>
      </c>
    </row>
    <row r="237" spans="3:5" x14ac:dyDescent="0.25">
      <c r="C237" s="1">
        <f>44682</f>
        <v>44682</v>
      </c>
      <c r="D237" s="1">
        <f>72145</f>
        <v>72145</v>
      </c>
      <c r="E237" s="1">
        <f>70.4541015625</f>
        <v>70.4541015625</v>
      </c>
    </row>
    <row r="238" spans="3:5" x14ac:dyDescent="0.25">
      <c r="C238" s="1">
        <f>44854</f>
        <v>44854</v>
      </c>
      <c r="D238" s="1">
        <f>72143</f>
        <v>72143</v>
      </c>
      <c r="E238" s="1">
        <f>70.4521484375</f>
        <v>70.4521484375</v>
      </c>
    </row>
    <row r="239" spans="3:5" x14ac:dyDescent="0.25">
      <c r="C239" s="1">
        <f>45026</f>
        <v>45026</v>
      </c>
      <c r="D239" s="1">
        <f>72143</f>
        <v>72143</v>
      </c>
      <c r="E239" s="1">
        <f>70.4521484375</f>
        <v>70.4521484375</v>
      </c>
    </row>
    <row r="240" spans="3:5" x14ac:dyDescent="0.25">
      <c r="C240" s="1">
        <f>45222</f>
        <v>45222</v>
      </c>
      <c r="D240" s="1">
        <f>72143</f>
        <v>72143</v>
      </c>
      <c r="E240" s="1">
        <f>70.4521484375</f>
        <v>70.4521484375</v>
      </c>
    </row>
    <row r="241" spans="3:5" x14ac:dyDescent="0.25">
      <c r="C241" s="1">
        <f>45454</f>
        <v>45454</v>
      </c>
      <c r="D241" s="1">
        <f>72143</f>
        <v>72143</v>
      </c>
      <c r="E241" s="1">
        <f>70.4521484375</f>
        <v>70.4521484375</v>
      </c>
    </row>
    <row r="242" spans="3:5" x14ac:dyDescent="0.25">
      <c r="C242" s="1">
        <f>45631</f>
        <v>45631</v>
      </c>
      <c r="D242" s="1">
        <f>72143</f>
        <v>72143</v>
      </c>
      <c r="E242" s="1">
        <f>70.4521484375</f>
        <v>70.4521484375</v>
      </c>
    </row>
    <row r="243" spans="3:5" x14ac:dyDescent="0.25">
      <c r="C243" s="1">
        <f>45866</f>
        <v>45866</v>
      </c>
      <c r="D243" s="1">
        <f>72145</f>
        <v>72145</v>
      </c>
      <c r="E243" s="1">
        <f>70.4541015625</f>
        <v>70.4541015625</v>
      </c>
    </row>
    <row r="244" spans="3:5" x14ac:dyDescent="0.25">
      <c r="C244" s="1">
        <f>46100</f>
        <v>46100</v>
      </c>
      <c r="D244" s="1">
        <f>72143</f>
        <v>72143</v>
      </c>
      <c r="E244" s="1">
        <f>70.4521484375</f>
        <v>70.4521484375</v>
      </c>
    </row>
    <row r="245" spans="3:5" x14ac:dyDescent="0.25">
      <c r="C245" s="1">
        <f>46269</f>
        <v>46269</v>
      </c>
      <c r="D245" s="1">
        <f>72143</f>
        <v>72143</v>
      </c>
      <c r="E245" s="1">
        <f>70.4521484375</f>
        <v>70.4521484375</v>
      </c>
    </row>
    <row r="246" spans="3:5" x14ac:dyDescent="0.25">
      <c r="C246" s="1">
        <f>46460</f>
        <v>46460</v>
      </c>
      <c r="D246" s="1">
        <f>72144</f>
        <v>72144</v>
      </c>
      <c r="E246" s="1">
        <f>70.453125</f>
        <v>70.453125</v>
      </c>
    </row>
    <row r="247" spans="3:5" x14ac:dyDescent="0.25">
      <c r="C247" s="1">
        <f>46658</f>
        <v>46658</v>
      </c>
      <c r="D247" s="1">
        <f>72143</f>
        <v>72143</v>
      </c>
      <c r="E247" s="1">
        <f>70.4521484375</f>
        <v>70.4521484375</v>
      </c>
    </row>
    <row r="248" spans="3:5" x14ac:dyDescent="0.25">
      <c r="C248" s="1">
        <f>46870</f>
        <v>46870</v>
      </c>
      <c r="D248" s="1">
        <f>72143</f>
        <v>72143</v>
      </c>
      <c r="E248" s="1">
        <f>70.4521484375</f>
        <v>70.4521484375</v>
      </c>
    </row>
    <row r="249" spans="3:5" x14ac:dyDescent="0.25">
      <c r="C249" s="1">
        <f>47050</f>
        <v>47050</v>
      </c>
      <c r="D249" s="1">
        <f>72143</f>
        <v>72143</v>
      </c>
      <c r="E249" s="1">
        <f>70.4521484375</f>
        <v>70.4521484375</v>
      </c>
    </row>
    <row r="250" spans="3:5" x14ac:dyDescent="0.25">
      <c r="C250" s="1">
        <f>47216</f>
        <v>47216</v>
      </c>
      <c r="D250" s="1">
        <f>72143</f>
        <v>72143</v>
      </c>
      <c r="E250" s="1">
        <f>70.4521484375</f>
        <v>70.4521484375</v>
      </c>
    </row>
    <row r="251" spans="3:5" x14ac:dyDescent="0.25">
      <c r="C251" s="1">
        <f>47427</f>
        <v>47427</v>
      </c>
      <c r="D251" s="1">
        <f>72143</f>
        <v>72143</v>
      </c>
      <c r="E251" s="1">
        <f>70.4521484375</f>
        <v>70.4521484375</v>
      </c>
    </row>
    <row r="252" spans="3:5" x14ac:dyDescent="0.25">
      <c r="C252" s="1">
        <f>47656</f>
        <v>47656</v>
      </c>
      <c r="D252" s="1">
        <f>72145</f>
        <v>72145</v>
      </c>
      <c r="E252" s="1">
        <f>70.4541015625</f>
        <v>70.4541015625</v>
      </c>
    </row>
    <row r="253" spans="3:5" x14ac:dyDescent="0.25">
      <c r="C253" s="1">
        <f>47891</f>
        <v>47891</v>
      </c>
      <c r="D253" s="1">
        <f>72143</f>
        <v>72143</v>
      </c>
      <c r="E253" s="1">
        <f>70.4521484375</f>
        <v>70.4521484375</v>
      </c>
    </row>
    <row r="254" spans="3:5" x14ac:dyDescent="0.25">
      <c r="C254" s="1">
        <f>48086</f>
        <v>48086</v>
      </c>
      <c r="D254" s="1">
        <f>72143</f>
        <v>72143</v>
      </c>
      <c r="E254" s="1">
        <f>70.4521484375</f>
        <v>70.4521484375</v>
      </c>
    </row>
    <row r="255" spans="3:5" x14ac:dyDescent="0.25">
      <c r="C255" s="1">
        <f>48371</f>
        <v>48371</v>
      </c>
      <c r="D255" s="1">
        <f>72600</f>
        <v>72600</v>
      </c>
      <c r="E255" s="1">
        <f>70.8984375</f>
        <v>70.8984375</v>
      </c>
    </row>
    <row r="256" spans="3:5" x14ac:dyDescent="0.25">
      <c r="C256" s="1">
        <f>48582</f>
        <v>48582</v>
      </c>
      <c r="D256" s="1">
        <f>72713</f>
        <v>72713</v>
      </c>
      <c r="E256" s="1">
        <f>71.0087890625</f>
        <v>71.0087890625</v>
      </c>
    </row>
    <row r="257" spans="3:5" x14ac:dyDescent="0.25">
      <c r="C257" s="1">
        <f>48799</f>
        <v>48799</v>
      </c>
      <c r="D257" s="1">
        <f>72535</f>
        <v>72535</v>
      </c>
      <c r="E257" s="1">
        <f>70.8349609375</f>
        <v>70.8349609375</v>
      </c>
    </row>
    <row r="258" spans="3:5" x14ac:dyDescent="0.25">
      <c r="C258" s="1">
        <f>48987</f>
        <v>48987</v>
      </c>
      <c r="D258" s="1">
        <f>72551</f>
        <v>72551</v>
      </c>
      <c r="E258" s="1">
        <f>70.8505859375</f>
        <v>70.8505859375</v>
      </c>
    </row>
    <row r="259" spans="3:5" x14ac:dyDescent="0.25">
      <c r="C259" s="1">
        <f>49180</f>
        <v>49180</v>
      </c>
      <c r="D259" s="1">
        <f>72553</f>
        <v>72553</v>
      </c>
      <c r="E259" s="1">
        <f>70.8525390625</f>
        <v>70.8525390625</v>
      </c>
    </row>
    <row r="260" spans="3:5" x14ac:dyDescent="0.25">
      <c r="C260" s="1">
        <f>49413</f>
        <v>49413</v>
      </c>
      <c r="D260" s="1">
        <f>72551</f>
        <v>72551</v>
      </c>
      <c r="E260" s="1">
        <f>70.8505859375</f>
        <v>70.8505859375</v>
      </c>
    </row>
    <row r="261" spans="3:5" x14ac:dyDescent="0.25">
      <c r="C261" s="1">
        <f>49626</f>
        <v>49626</v>
      </c>
      <c r="D261" s="1">
        <f>72551</f>
        <v>72551</v>
      </c>
      <c r="E261" s="1">
        <f>70.8505859375</f>
        <v>70.8505859375</v>
      </c>
    </row>
    <row r="262" spans="3:5" x14ac:dyDescent="0.25">
      <c r="C262" s="1">
        <f>49881</f>
        <v>49881</v>
      </c>
      <c r="D262" s="1">
        <f>72553</f>
        <v>72553</v>
      </c>
      <c r="E262" s="1">
        <f>70.8525390625</f>
        <v>70.8525390625</v>
      </c>
    </row>
    <row r="263" spans="3:5" x14ac:dyDescent="0.25">
      <c r="C263" s="1">
        <f>50122</f>
        <v>50122</v>
      </c>
      <c r="D263" s="1">
        <f>72551</f>
        <v>72551</v>
      </c>
      <c r="E263" s="1">
        <f>70.8505859375</f>
        <v>70.8505859375</v>
      </c>
    </row>
    <row r="264" spans="3:5" x14ac:dyDescent="0.25">
      <c r="C264" s="1">
        <f>50384</f>
        <v>50384</v>
      </c>
      <c r="D264" s="1">
        <f>72551</f>
        <v>72551</v>
      </c>
      <c r="E264" s="1">
        <f>70.8505859375</f>
        <v>70.8505859375</v>
      </c>
    </row>
    <row r="265" spans="3:5" x14ac:dyDescent="0.25">
      <c r="C265" s="1">
        <f>50613</f>
        <v>50613</v>
      </c>
      <c r="D265" s="1">
        <f>72551</f>
        <v>72551</v>
      </c>
      <c r="E265" s="1">
        <f>70.8505859375</f>
        <v>70.8505859375</v>
      </c>
    </row>
    <row r="266" spans="3:5" x14ac:dyDescent="0.25">
      <c r="C266" s="1">
        <f>50854</f>
        <v>50854</v>
      </c>
      <c r="D266" s="1">
        <f>72551</f>
        <v>72551</v>
      </c>
      <c r="E266" s="1">
        <f>70.8505859375</f>
        <v>70.8505859375</v>
      </c>
    </row>
    <row r="267" spans="3:5" x14ac:dyDescent="0.25">
      <c r="C267" s="1">
        <f>51061</f>
        <v>51061</v>
      </c>
      <c r="D267" s="1">
        <f>72555</f>
        <v>72555</v>
      </c>
      <c r="E267" s="1">
        <f>70.8544921875</f>
        <v>70.8544921875</v>
      </c>
    </row>
    <row r="268" spans="3:5" x14ac:dyDescent="0.25">
      <c r="C268" s="1">
        <f>51291</f>
        <v>51291</v>
      </c>
      <c r="D268" s="1">
        <f>72555</f>
        <v>72555</v>
      </c>
      <c r="E268" s="1">
        <f>70.8544921875</f>
        <v>70.8544921875</v>
      </c>
    </row>
    <row r="269" spans="3:5" x14ac:dyDescent="0.25">
      <c r="C269" s="1">
        <f>51529</f>
        <v>51529</v>
      </c>
      <c r="D269" s="1">
        <f>72557</f>
        <v>72557</v>
      </c>
      <c r="E269" s="1">
        <f>70.8564453125</f>
        <v>70.8564453125</v>
      </c>
    </row>
    <row r="270" spans="3:5" x14ac:dyDescent="0.25">
      <c r="C270" s="1">
        <f>51733</f>
        <v>51733</v>
      </c>
      <c r="D270" s="1">
        <f>72555</f>
        <v>72555</v>
      </c>
      <c r="E270" s="1">
        <f>70.8544921875</f>
        <v>70.8544921875</v>
      </c>
    </row>
    <row r="271" spans="3:5" x14ac:dyDescent="0.25">
      <c r="C271" s="1">
        <f>51988</f>
        <v>51988</v>
      </c>
      <c r="D271" s="1">
        <f>72855</f>
        <v>72855</v>
      </c>
      <c r="E271" s="1">
        <f>71.1474609375</f>
        <v>71.1474609375</v>
      </c>
    </row>
    <row r="272" spans="3:5" x14ac:dyDescent="0.25">
      <c r="C272" s="1">
        <f>52232</f>
        <v>52232</v>
      </c>
      <c r="D272" s="1">
        <f>73733</f>
        <v>73733</v>
      </c>
      <c r="E272" s="1">
        <f>72.0048828125</f>
        <v>72.0048828125</v>
      </c>
    </row>
    <row r="273" spans="3:5" x14ac:dyDescent="0.25">
      <c r="C273" s="1">
        <f>52443</f>
        <v>52443</v>
      </c>
      <c r="D273" s="1">
        <f>73987</f>
        <v>73987</v>
      </c>
      <c r="E273" s="1">
        <f>72.2529296875</f>
        <v>72.2529296875</v>
      </c>
    </row>
    <row r="274" spans="3:5" x14ac:dyDescent="0.25">
      <c r="C274" s="1">
        <f>52642</f>
        <v>52642</v>
      </c>
      <c r="D274" s="1">
        <f>73835</f>
        <v>73835</v>
      </c>
      <c r="E274" s="1">
        <f>72.1044921875</f>
        <v>72.1044921875</v>
      </c>
    </row>
    <row r="275" spans="3:5" x14ac:dyDescent="0.25">
      <c r="C275" s="1">
        <f>52841</f>
        <v>52841</v>
      </c>
      <c r="D275" s="1">
        <f>73899</f>
        <v>73899</v>
      </c>
      <c r="E275" s="1">
        <f>72.1669921875</f>
        <v>72.1669921875</v>
      </c>
    </row>
    <row r="276" spans="3:5" x14ac:dyDescent="0.25">
      <c r="C276" s="1">
        <f>53067</f>
        <v>53067</v>
      </c>
      <c r="D276" s="1">
        <f>73901</f>
        <v>73901</v>
      </c>
      <c r="E276" s="1">
        <f>72.1689453125</f>
        <v>72.1689453125</v>
      </c>
    </row>
    <row r="277" spans="3:5" x14ac:dyDescent="0.25">
      <c r="C277" s="1">
        <f>53261</f>
        <v>53261</v>
      </c>
      <c r="D277" s="1">
        <f>73899</f>
        <v>73899</v>
      </c>
      <c r="E277" s="1">
        <f>72.1669921875</f>
        <v>72.1669921875</v>
      </c>
    </row>
    <row r="278" spans="3:5" x14ac:dyDescent="0.25">
      <c r="C278" s="1">
        <f>53456</f>
        <v>53456</v>
      </c>
      <c r="D278" s="1">
        <f>73899</f>
        <v>73899</v>
      </c>
      <c r="E278" s="1">
        <f>72.1669921875</f>
        <v>72.1669921875</v>
      </c>
    </row>
    <row r="279" spans="3:5" x14ac:dyDescent="0.25">
      <c r="C279" s="1">
        <f>53692</f>
        <v>53692</v>
      </c>
      <c r="D279" s="1">
        <f>73901</f>
        <v>73901</v>
      </c>
      <c r="E279" s="1">
        <f>72.1689453125</f>
        <v>72.1689453125</v>
      </c>
    </row>
    <row r="280" spans="3:5" x14ac:dyDescent="0.25">
      <c r="C280" s="1">
        <f>53929</f>
        <v>53929</v>
      </c>
      <c r="D280" s="1">
        <f>73899</f>
        <v>73899</v>
      </c>
      <c r="E280" s="1">
        <f>72.1669921875</f>
        <v>72.1669921875</v>
      </c>
    </row>
    <row r="281" spans="3:5" x14ac:dyDescent="0.25">
      <c r="C281" s="1">
        <f>54129</f>
        <v>54129</v>
      </c>
      <c r="D281" s="1">
        <f>73899</f>
        <v>73899</v>
      </c>
      <c r="E281" s="1">
        <f>72.1669921875</f>
        <v>72.1669921875</v>
      </c>
    </row>
    <row r="282" spans="3:5" x14ac:dyDescent="0.25">
      <c r="C282" s="1">
        <f>54337</f>
        <v>54337</v>
      </c>
      <c r="D282" s="1">
        <f>73900</f>
        <v>73900</v>
      </c>
      <c r="E282" s="1">
        <f>72.16796875</f>
        <v>72.16796875</v>
      </c>
    </row>
    <row r="283" spans="3:5" x14ac:dyDescent="0.25">
      <c r="C283" s="1">
        <f>54573</f>
        <v>54573</v>
      </c>
      <c r="D283" s="1">
        <f>73901</f>
        <v>73901</v>
      </c>
      <c r="E283" s="1">
        <f>72.1689453125</f>
        <v>72.1689453125</v>
      </c>
    </row>
    <row r="284" spans="3:5" x14ac:dyDescent="0.25">
      <c r="C284" s="1">
        <f>54803</f>
        <v>54803</v>
      </c>
      <c r="D284" s="1">
        <f>73899</f>
        <v>73899</v>
      </c>
      <c r="E284" s="1">
        <f>72.1669921875</f>
        <v>72.1669921875</v>
      </c>
    </row>
    <row r="285" spans="3:5" x14ac:dyDescent="0.25">
      <c r="C285" s="1">
        <f>54977</f>
        <v>54977</v>
      </c>
      <c r="D285" s="1">
        <f>73899</f>
        <v>73899</v>
      </c>
      <c r="E285" s="1">
        <f>72.1669921875</f>
        <v>72.1669921875</v>
      </c>
    </row>
    <row r="286" spans="3:5" x14ac:dyDescent="0.25">
      <c r="C286" s="1">
        <f>55171</f>
        <v>55171</v>
      </c>
      <c r="D286" s="1">
        <f>73901</f>
        <v>73901</v>
      </c>
      <c r="E286" s="1">
        <f>72.1689453125</f>
        <v>72.1689453125</v>
      </c>
    </row>
    <row r="287" spans="3:5" x14ac:dyDescent="0.25">
      <c r="C287" s="1">
        <f>55339</f>
        <v>55339</v>
      </c>
      <c r="D287" s="1">
        <f>73899</f>
        <v>73899</v>
      </c>
      <c r="E287" s="1">
        <f>72.1669921875</f>
        <v>72.1669921875</v>
      </c>
    </row>
    <row r="288" spans="3:5" x14ac:dyDescent="0.25">
      <c r="C288" s="1">
        <f>55533</f>
        <v>55533</v>
      </c>
      <c r="D288" s="1">
        <f>73899</f>
        <v>73899</v>
      </c>
      <c r="E288" s="1">
        <f>72.1669921875</f>
        <v>72.1669921875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2016-01-08T14:53:02Z</dcterms:modified>
</cp:coreProperties>
</file>