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icol\Dropbox\School\Masterproef\Metingen\Android\Low-end\AdobeAirHelloWorld\"/>
    </mc:Choice>
  </mc:AlternateContent>
  <bookViews>
    <workbookView xWindow="240" yWindow="96" windowWidth="11100" windowHeight="6708" activeTab="1"/>
  </bookViews>
  <sheets>
    <sheet name="Grafiek" sheetId="1" r:id="rId1"/>
    <sheet name="Sheet1" sheetId="2" r:id="rId2"/>
  </sheets>
  <calcPr calcId="152511"/>
</workbook>
</file>

<file path=xl/calcChain.xml><?xml version="1.0" encoding="utf-8"?>
<calcChain xmlns="http://schemas.openxmlformats.org/spreadsheetml/2006/main">
  <c r="J14" i="2" l="1"/>
  <c r="E81" i="2" l="1"/>
  <c r="D81" i="2"/>
  <c r="C81" i="2"/>
  <c r="E80" i="2"/>
  <c r="D80" i="2"/>
  <c r="C80" i="2"/>
  <c r="E79" i="2"/>
  <c r="D79" i="2"/>
  <c r="C79" i="2"/>
  <c r="E78" i="2"/>
  <c r="D78" i="2"/>
  <c r="C78" i="2"/>
  <c r="E77" i="2"/>
  <c r="D77" i="2"/>
  <c r="C77" i="2"/>
  <c r="E76" i="2"/>
  <c r="D76" i="2"/>
  <c r="C76" i="2"/>
  <c r="E75" i="2"/>
  <c r="D75" i="2"/>
  <c r="C75" i="2"/>
  <c r="E74" i="2"/>
  <c r="D74" i="2"/>
  <c r="C74" i="2"/>
  <c r="E73" i="2"/>
  <c r="D73" i="2"/>
  <c r="C73" i="2"/>
  <c r="E72" i="2"/>
  <c r="D72" i="2"/>
  <c r="C72" i="2"/>
  <c r="E71" i="2"/>
  <c r="D71" i="2"/>
  <c r="C71" i="2"/>
  <c r="E70" i="2"/>
  <c r="D70" i="2"/>
  <c r="C70" i="2"/>
  <c r="E69" i="2"/>
  <c r="D69" i="2"/>
  <c r="C69" i="2"/>
  <c r="E68" i="2"/>
  <c r="D68" i="2"/>
  <c r="C68" i="2"/>
  <c r="E67" i="2"/>
  <c r="D67" i="2"/>
  <c r="C67" i="2"/>
  <c r="E66" i="2"/>
  <c r="D66" i="2"/>
  <c r="C66" i="2"/>
  <c r="E65" i="2"/>
  <c r="D65" i="2"/>
  <c r="C65" i="2"/>
  <c r="E64" i="2"/>
  <c r="D64" i="2"/>
  <c r="C64" i="2"/>
  <c r="E63" i="2"/>
  <c r="D63" i="2"/>
  <c r="C63" i="2"/>
  <c r="E62" i="2"/>
  <c r="D62" i="2"/>
  <c r="C62" i="2"/>
  <c r="E61" i="2"/>
  <c r="D61" i="2"/>
  <c r="C61" i="2"/>
  <c r="E60" i="2"/>
  <c r="D60" i="2"/>
  <c r="C60" i="2"/>
  <c r="E59" i="2"/>
  <c r="D59" i="2"/>
  <c r="C59" i="2"/>
  <c r="E58" i="2"/>
  <c r="D58" i="2"/>
  <c r="C58" i="2"/>
  <c r="E57" i="2"/>
  <c r="D57" i="2"/>
  <c r="C57" i="2"/>
  <c r="E56" i="2"/>
  <c r="D56" i="2"/>
  <c r="C56" i="2"/>
  <c r="E55" i="2"/>
  <c r="D55" i="2"/>
  <c r="C55" i="2"/>
  <c r="E54" i="2"/>
  <c r="D54" i="2"/>
  <c r="C54" i="2"/>
  <c r="E53" i="2"/>
  <c r="D53" i="2"/>
  <c r="C53" i="2"/>
  <c r="E52" i="2"/>
  <c r="D52" i="2"/>
  <c r="C52" i="2"/>
  <c r="E51" i="2"/>
  <c r="D51" i="2"/>
  <c r="C51" i="2"/>
  <c r="E50" i="2"/>
  <c r="D50" i="2"/>
  <c r="C50" i="2"/>
  <c r="E49" i="2"/>
  <c r="D49" i="2"/>
  <c r="C49" i="2"/>
  <c r="E48" i="2"/>
  <c r="D48" i="2"/>
  <c r="C48" i="2"/>
  <c r="E47" i="2"/>
  <c r="D47" i="2"/>
  <c r="C47" i="2"/>
  <c r="E46" i="2"/>
  <c r="D46" i="2"/>
  <c r="C46" i="2"/>
  <c r="E45" i="2"/>
  <c r="D45" i="2"/>
  <c r="C45" i="2"/>
  <c r="E44" i="2"/>
  <c r="D44" i="2"/>
  <c r="C44" i="2"/>
  <c r="E43" i="2"/>
  <c r="D43" i="2"/>
  <c r="C43" i="2"/>
  <c r="E42" i="2"/>
  <c r="D42" i="2"/>
  <c r="C42" i="2"/>
  <c r="E41" i="2"/>
  <c r="D41" i="2"/>
  <c r="C41" i="2"/>
  <c r="E40" i="2"/>
  <c r="D40" i="2"/>
  <c r="C40" i="2"/>
  <c r="E39" i="2"/>
  <c r="D39" i="2"/>
  <c r="C39" i="2"/>
  <c r="E38" i="2"/>
  <c r="D38" i="2"/>
  <c r="C38" i="2"/>
  <c r="E37" i="2"/>
  <c r="D37" i="2"/>
  <c r="C37" i="2"/>
  <c r="E36" i="2"/>
  <c r="D36" i="2"/>
  <c r="C36" i="2"/>
  <c r="E35" i="2"/>
  <c r="D35" i="2"/>
  <c r="C35" i="2"/>
  <c r="E34" i="2"/>
  <c r="D34" i="2"/>
  <c r="C34" i="2"/>
  <c r="E33" i="2"/>
  <c r="D33" i="2"/>
  <c r="C33" i="2"/>
  <c r="B33" i="2"/>
  <c r="A33" i="2"/>
  <c r="E32" i="2"/>
  <c r="D32" i="2"/>
  <c r="C32" i="2"/>
  <c r="B32" i="2"/>
  <c r="A32" i="2"/>
  <c r="E31" i="2"/>
  <c r="D31" i="2"/>
  <c r="C31" i="2"/>
  <c r="B31" i="2"/>
  <c r="A31" i="2"/>
  <c r="E30" i="2"/>
  <c r="D30" i="2"/>
  <c r="C30" i="2"/>
  <c r="B30" i="2"/>
  <c r="A30" i="2"/>
  <c r="E29" i="2"/>
  <c r="D29" i="2"/>
  <c r="C29" i="2"/>
  <c r="B29" i="2"/>
  <c r="A29" i="2"/>
  <c r="E28" i="2"/>
  <c r="D28" i="2"/>
  <c r="C28" i="2"/>
  <c r="B28" i="2"/>
  <c r="A28" i="2"/>
  <c r="E27" i="2"/>
  <c r="D27" i="2"/>
  <c r="C27" i="2"/>
  <c r="B27" i="2"/>
  <c r="A27" i="2"/>
  <c r="E26" i="2"/>
  <c r="D26" i="2"/>
  <c r="C26" i="2"/>
  <c r="B26" i="2"/>
  <c r="A26" i="2"/>
  <c r="E25" i="2"/>
  <c r="D25" i="2"/>
  <c r="C25" i="2"/>
  <c r="B25" i="2"/>
  <c r="A25" i="2"/>
  <c r="E24" i="2"/>
  <c r="D24" i="2"/>
  <c r="C24" i="2"/>
  <c r="B24" i="2"/>
  <c r="A24" i="2"/>
  <c r="E23" i="2"/>
  <c r="D23" i="2"/>
  <c r="C23" i="2"/>
  <c r="B23" i="2"/>
  <c r="A23" i="2"/>
  <c r="E22" i="2"/>
  <c r="D22" i="2"/>
  <c r="C22" i="2"/>
  <c r="B22" i="2"/>
  <c r="A22" i="2"/>
  <c r="E21" i="2"/>
  <c r="D21" i="2"/>
  <c r="C21" i="2"/>
  <c r="B21" i="2"/>
  <c r="A21" i="2"/>
  <c r="E20" i="2"/>
  <c r="D20" i="2"/>
  <c r="C20" i="2"/>
  <c r="B20" i="2"/>
  <c r="A20" i="2"/>
  <c r="E19" i="2"/>
  <c r="D19" i="2"/>
  <c r="C19" i="2"/>
  <c r="B19" i="2"/>
  <c r="A19" i="2"/>
  <c r="E18" i="2"/>
  <c r="D18" i="2"/>
  <c r="C18" i="2"/>
  <c r="B18" i="2"/>
  <c r="A18" i="2"/>
  <c r="E17" i="2"/>
  <c r="D17" i="2"/>
  <c r="C17" i="2"/>
  <c r="B17" i="2"/>
  <c r="A17" i="2"/>
  <c r="E16" i="2"/>
  <c r="D16" i="2"/>
  <c r="C16" i="2"/>
  <c r="B16" i="2"/>
  <c r="A16" i="2"/>
  <c r="E15" i="2"/>
  <c r="D15" i="2"/>
  <c r="C15" i="2"/>
  <c r="B15" i="2"/>
  <c r="A15" i="2"/>
  <c r="E14" i="2"/>
  <c r="D14" i="2"/>
  <c r="C14" i="2"/>
  <c r="B14" i="2"/>
  <c r="A14" i="2"/>
  <c r="E13" i="2"/>
  <c r="D13" i="2"/>
  <c r="C13" i="2"/>
  <c r="B13" i="2"/>
  <c r="A13" i="2"/>
  <c r="E12" i="2"/>
  <c r="D12" i="2"/>
  <c r="C12" i="2"/>
  <c r="B12" i="2"/>
  <c r="A12" i="2"/>
  <c r="E11" i="2"/>
  <c r="D11" i="2"/>
  <c r="C11" i="2"/>
  <c r="B11" i="2"/>
  <c r="A11" i="2"/>
  <c r="E10" i="2"/>
  <c r="D10" i="2"/>
  <c r="C10" i="2"/>
  <c r="B10" i="2"/>
  <c r="A10" i="2"/>
  <c r="E9" i="2"/>
  <c r="D9" i="2"/>
  <c r="C9" i="2"/>
  <c r="B9" i="2"/>
  <c r="A9" i="2"/>
  <c r="E8" i="2"/>
  <c r="D8" i="2"/>
  <c r="C8" i="2"/>
  <c r="B8" i="2"/>
  <c r="A8" i="2"/>
  <c r="E7" i="2"/>
  <c r="D7" i="2"/>
  <c r="C7" i="2"/>
  <c r="B7" i="2"/>
  <c r="A7" i="2"/>
  <c r="E6" i="2"/>
  <c r="D6" i="2"/>
  <c r="C6" i="2"/>
  <c r="B6" i="2"/>
  <c r="A6" i="2"/>
  <c r="G5" i="2"/>
  <c r="E5" i="2"/>
  <c r="D5" i="2"/>
  <c r="C5" i="2"/>
  <c r="B5" i="2"/>
  <c r="A5" i="2"/>
  <c r="E4" i="2"/>
  <c r="D4" i="2"/>
  <c r="C4" i="2"/>
  <c r="B4" i="2"/>
  <c r="A4" i="2"/>
  <c r="E3" i="2"/>
  <c r="D3" i="2"/>
  <c r="C3" i="2"/>
  <c r="B3" i="2"/>
  <c r="A3" i="2"/>
  <c r="G2" i="2"/>
  <c r="E2" i="2"/>
  <c r="D2" i="2"/>
  <c r="C2" i="2"/>
  <c r="B2" i="2"/>
  <c r="A2" i="2"/>
</calcChain>
</file>

<file path=xl/sharedStrings.xml><?xml version="1.0" encoding="utf-8"?>
<sst xmlns="http://schemas.openxmlformats.org/spreadsheetml/2006/main" count="9" uniqueCount="9">
  <si>
    <t>CPU Timestamps</t>
  </si>
  <si>
    <t>CPU VALUES (%)</t>
  </si>
  <si>
    <t>MEM Timestamps</t>
  </si>
  <si>
    <t>MEM VALUES (KB)</t>
  </si>
  <si>
    <t>AVERAGE: 302(32x)</t>
  </si>
  <si>
    <t>AVERAGE: 144(80x)</t>
  </si>
  <si>
    <t>begin average</t>
  </si>
  <si>
    <t>max</t>
  </si>
  <si>
    <t>end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</si>
</sst>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color indexed="64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0" fillId="0" borderId="0" xfId="0" applyFont="1" applyFill="1" applyBorder="1"/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CPU Usage (%)</c:v>
          </c:tx>
          <c:cat>
            <c:numRef>
              <c:f>Sheet1!$A$2:$A$33</c:f>
              <c:numCache>
                <c:formatCode>General</c:formatCode>
                <c:ptCount val="32"/>
                <c:pt idx="0">
                  <c:v>2585</c:v>
                </c:pt>
                <c:pt idx="1">
                  <c:v>2894</c:v>
                </c:pt>
                <c:pt idx="2">
                  <c:v>3246</c:v>
                </c:pt>
                <c:pt idx="3">
                  <c:v>3569</c:v>
                </c:pt>
                <c:pt idx="4">
                  <c:v>3902</c:v>
                </c:pt>
                <c:pt idx="5">
                  <c:v>4212</c:v>
                </c:pt>
                <c:pt idx="6">
                  <c:v>4535</c:v>
                </c:pt>
                <c:pt idx="7">
                  <c:v>4859</c:v>
                </c:pt>
                <c:pt idx="8">
                  <c:v>5190</c:v>
                </c:pt>
                <c:pt idx="9">
                  <c:v>5494</c:v>
                </c:pt>
                <c:pt idx="10">
                  <c:v>5793</c:v>
                </c:pt>
                <c:pt idx="11">
                  <c:v>6109</c:v>
                </c:pt>
                <c:pt idx="12">
                  <c:v>6396</c:v>
                </c:pt>
                <c:pt idx="13">
                  <c:v>6708</c:v>
                </c:pt>
                <c:pt idx="14">
                  <c:v>7059</c:v>
                </c:pt>
                <c:pt idx="15">
                  <c:v>7347</c:v>
                </c:pt>
                <c:pt idx="16">
                  <c:v>7650</c:v>
                </c:pt>
                <c:pt idx="17">
                  <c:v>7947</c:v>
                </c:pt>
                <c:pt idx="18">
                  <c:v>8289</c:v>
                </c:pt>
                <c:pt idx="19">
                  <c:v>8588</c:v>
                </c:pt>
                <c:pt idx="20">
                  <c:v>8917</c:v>
                </c:pt>
                <c:pt idx="21">
                  <c:v>9210</c:v>
                </c:pt>
                <c:pt idx="22">
                  <c:v>9528</c:v>
                </c:pt>
                <c:pt idx="23">
                  <c:v>9818</c:v>
                </c:pt>
                <c:pt idx="24">
                  <c:v>10133</c:v>
                </c:pt>
                <c:pt idx="25">
                  <c:v>10437</c:v>
                </c:pt>
                <c:pt idx="26">
                  <c:v>10740</c:v>
                </c:pt>
                <c:pt idx="27">
                  <c:v>11039</c:v>
                </c:pt>
                <c:pt idx="28">
                  <c:v>11337</c:v>
                </c:pt>
                <c:pt idx="29">
                  <c:v>11631</c:v>
                </c:pt>
                <c:pt idx="30">
                  <c:v>11951</c:v>
                </c:pt>
                <c:pt idx="31">
                  <c:v>12257</c:v>
                </c:pt>
              </c:numCache>
            </c:numRef>
          </c:cat>
          <c:val>
            <c:numRef>
              <c:f>Sheet1!$B$2:$B$33</c:f>
              <c:numCache>
                <c:formatCode>General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21</c:v>
                </c:pt>
                <c:pt idx="3">
                  <c:v>23</c:v>
                </c:pt>
                <c:pt idx="4">
                  <c:v>3</c:v>
                </c:pt>
                <c:pt idx="5">
                  <c:v>9</c:v>
                </c:pt>
                <c:pt idx="6">
                  <c:v>28</c:v>
                </c:pt>
                <c:pt idx="7">
                  <c:v>17</c:v>
                </c:pt>
                <c:pt idx="8">
                  <c:v>18</c:v>
                </c:pt>
                <c:pt idx="9">
                  <c:v>4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44554576"/>
        <c:axId val="-344553488"/>
      </c:lineChart>
      <c:catAx>
        <c:axId val="-344554576"/>
        <c:scaling>
          <c:orientation val="minMax"/>
        </c:scaling>
        <c:delete val="0"/>
        <c:axPos val="b"/>
        <c:title>
          <c:tx>
            <c:rich>
              <a:bodyPr rot="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milliseconds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txPr>
          <a:bodyPr rot="-2700000" anchor="ctr"/>
          <a:lstStyle/>
          <a:p>
            <a:pPr algn="ctr">
              <a:defRPr sz="1800" b="1">
                <a:solidFill>
                  <a:srgbClr val="000000"/>
                </a:solidFill>
                <a:latin typeface="Arial" charset="0"/>
                <a:ea typeface="Arial" charset="0"/>
                <a:cs typeface="Arial" charset="0"/>
              </a:defRPr>
            </a:pPr>
            <a:endParaRPr lang="nl-NL"/>
          </a:p>
        </c:txPr>
        <c:crossAx val="-3445534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344553488"/>
        <c:scaling>
          <c:orientation val="minMax"/>
          <c:max val="100"/>
        </c:scaling>
        <c:delete val="0"/>
        <c:axPos val="l"/>
        <c:majorGridlines/>
        <c:title>
          <c:tx>
            <c:rich>
              <a:bodyPr rot="-540000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CPU Usage (%)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crossAx val="-344554576"/>
        <c:crosses val="autoZero"/>
        <c:crossBetween val="between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plotVisOnly val="1"/>
    <c:dispBlanksAs val="gap"/>
    <c:showDLblsOverMax val="0"/>
  </c:chart>
  <c:spPr>
    <a:ln w="9525"/>
  </c:spPr>
  <c:txPr>
    <a:bodyPr rot="0" anchor="ctr"/>
    <a:lstStyle/>
    <a:p>
      <a:pPr algn="ctr">
        <a:defRPr sz="1000" b="0">
          <a:solidFill>
            <a:srgbClr val="000000"/>
          </a:solidFill>
          <a:latin typeface="Arial" charset="0"/>
          <a:ea typeface="Arial" charset="0"/>
          <a:cs typeface="Arial" charset="0"/>
        </a:defRPr>
      </a:pPr>
      <a:endParaRPr lang="nl-NL"/>
    </a:p>
  </c:txPr>
  <c:printSettings>
    <c:headerFooter/>
    <c:pageMargins b="1" l="0.75" r="0.75" t="1" header="0.5" footer="0.5"/>
    <c:pageSetup paperSize="9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MEM Usage (KB)</c:v>
          </c:tx>
          <c:cat>
            <c:numRef>
              <c:f>Sheet1!$C$2:$C$81</c:f>
              <c:numCache>
                <c:formatCode>General</c:formatCode>
                <c:ptCount val="80"/>
                <c:pt idx="0">
                  <c:v>884</c:v>
                </c:pt>
                <c:pt idx="1">
                  <c:v>1021</c:v>
                </c:pt>
                <c:pt idx="2">
                  <c:v>1137</c:v>
                </c:pt>
                <c:pt idx="3">
                  <c:v>1252</c:v>
                </c:pt>
                <c:pt idx="4">
                  <c:v>1366</c:v>
                </c:pt>
                <c:pt idx="5">
                  <c:v>1499</c:v>
                </c:pt>
                <c:pt idx="6">
                  <c:v>1633</c:v>
                </c:pt>
                <c:pt idx="7">
                  <c:v>1753</c:v>
                </c:pt>
                <c:pt idx="8">
                  <c:v>1873</c:v>
                </c:pt>
                <c:pt idx="9">
                  <c:v>1997</c:v>
                </c:pt>
                <c:pt idx="10">
                  <c:v>2122</c:v>
                </c:pt>
                <c:pt idx="11">
                  <c:v>2262</c:v>
                </c:pt>
                <c:pt idx="12">
                  <c:v>2377</c:v>
                </c:pt>
                <c:pt idx="13">
                  <c:v>2541</c:v>
                </c:pt>
                <c:pt idx="14">
                  <c:v>2661</c:v>
                </c:pt>
                <c:pt idx="15">
                  <c:v>2779</c:v>
                </c:pt>
                <c:pt idx="16">
                  <c:v>3079</c:v>
                </c:pt>
                <c:pt idx="17">
                  <c:v>3227</c:v>
                </c:pt>
                <c:pt idx="18">
                  <c:v>3372</c:v>
                </c:pt>
                <c:pt idx="19">
                  <c:v>3509</c:v>
                </c:pt>
                <c:pt idx="20">
                  <c:v>3692</c:v>
                </c:pt>
                <c:pt idx="21">
                  <c:v>3854</c:v>
                </c:pt>
                <c:pt idx="22">
                  <c:v>3986</c:v>
                </c:pt>
                <c:pt idx="23">
                  <c:v>4107</c:v>
                </c:pt>
                <c:pt idx="24">
                  <c:v>4268</c:v>
                </c:pt>
                <c:pt idx="25">
                  <c:v>4397</c:v>
                </c:pt>
                <c:pt idx="26">
                  <c:v>4575</c:v>
                </c:pt>
                <c:pt idx="27">
                  <c:v>4727</c:v>
                </c:pt>
                <c:pt idx="28">
                  <c:v>4893</c:v>
                </c:pt>
                <c:pt idx="29">
                  <c:v>5038</c:v>
                </c:pt>
                <c:pt idx="30">
                  <c:v>5177</c:v>
                </c:pt>
                <c:pt idx="31">
                  <c:v>5321</c:v>
                </c:pt>
                <c:pt idx="32">
                  <c:v>5459</c:v>
                </c:pt>
                <c:pt idx="33">
                  <c:v>5587</c:v>
                </c:pt>
                <c:pt idx="34">
                  <c:v>5702</c:v>
                </c:pt>
                <c:pt idx="35">
                  <c:v>5833</c:v>
                </c:pt>
                <c:pt idx="36">
                  <c:v>5979</c:v>
                </c:pt>
                <c:pt idx="37">
                  <c:v>6111</c:v>
                </c:pt>
                <c:pt idx="38">
                  <c:v>6238</c:v>
                </c:pt>
                <c:pt idx="39">
                  <c:v>6364</c:v>
                </c:pt>
                <c:pt idx="40">
                  <c:v>6494</c:v>
                </c:pt>
                <c:pt idx="41">
                  <c:v>6622</c:v>
                </c:pt>
                <c:pt idx="42">
                  <c:v>6749</c:v>
                </c:pt>
                <c:pt idx="43">
                  <c:v>6950</c:v>
                </c:pt>
                <c:pt idx="44">
                  <c:v>7103</c:v>
                </c:pt>
                <c:pt idx="45">
                  <c:v>7916</c:v>
                </c:pt>
                <c:pt idx="46">
                  <c:v>8071</c:v>
                </c:pt>
                <c:pt idx="47">
                  <c:v>8248</c:v>
                </c:pt>
                <c:pt idx="48">
                  <c:v>8382</c:v>
                </c:pt>
                <c:pt idx="49">
                  <c:v>8511</c:v>
                </c:pt>
                <c:pt idx="50">
                  <c:v>8639</c:v>
                </c:pt>
                <c:pt idx="51">
                  <c:v>8762</c:v>
                </c:pt>
                <c:pt idx="52">
                  <c:v>8895</c:v>
                </c:pt>
                <c:pt idx="53">
                  <c:v>9051</c:v>
                </c:pt>
                <c:pt idx="54">
                  <c:v>9180</c:v>
                </c:pt>
                <c:pt idx="55">
                  <c:v>9331</c:v>
                </c:pt>
                <c:pt idx="56">
                  <c:v>9454</c:v>
                </c:pt>
                <c:pt idx="57">
                  <c:v>9598</c:v>
                </c:pt>
                <c:pt idx="58">
                  <c:v>9728</c:v>
                </c:pt>
                <c:pt idx="59">
                  <c:v>9869</c:v>
                </c:pt>
                <c:pt idx="60">
                  <c:v>10010</c:v>
                </c:pt>
                <c:pt idx="61">
                  <c:v>10133</c:v>
                </c:pt>
                <c:pt idx="62">
                  <c:v>10263</c:v>
                </c:pt>
                <c:pt idx="63">
                  <c:v>10403</c:v>
                </c:pt>
                <c:pt idx="64">
                  <c:v>10521</c:v>
                </c:pt>
                <c:pt idx="65">
                  <c:v>10640</c:v>
                </c:pt>
                <c:pt idx="66">
                  <c:v>10767</c:v>
                </c:pt>
                <c:pt idx="67">
                  <c:v>10882</c:v>
                </c:pt>
                <c:pt idx="68">
                  <c:v>11009</c:v>
                </c:pt>
                <c:pt idx="69">
                  <c:v>11147</c:v>
                </c:pt>
                <c:pt idx="70">
                  <c:v>11282</c:v>
                </c:pt>
                <c:pt idx="71">
                  <c:v>11414</c:v>
                </c:pt>
                <c:pt idx="72">
                  <c:v>11537</c:v>
                </c:pt>
                <c:pt idx="73">
                  <c:v>11657</c:v>
                </c:pt>
                <c:pt idx="74">
                  <c:v>11791</c:v>
                </c:pt>
                <c:pt idx="75">
                  <c:v>11927</c:v>
                </c:pt>
                <c:pt idx="76">
                  <c:v>12063</c:v>
                </c:pt>
                <c:pt idx="77">
                  <c:v>12186</c:v>
                </c:pt>
                <c:pt idx="78">
                  <c:v>12322</c:v>
                </c:pt>
                <c:pt idx="79">
                  <c:v>12455</c:v>
                </c:pt>
              </c:numCache>
            </c:numRef>
          </c:cat>
          <c:val>
            <c:numRef>
              <c:f>Sheet1!$E$2:$E$81</c:f>
              <c:numCache>
                <c:formatCode>General</c:formatCode>
                <c:ptCount val="80"/>
                <c:pt idx="0">
                  <c:v>1.9267578125</c:v>
                </c:pt>
                <c:pt idx="1">
                  <c:v>2.310546875</c:v>
                </c:pt>
                <c:pt idx="2">
                  <c:v>3.2080078125</c:v>
                </c:pt>
                <c:pt idx="3">
                  <c:v>5.0322265625</c:v>
                </c:pt>
                <c:pt idx="4">
                  <c:v>5.455078125</c:v>
                </c:pt>
                <c:pt idx="5">
                  <c:v>13.935546875</c:v>
                </c:pt>
                <c:pt idx="6">
                  <c:v>14.783203125</c:v>
                </c:pt>
                <c:pt idx="7">
                  <c:v>16.3623046875</c:v>
                </c:pt>
                <c:pt idx="8">
                  <c:v>13.4208984375</c:v>
                </c:pt>
                <c:pt idx="9">
                  <c:v>14.1748046875</c:v>
                </c:pt>
                <c:pt idx="10">
                  <c:v>14.2294921875</c:v>
                </c:pt>
                <c:pt idx="11">
                  <c:v>14.6318359375</c:v>
                </c:pt>
                <c:pt idx="12">
                  <c:v>15.3115234375</c:v>
                </c:pt>
                <c:pt idx="13">
                  <c:v>15.3857421875</c:v>
                </c:pt>
                <c:pt idx="14">
                  <c:v>15.4111328125</c:v>
                </c:pt>
                <c:pt idx="15">
                  <c:v>16.4814453125</c:v>
                </c:pt>
                <c:pt idx="16">
                  <c:v>18.5625</c:v>
                </c:pt>
                <c:pt idx="17">
                  <c:v>22.076171875</c:v>
                </c:pt>
                <c:pt idx="18">
                  <c:v>23.4521484375</c:v>
                </c:pt>
                <c:pt idx="19">
                  <c:v>25.0234375</c:v>
                </c:pt>
                <c:pt idx="20">
                  <c:v>26.57421875</c:v>
                </c:pt>
                <c:pt idx="21">
                  <c:v>27.0419921875</c:v>
                </c:pt>
                <c:pt idx="22">
                  <c:v>27.1884765625</c:v>
                </c:pt>
                <c:pt idx="23">
                  <c:v>27.5615234375</c:v>
                </c:pt>
                <c:pt idx="24">
                  <c:v>27.94140625</c:v>
                </c:pt>
                <c:pt idx="25">
                  <c:v>28.0693359375</c:v>
                </c:pt>
                <c:pt idx="26">
                  <c:v>29.2998046875</c:v>
                </c:pt>
                <c:pt idx="27">
                  <c:v>29.9443359375</c:v>
                </c:pt>
                <c:pt idx="28">
                  <c:v>30.1640625</c:v>
                </c:pt>
                <c:pt idx="29">
                  <c:v>30.525390625</c:v>
                </c:pt>
                <c:pt idx="30">
                  <c:v>30.6474609375</c:v>
                </c:pt>
                <c:pt idx="31">
                  <c:v>31.17578125</c:v>
                </c:pt>
                <c:pt idx="32">
                  <c:v>31.1953125</c:v>
                </c:pt>
                <c:pt idx="33">
                  <c:v>31.1953125</c:v>
                </c:pt>
                <c:pt idx="34">
                  <c:v>31.1953125</c:v>
                </c:pt>
                <c:pt idx="35">
                  <c:v>31.1953125</c:v>
                </c:pt>
                <c:pt idx="36">
                  <c:v>31.1953125</c:v>
                </c:pt>
                <c:pt idx="37">
                  <c:v>31.1953125</c:v>
                </c:pt>
                <c:pt idx="38">
                  <c:v>31.1953125</c:v>
                </c:pt>
                <c:pt idx="39">
                  <c:v>31.1953125</c:v>
                </c:pt>
                <c:pt idx="40">
                  <c:v>31.1953125</c:v>
                </c:pt>
                <c:pt idx="41">
                  <c:v>31.1953125</c:v>
                </c:pt>
                <c:pt idx="42">
                  <c:v>31.1953125</c:v>
                </c:pt>
                <c:pt idx="43">
                  <c:v>31.1953125</c:v>
                </c:pt>
                <c:pt idx="44">
                  <c:v>31.1953125</c:v>
                </c:pt>
                <c:pt idx="45">
                  <c:v>31.203125</c:v>
                </c:pt>
                <c:pt idx="46">
                  <c:v>31.203125</c:v>
                </c:pt>
                <c:pt idx="47">
                  <c:v>31.203125</c:v>
                </c:pt>
                <c:pt idx="48">
                  <c:v>31.203125</c:v>
                </c:pt>
                <c:pt idx="49">
                  <c:v>31.203125</c:v>
                </c:pt>
                <c:pt idx="50">
                  <c:v>31.203125</c:v>
                </c:pt>
                <c:pt idx="51">
                  <c:v>31.20703125</c:v>
                </c:pt>
                <c:pt idx="52">
                  <c:v>31.20703125</c:v>
                </c:pt>
                <c:pt idx="53">
                  <c:v>31.20703125</c:v>
                </c:pt>
                <c:pt idx="54">
                  <c:v>31.20703125</c:v>
                </c:pt>
                <c:pt idx="55">
                  <c:v>31.20703125</c:v>
                </c:pt>
                <c:pt idx="56">
                  <c:v>31.20703125</c:v>
                </c:pt>
                <c:pt idx="57">
                  <c:v>31.20703125</c:v>
                </c:pt>
                <c:pt idx="58">
                  <c:v>31.20703125</c:v>
                </c:pt>
                <c:pt idx="59">
                  <c:v>31.20703125</c:v>
                </c:pt>
                <c:pt idx="60">
                  <c:v>31.20703125</c:v>
                </c:pt>
                <c:pt idx="61">
                  <c:v>31.2109375</c:v>
                </c:pt>
                <c:pt idx="62">
                  <c:v>31.2109375</c:v>
                </c:pt>
                <c:pt idx="63">
                  <c:v>31.2109375</c:v>
                </c:pt>
                <c:pt idx="64">
                  <c:v>31.2109375</c:v>
                </c:pt>
                <c:pt idx="65">
                  <c:v>31.2109375</c:v>
                </c:pt>
                <c:pt idx="66">
                  <c:v>31.2109375</c:v>
                </c:pt>
                <c:pt idx="67">
                  <c:v>31.2109375</c:v>
                </c:pt>
                <c:pt idx="68">
                  <c:v>31.2109375</c:v>
                </c:pt>
                <c:pt idx="69">
                  <c:v>31.2109375</c:v>
                </c:pt>
                <c:pt idx="70">
                  <c:v>31.2109375</c:v>
                </c:pt>
                <c:pt idx="71">
                  <c:v>31.2109375</c:v>
                </c:pt>
                <c:pt idx="72">
                  <c:v>31.2109375</c:v>
                </c:pt>
                <c:pt idx="73">
                  <c:v>31.2109375</c:v>
                </c:pt>
                <c:pt idx="74">
                  <c:v>31.21484375</c:v>
                </c:pt>
                <c:pt idx="75">
                  <c:v>31.21484375</c:v>
                </c:pt>
                <c:pt idx="76">
                  <c:v>31.21484375</c:v>
                </c:pt>
                <c:pt idx="77">
                  <c:v>31.21484375</c:v>
                </c:pt>
                <c:pt idx="78">
                  <c:v>31.21484375</c:v>
                </c:pt>
                <c:pt idx="79">
                  <c:v>31.21484375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68808224"/>
        <c:axId val="-268801152"/>
      </c:lineChart>
      <c:catAx>
        <c:axId val="-268808224"/>
        <c:scaling>
          <c:orientation val="minMax"/>
        </c:scaling>
        <c:delete val="0"/>
        <c:axPos val="b"/>
        <c:title>
          <c:tx>
            <c:rich>
              <a:bodyPr rot="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milliseconds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txPr>
          <a:bodyPr rot="-2700000" anchor="ctr"/>
          <a:lstStyle/>
          <a:p>
            <a:pPr algn="ctr">
              <a:defRPr sz="1800" b="1">
                <a:solidFill>
                  <a:srgbClr val="000000"/>
                </a:solidFill>
                <a:latin typeface="Arial" charset="0"/>
                <a:ea typeface="Arial" charset="0"/>
                <a:cs typeface="Arial" charset="0"/>
              </a:defRPr>
            </a:pPr>
            <a:endParaRPr lang="nl-NL"/>
          </a:p>
        </c:txPr>
        <c:crossAx val="-2688011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68801152"/>
        <c:scaling>
          <c:orientation val="minMax"/>
        </c:scaling>
        <c:delete val="0"/>
        <c:axPos val="l"/>
        <c:majorGridlines/>
        <c:title>
          <c:tx>
            <c:rich>
              <a:bodyPr rot="-540000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MEM Usage (MB)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crossAx val="-268808224"/>
        <c:crosses val="autoZero"/>
        <c:crossBetween val="between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plotVisOnly val="1"/>
    <c:dispBlanksAs val="gap"/>
    <c:showDLblsOverMax val="0"/>
  </c:chart>
  <c:spPr>
    <a:ln w="9525"/>
  </c:spPr>
  <c:txPr>
    <a:bodyPr rot="0" anchor="ctr"/>
    <a:lstStyle/>
    <a:p>
      <a:pPr algn="ctr">
        <a:defRPr sz="1000" b="0">
          <a:solidFill>
            <a:srgbClr val="000000"/>
          </a:solidFill>
          <a:latin typeface="Arial" charset="0"/>
          <a:ea typeface="Arial" charset="0"/>
          <a:cs typeface="Arial" charset="0"/>
        </a:defRPr>
      </a:pPr>
      <a:endParaRPr lang="nl-NL"/>
    </a:p>
  </c:txPr>
  <c:printSettings>
    <c:headerFooter/>
    <c:pageMargins b="1" l="0.75" r="0.75" t="1" header="0.5" footer="0.5"/>
    <c:pageSetup paperSize="9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0</xdr:colOff>
      <xdr:row>20</xdr:row>
      <xdr:rowOff>0</xdr:rowOff>
    </xdr:to>
    <xdr:graphicFrame macro="">
      <xdr:nvGraphicFramePr>
        <xdr:cNvPr id="2" name="Chart 1" descr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23</xdr:col>
      <xdr:colOff>0</xdr:colOff>
      <xdr:row>44</xdr:row>
      <xdr:rowOff>0</xdr:rowOff>
    </xdr:to>
    <xdr:graphicFrame macro="">
      <xdr:nvGraphicFramePr>
        <xdr:cNvPr id="3" name="Chart 2" descr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ColWidth="9.109375" defaultRowHeight="13.2" x14ac:dyDescent="0.25"/>
  <sheetData/>
  <pageMargins left="0.75" right="0.75" top="1" bottom="1" header="0.5" footer="0.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81"/>
  <sheetViews>
    <sheetView tabSelected="1" workbookViewId="0">
      <selection activeCell="I13" sqref="I13:K14"/>
    </sheetView>
  </sheetViews>
  <sheetFormatPr defaultColWidth="9.109375" defaultRowHeight="13.2" x14ac:dyDescent="0.25"/>
  <sheetData>
    <row r="1" spans="1:11" x14ac:dyDescent="0.25">
      <c r="A1" s="2" t="s">
        <v>0</v>
      </c>
      <c r="B1" s="2" t="s">
        <v>1</v>
      </c>
      <c r="C1" s="2" t="s">
        <v>2</v>
      </c>
      <c r="D1" s="2" t="s">
        <v>3</v>
      </c>
      <c r="G1" s="2" t="s">
        <v>4</v>
      </c>
    </row>
    <row r="2" spans="1:11" x14ac:dyDescent="0.25">
      <c r="A2" s="2">
        <f>2585</f>
        <v>2585</v>
      </c>
      <c r="B2" s="2">
        <f>0</f>
        <v>0</v>
      </c>
      <c r="C2" s="2">
        <f>884</f>
        <v>884</v>
      </c>
      <c r="D2" s="2">
        <f>1973</f>
        <v>1973</v>
      </c>
      <c r="E2" s="2">
        <f>1.9267578125</f>
        <v>1.9267578125</v>
      </c>
      <c r="G2" s="2">
        <f>302</f>
        <v>302</v>
      </c>
    </row>
    <row r="3" spans="1:11" x14ac:dyDescent="0.25">
      <c r="A3" s="2">
        <f>2894</f>
        <v>2894</v>
      </c>
      <c r="B3" s="2">
        <f>1</f>
        <v>1</v>
      </c>
      <c r="C3" s="2">
        <f>1021</f>
        <v>1021</v>
      </c>
      <c r="D3" s="2">
        <f>2366</f>
        <v>2366</v>
      </c>
      <c r="E3" s="2">
        <f>2.310546875</f>
        <v>2.310546875</v>
      </c>
    </row>
    <row r="4" spans="1:11" x14ac:dyDescent="0.25">
      <c r="A4" s="2">
        <f>3246</f>
        <v>3246</v>
      </c>
      <c r="B4" s="2">
        <f>21</f>
        <v>21</v>
      </c>
      <c r="C4" s="2">
        <f>1137</f>
        <v>1137</v>
      </c>
      <c r="D4" s="2">
        <f>3285</f>
        <v>3285</v>
      </c>
      <c r="E4" s="2">
        <f>3.2080078125</f>
        <v>3.2080078125</v>
      </c>
      <c r="G4" s="2" t="s">
        <v>5</v>
      </c>
    </row>
    <row r="5" spans="1:11" x14ac:dyDescent="0.25">
      <c r="A5" s="2">
        <f>3569</f>
        <v>3569</v>
      </c>
      <c r="B5" s="2">
        <f>23</f>
        <v>23</v>
      </c>
      <c r="C5" s="2">
        <f>1252</f>
        <v>1252</v>
      </c>
      <c r="D5" s="2">
        <f>5153</f>
        <v>5153</v>
      </c>
      <c r="E5" s="2">
        <f>5.0322265625</f>
        <v>5.0322265625</v>
      </c>
      <c r="G5" s="2">
        <f>144</f>
        <v>144</v>
      </c>
    </row>
    <row r="6" spans="1:11" x14ac:dyDescent="0.25">
      <c r="A6" s="2">
        <f>3902</f>
        <v>3902</v>
      </c>
      <c r="B6" s="2">
        <f>3</f>
        <v>3</v>
      </c>
      <c r="C6" s="2">
        <f>1366</f>
        <v>1366</v>
      </c>
      <c r="D6" s="2">
        <f>5586</f>
        <v>5586</v>
      </c>
      <c r="E6" s="2">
        <f>5.455078125</f>
        <v>5.455078125</v>
      </c>
    </row>
    <row r="7" spans="1:11" x14ac:dyDescent="0.25">
      <c r="A7" s="2">
        <f>4212</f>
        <v>4212</v>
      </c>
      <c r="B7" s="2">
        <f>9</f>
        <v>9</v>
      </c>
      <c r="C7" s="2">
        <f>1499</f>
        <v>1499</v>
      </c>
      <c r="D7" s="2">
        <f>14270</f>
        <v>14270</v>
      </c>
      <c r="E7" s="2">
        <f>13.935546875</f>
        <v>13.935546875</v>
      </c>
    </row>
    <row r="8" spans="1:11" x14ac:dyDescent="0.25">
      <c r="A8" s="2">
        <f>4535</f>
        <v>4535</v>
      </c>
      <c r="B8" s="2">
        <f>28</f>
        <v>28</v>
      </c>
      <c r="C8" s="2">
        <f>1633</f>
        <v>1633</v>
      </c>
      <c r="D8" s="2">
        <f>15138</f>
        <v>15138</v>
      </c>
      <c r="E8" s="2">
        <f>14.783203125</f>
        <v>14.783203125</v>
      </c>
    </row>
    <row r="9" spans="1:11" x14ac:dyDescent="0.25">
      <c r="A9" s="2">
        <f>4859</f>
        <v>4859</v>
      </c>
      <c r="B9" s="2">
        <f>17</f>
        <v>17</v>
      </c>
      <c r="C9" s="2">
        <f>1753</f>
        <v>1753</v>
      </c>
      <c r="D9" s="2">
        <f>16755</f>
        <v>16755</v>
      </c>
      <c r="E9" s="2">
        <f>16.3623046875</f>
        <v>16.3623046875</v>
      </c>
    </row>
    <row r="10" spans="1:11" x14ac:dyDescent="0.25">
      <c r="A10" s="2">
        <f>5190</f>
        <v>5190</v>
      </c>
      <c r="B10" s="2">
        <f>18</f>
        <v>18</v>
      </c>
      <c r="C10" s="2">
        <f>1873</f>
        <v>1873</v>
      </c>
      <c r="D10" s="2">
        <f>13743</f>
        <v>13743</v>
      </c>
      <c r="E10" s="2">
        <f>13.4208984375</f>
        <v>13.4208984375</v>
      </c>
    </row>
    <row r="11" spans="1:11" x14ac:dyDescent="0.25">
      <c r="A11" s="2">
        <f>5494</f>
        <v>5494</v>
      </c>
      <c r="B11" s="2">
        <f>4</f>
        <v>4</v>
      </c>
      <c r="C11" s="2">
        <f>1997</f>
        <v>1997</v>
      </c>
      <c r="D11" s="2">
        <f>14515</f>
        <v>14515</v>
      </c>
      <c r="E11" s="2">
        <f>14.1748046875</f>
        <v>14.1748046875</v>
      </c>
    </row>
    <row r="12" spans="1:11" x14ac:dyDescent="0.25">
      <c r="A12" s="2">
        <f>5793</f>
        <v>5793</v>
      </c>
      <c r="B12" s="2">
        <f>2</f>
        <v>2</v>
      </c>
      <c r="C12" s="2">
        <f>2122</f>
        <v>2122</v>
      </c>
      <c r="D12" s="2">
        <f>14571</f>
        <v>14571</v>
      </c>
      <c r="E12" s="2">
        <f>14.2294921875</f>
        <v>14.2294921875</v>
      </c>
    </row>
    <row r="13" spans="1:11" x14ac:dyDescent="0.25">
      <c r="A13" s="2">
        <f>6109</f>
        <v>6109</v>
      </c>
      <c r="B13" s="2">
        <f>0</f>
        <v>0</v>
      </c>
      <c r="C13" s="2">
        <f>2262</f>
        <v>2262</v>
      </c>
      <c r="D13" s="2">
        <f>14983</f>
        <v>14983</v>
      </c>
      <c r="E13" s="2">
        <f>14.6318359375</f>
        <v>14.6318359375</v>
      </c>
      <c r="I13" s="1" t="s">
        <v>6</v>
      </c>
      <c r="J13" s="1" t="s">
        <v>7</v>
      </c>
      <c r="K13" s="1" t="s">
        <v>8</v>
      </c>
    </row>
    <row r="14" spans="1:11" x14ac:dyDescent="0.25">
      <c r="A14" s="2">
        <f>6396</f>
        <v>6396</v>
      </c>
      <c r="B14" s="2">
        <f>0</f>
        <v>0</v>
      </c>
      <c r="C14" s="2">
        <f>2377</f>
        <v>2377</v>
      </c>
      <c r="D14" s="2">
        <f>15679</f>
        <v>15679</v>
      </c>
      <c r="E14" s="2">
        <f>15.3115234375</f>
        <v>15.3115234375</v>
      </c>
      <c r="I14" s="1"/>
      <c r="J14" s="1">
        <f>MAX(E2:E1048576)</f>
        <v>31.21484375</v>
      </c>
      <c r="K14" s="1"/>
    </row>
    <row r="15" spans="1:11" x14ac:dyDescent="0.25">
      <c r="A15" s="2">
        <f>6708</f>
        <v>6708</v>
      </c>
      <c r="B15" s="2">
        <f>2</f>
        <v>2</v>
      </c>
      <c r="C15" s="2">
        <f>2541</f>
        <v>2541</v>
      </c>
      <c r="D15" s="2">
        <f>15755</f>
        <v>15755</v>
      </c>
      <c r="E15" s="2">
        <f>15.3857421875</f>
        <v>15.3857421875</v>
      </c>
    </row>
    <row r="16" spans="1:11" x14ac:dyDescent="0.25">
      <c r="A16" s="2">
        <f>7059</f>
        <v>7059</v>
      </c>
      <c r="B16" s="2">
        <f t="shared" ref="B16:B23" si="0">0</f>
        <v>0</v>
      </c>
      <c r="C16" s="2">
        <f>2661</f>
        <v>2661</v>
      </c>
      <c r="D16" s="2">
        <f>15781</f>
        <v>15781</v>
      </c>
      <c r="E16" s="2">
        <f>15.4111328125</f>
        <v>15.4111328125</v>
      </c>
    </row>
    <row r="17" spans="1:5" x14ac:dyDescent="0.25">
      <c r="A17" s="2">
        <f>7347</f>
        <v>7347</v>
      </c>
      <c r="B17" s="2">
        <f t="shared" si="0"/>
        <v>0</v>
      </c>
      <c r="C17" s="2">
        <f>2779</f>
        <v>2779</v>
      </c>
      <c r="D17" s="2">
        <f>16877</f>
        <v>16877</v>
      </c>
      <c r="E17" s="2">
        <f>16.4814453125</f>
        <v>16.4814453125</v>
      </c>
    </row>
    <row r="18" spans="1:5" x14ac:dyDescent="0.25">
      <c r="A18" s="2">
        <f>7650</f>
        <v>7650</v>
      </c>
      <c r="B18" s="2">
        <f t="shared" si="0"/>
        <v>0</v>
      </c>
      <c r="C18" s="2">
        <f>3079</f>
        <v>3079</v>
      </c>
      <c r="D18" s="2">
        <f>19008</f>
        <v>19008</v>
      </c>
      <c r="E18" s="2">
        <f>18.5625</f>
        <v>18.5625</v>
      </c>
    </row>
    <row r="19" spans="1:5" x14ac:dyDescent="0.25">
      <c r="A19" s="2">
        <f>7947</f>
        <v>7947</v>
      </c>
      <c r="B19" s="2">
        <f t="shared" si="0"/>
        <v>0</v>
      </c>
      <c r="C19" s="2">
        <f>3227</f>
        <v>3227</v>
      </c>
      <c r="D19" s="2">
        <f>22606</f>
        <v>22606</v>
      </c>
      <c r="E19" s="2">
        <f>22.076171875</f>
        <v>22.076171875</v>
      </c>
    </row>
    <row r="20" spans="1:5" x14ac:dyDescent="0.25">
      <c r="A20" s="2">
        <f>8289</f>
        <v>8289</v>
      </c>
      <c r="B20" s="2">
        <f t="shared" si="0"/>
        <v>0</v>
      </c>
      <c r="C20" s="2">
        <f>3372</f>
        <v>3372</v>
      </c>
      <c r="D20" s="2">
        <f>24015</f>
        <v>24015</v>
      </c>
      <c r="E20" s="2">
        <f>23.4521484375</f>
        <v>23.4521484375</v>
      </c>
    </row>
    <row r="21" spans="1:5" x14ac:dyDescent="0.25">
      <c r="A21" s="2">
        <f>8588</f>
        <v>8588</v>
      </c>
      <c r="B21" s="2">
        <f t="shared" si="0"/>
        <v>0</v>
      </c>
      <c r="C21" s="2">
        <f>3509</f>
        <v>3509</v>
      </c>
      <c r="D21" s="2">
        <f>25624</f>
        <v>25624</v>
      </c>
      <c r="E21" s="2">
        <f>25.0234375</f>
        <v>25.0234375</v>
      </c>
    </row>
    <row r="22" spans="1:5" x14ac:dyDescent="0.25">
      <c r="A22" s="2">
        <f>8917</f>
        <v>8917</v>
      </c>
      <c r="B22" s="2">
        <f t="shared" si="0"/>
        <v>0</v>
      </c>
      <c r="C22" s="2">
        <f>3692</f>
        <v>3692</v>
      </c>
      <c r="D22" s="2">
        <f>27212</f>
        <v>27212</v>
      </c>
      <c r="E22" s="2">
        <f>26.57421875</f>
        <v>26.57421875</v>
      </c>
    </row>
    <row r="23" spans="1:5" x14ac:dyDescent="0.25">
      <c r="A23" s="2">
        <f>9210</f>
        <v>9210</v>
      </c>
      <c r="B23" s="2">
        <f t="shared" si="0"/>
        <v>0</v>
      </c>
      <c r="C23" s="2">
        <f>3854</f>
        <v>3854</v>
      </c>
      <c r="D23" s="2">
        <f>27691</f>
        <v>27691</v>
      </c>
      <c r="E23" s="2">
        <f>27.0419921875</f>
        <v>27.0419921875</v>
      </c>
    </row>
    <row r="24" spans="1:5" x14ac:dyDescent="0.25">
      <c r="A24" s="2">
        <f>9528</f>
        <v>9528</v>
      </c>
      <c r="B24" s="2">
        <f>3</f>
        <v>3</v>
      </c>
      <c r="C24" s="2">
        <f>3986</f>
        <v>3986</v>
      </c>
      <c r="D24" s="2">
        <f>27841</f>
        <v>27841</v>
      </c>
      <c r="E24" s="2">
        <f>27.1884765625</f>
        <v>27.1884765625</v>
      </c>
    </row>
    <row r="25" spans="1:5" x14ac:dyDescent="0.25">
      <c r="A25" s="2">
        <f>9818</f>
        <v>9818</v>
      </c>
      <c r="B25" s="2">
        <f>0</f>
        <v>0</v>
      </c>
      <c r="C25" s="2">
        <f>4107</f>
        <v>4107</v>
      </c>
      <c r="D25" s="2">
        <f>28223</f>
        <v>28223</v>
      </c>
      <c r="E25" s="2">
        <f>27.5615234375</f>
        <v>27.5615234375</v>
      </c>
    </row>
    <row r="26" spans="1:5" x14ac:dyDescent="0.25">
      <c r="A26" s="2">
        <f>10133</f>
        <v>10133</v>
      </c>
      <c r="B26" s="2">
        <f>1</f>
        <v>1</v>
      </c>
      <c r="C26" s="2">
        <f>4268</f>
        <v>4268</v>
      </c>
      <c r="D26" s="2">
        <f>28612</f>
        <v>28612</v>
      </c>
      <c r="E26" s="2">
        <f>27.94140625</f>
        <v>27.94140625</v>
      </c>
    </row>
    <row r="27" spans="1:5" x14ac:dyDescent="0.25">
      <c r="A27" s="2">
        <f>10437</f>
        <v>10437</v>
      </c>
      <c r="B27" s="2">
        <f>0</f>
        <v>0</v>
      </c>
      <c r="C27" s="2">
        <f>4397</f>
        <v>4397</v>
      </c>
      <c r="D27" s="2">
        <f>28743</f>
        <v>28743</v>
      </c>
      <c r="E27" s="2">
        <f>28.0693359375</f>
        <v>28.0693359375</v>
      </c>
    </row>
    <row r="28" spans="1:5" x14ac:dyDescent="0.25">
      <c r="A28" s="2">
        <f>10740</f>
        <v>10740</v>
      </c>
      <c r="B28" s="2">
        <f>0</f>
        <v>0</v>
      </c>
      <c r="C28" s="2">
        <f>4575</f>
        <v>4575</v>
      </c>
      <c r="D28" s="2">
        <f>30003</f>
        <v>30003</v>
      </c>
      <c r="E28" s="2">
        <f>29.2998046875</f>
        <v>29.2998046875</v>
      </c>
    </row>
    <row r="29" spans="1:5" x14ac:dyDescent="0.25">
      <c r="A29" s="2">
        <f>11039</f>
        <v>11039</v>
      </c>
      <c r="B29" s="2">
        <f>0</f>
        <v>0</v>
      </c>
      <c r="C29" s="2">
        <f>4727</f>
        <v>4727</v>
      </c>
      <c r="D29" s="2">
        <f>30663</f>
        <v>30663</v>
      </c>
      <c r="E29" s="2">
        <f>29.9443359375</f>
        <v>29.9443359375</v>
      </c>
    </row>
    <row r="30" spans="1:5" x14ac:dyDescent="0.25">
      <c r="A30" s="2">
        <f>11337</f>
        <v>11337</v>
      </c>
      <c r="B30" s="2">
        <f>0</f>
        <v>0</v>
      </c>
      <c r="C30" s="2">
        <f>4893</f>
        <v>4893</v>
      </c>
      <c r="D30" s="2">
        <f>30888</f>
        <v>30888</v>
      </c>
      <c r="E30" s="2">
        <f>30.1640625</f>
        <v>30.1640625</v>
      </c>
    </row>
    <row r="31" spans="1:5" x14ac:dyDescent="0.25">
      <c r="A31" s="2">
        <f>11631</f>
        <v>11631</v>
      </c>
      <c r="B31" s="2">
        <f>2</f>
        <v>2</v>
      </c>
      <c r="C31" s="2">
        <f>5038</f>
        <v>5038</v>
      </c>
      <c r="D31" s="2">
        <f>31258</f>
        <v>31258</v>
      </c>
      <c r="E31" s="2">
        <f>30.525390625</f>
        <v>30.525390625</v>
      </c>
    </row>
    <row r="32" spans="1:5" x14ac:dyDescent="0.25">
      <c r="A32" s="2">
        <f>11951</f>
        <v>11951</v>
      </c>
      <c r="B32" s="2">
        <f>0</f>
        <v>0</v>
      </c>
      <c r="C32" s="2">
        <f>5177</f>
        <v>5177</v>
      </c>
      <c r="D32" s="2">
        <f>31383</f>
        <v>31383</v>
      </c>
      <c r="E32" s="2">
        <f>30.6474609375</f>
        <v>30.6474609375</v>
      </c>
    </row>
    <row r="33" spans="1:5" x14ac:dyDescent="0.25">
      <c r="A33" s="2">
        <f>12257</f>
        <v>12257</v>
      </c>
      <c r="B33" s="2">
        <f>0</f>
        <v>0</v>
      </c>
      <c r="C33" s="2">
        <f>5321</f>
        <v>5321</v>
      </c>
      <c r="D33" s="2">
        <f>31924</f>
        <v>31924</v>
      </c>
      <c r="E33" s="2">
        <f>31.17578125</f>
        <v>31.17578125</v>
      </c>
    </row>
    <row r="34" spans="1:5" x14ac:dyDescent="0.25">
      <c r="C34" s="2">
        <f>5459</f>
        <v>5459</v>
      </c>
      <c r="D34" s="2">
        <f t="shared" ref="D34:D46" si="1">31944</f>
        <v>31944</v>
      </c>
      <c r="E34" s="2">
        <f t="shared" ref="E34:E46" si="2">31.1953125</f>
        <v>31.1953125</v>
      </c>
    </row>
    <row r="35" spans="1:5" x14ac:dyDescent="0.25">
      <c r="C35" s="2">
        <f>5587</f>
        <v>5587</v>
      </c>
      <c r="D35" s="2">
        <f t="shared" si="1"/>
        <v>31944</v>
      </c>
      <c r="E35" s="2">
        <f t="shared" si="2"/>
        <v>31.1953125</v>
      </c>
    </row>
    <row r="36" spans="1:5" x14ac:dyDescent="0.25">
      <c r="C36" s="2">
        <f>5702</f>
        <v>5702</v>
      </c>
      <c r="D36" s="2">
        <f t="shared" si="1"/>
        <v>31944</v>
      </c>
      <c r="E36" s="2">
        <f t="shared" si="2"/>
        <v>31.1953125</v>
      </c>
    </row>
    <row r="37" spans="1:5" x14ac:dyDescent="0.25">
      <c r="C37" s="2">
        <f>5833</f>
        <v>5833</v>
      </c>
      <c r="D37" s="2">
        <f t="shared" si="1"/>
        <v>31944</v>
      </c>
      <c r="E37" s="2">
        <f t="shared" si="2"/>
        <v>31.1953125</v>
      </c>
    </row>
    <row r="38" spans="1:5" x14ac:dyDescent="0.25">
      <c r="C38" s="2">
        <f>5979</f>
        <v>5979</v>
      </c>
      <c r="D38" s="2">
        <f t="shared" si="1"/>
        <v>31944</v>
      </c>
      <c r="E38" s="2">
        <f t="shared" si="2"/>
        <v>31.1953125</v>
      </c>
    </row>
    <row r="39" spans="1:5" x14ac:dyDescent="0.25">
      <c r="C39" s="2">
        <f>6111</f>
        <v>6111</v>
      </c>
      <c r="D39" s="2">
        <f t="shared" si="1"/>
        <v>31944</v>
      </c>
      <c r="E39" s="2">
        <f t="shared" si="2"/>
        <v>31.1953125</v>
      </c>
    </row>
    <row r="40" spans="1:5" x14ac:dyDescent="0.25">
      <c r="C40" s="2">
        <f>6238</f>
        <v>6238</v>
      </c>
      <c r="D40" s="2">
        <f t="shared" si="1"/>
        <v>31944</v>
      </c>
      <c r="E40" s="2">
        <f t="shared" si="2"/>
        <v>31.1953125</v>
      </c>
    </row>
    <row r="41" spans="1:5" x14ac:dyDescent="0.25">
      <c r="C41" s="2">
        <f>6364</f>
        <v>6364</v>
      </c>
      <c r="D41" s="2">
        <f t="shared" si="1"/>
        <v>31944</v>
      </c>
      <c r="E41" s="2">
        <f t="shared" si="2"/>
        <v>31.1953125</v>
      </c>
    </row>
    <row r="42" spans="1:5" x14ac:dyDescent="0.25">
      <c r="C42" s="2">
        <f>6494</f>
        <v>6494</v>
      </c>
      <c r="D42" s="2">
        <f t="shared" si="1"/>
        <v>31944</v>
      </c>
      <c r="E42" s="2">
        <f t="shared" si="2"/>
        <v>31.1953125</v>
      </c>
    </row>
    <row r="43" spans="1:5" x14ac:dyDescent="0.25">
      <c r="C43" s="2">
        <f>6622</f>
        <v>6622</v>
      </c>
      <c r="D43" s="2">
        <f t="shared" si="1"/>
        <v>31944</v>
      </c>
      <c r="E43" s="2">
        <f t="shared" si="2"/>
        <v>31.1953125</v>
      </c>
    </row>
    <row r="44" spans="1:5" x14ac:dyDescent="0.25">
      <c r="C44" s="2">
        <f>6749</f>
        <v>6749</v>
      </c>
      <c r="D44" s="2">
        <f t="shared" si="1"/>
        <v>31944</v>
      </c>
      <c r="E44" s="2">
        <f t="shared" si="2"/>
        <v>31.1953125</v>
      </c>
    </row>
    <row r="45" spans="1:5" x14ac:dyDescent="0.25">
      <c r="C45" s="2">
        <f>6950</f>
        <v>6950</v>
      </c>
      <c r="D45" s="2">
        <f t="shared" si="1"/>
        <v>31944</v>
      </c>
      <c r="E45" s="2">
        <f t="shared" si="2"/>
        <v>31.1953125</v>
      </c>
    </row>
    <row r="46" spans="1:5" x14ac:dyDescent="0.25">
      <c r="C46" s="2">
        <f>7103</f>
        <v>7103</v>
      </c>
      <c r="D46" s="2">
        <f t="shared" si="1"/>
        <v>31944</v>
      </c>
      <c r="E46" s="2">
        <f t="shared" si="2"/>
        <v>31.1953125</v>
      </c>
    </row>
    <row r="47" spans="1:5" x14ac:dyDescent="0.25">
      <c r="C47" s="2">
        <f>7916</f>
        <v>7916</v>
      </c>
      <c r="D47" s="2">
        <f>31952</f>
        <v>31952</v>
      </c>
      <c r="E47" s="2">
        <f t="shared" ref="E47:E52" si="3">31.203125</f>
        <v>31.203125</v>
      </c>
    </row>
    <row r="48" spans="1:5" x14ac:dyDescent="0.25">
      <c r="C48" s="2">
        <f>8071</f>
        <v>8071</v>
      </c>
      <c r="D48" s="2">
        <f>31952</f>
        <v>31952</v>
      </c>
      <c r="E48" s="2">
        <f t="shared" si="3"/>
        <v>31.203125</v>
      </c>
    </row>
    <row r="49" spans="3:5" x14ac:dyDescent="0.25">
      <c r="C49" s="2">
        <f>8248</f>
        <v>8248</v>
      </c>
      <c r="D49" s="2">
        <f>31952</f>
        <v>31952</v>
      </c>
      <c r="E49" s="2">
        <f t="shared" si="3"/>
        <v>31.203125</v>
      </c>
    </row>
    <row r="50" spans="3:5" x14ac:dyDescent="0.25">
      <c r="C50" s="2">
        <f>8382</f>
        <v>8382</v>
      </c>
      <c r="D50" s="2">
        <f>31952</f>
        <v>31952</v>
      </c>
      <c r="E50" s="2">
        <f t="shared" si="3"/>
        <v>31.203125</v>
      </c>
    </row>
    <row r="51" spans="3:5" x14ac:dyDescent="0.25">
      <c r="C51" s="2">
        <f>8511</f>
        <v>8511</v>
      </c>
      <c r="D51" s="2">
        <f>31952</f>
        <v>31952</v>
      </c>
      <c r="E51" s="2">
        <f t="shared" si="3"/>
        <v>31.203125</v>
      </c>
    </row>
    <row r="52" spans="3:5" x14ac:dyDescent="0.25">
      <c r="C52" s="2">
        <f>8639</f>
        <v>8639</v>
      </c>
      <c r="D52" s="2">
        <f>31952</f>
        <v>31952</v>
      </c>
      <c r="E52" s="2">
        <f t="shared" si="3"/>
        <v>31.203125</v>
      </c>
    </row>
    <row r="53" spans="3:5" x14ac:dyDescent="0.25">
      <c r="C53" s="2">
        <f>8762</f>
        <v>8762</v>
      </c>
      <c r="D53" s="2">
        <f t="shared" ref="D53:D62" si="4">31956</f>
        <v>31956</v>
      </c>
      <c r="E53" s="2">
        <f t="shared" ref="E53:E62" si="5">31.20703125</f>
        <v>31.20703125</v>
      </c>
    </row>
    <row r="54" spans="3:5" x14ac:dyDescent="0.25">
      <c r="C54" s="2">
        <f>8895</f>
        <v>8895</v>
      </c>
      <c r="D54" s="2">
        <f t="shared" si="4"/>
        <v>31956</v>
      </c>
      <c r="E54" s="2">
        <f t="shared" si="5"/>
        <v>31.20703125</v>
      </c>
    </row>
    <row r="55" spans="3:5" x14ac:dyDescent="0.25">
      <c r="C55" s="2">
        <f>9051</f>
        <v>9051</v>
      </c>
      <c r="D55" s="2">
        <f t="shared" si="4"/>
        <v>31956</v>
      </c>
      <c r="E55" s="2">
        <f t="shared" si="5"/>
        <v>31.20703125</v>
      </c>
    </row>
    <row r="56" spans="3:5" x14ac:dyDescent="0.25">
      <c r="C56" s="2">
        <f>9180</f>
        <v>9180</v>
      </c>
      <c r="D56" s="2">
        <f t="shared" si="4"/>
        <v>31956</v>
      </c>
      <c r="E56" s="2">
        <f t="shared" si="5"/>
        <v>31.20703125</v>
      </c>
    </row>
    <row r="57" spans="3:5" x14ac:dyDescent="0.25">
      <c r="C57" s="2">
        <f>9331</f>
        <v>9331</v>
      </c>
      <c r="D57" s="2">
        <f t="shared" si="4"/>
        <v>31956</v>
      </c>
      <c r="E57" s="2">
        <f t="shared" si="5"/>
        <v>31.20703125</v>
      </c>
    </row>
    <row r="58" spans="3:5" x14ac:dyDescent="0.25">
      <c r="C58" s="2">
        <f>9454</f>
        <v>9454</v>
      </c>
      <c r="D58" s="2">
        <f t="shared" si="4"/>
        <v>31956</v>
      </c>
      <c r="E58" s="2">
        <f t="shared" si="5"/>
        <v>31.20703125</v>
      </c>
    </row>
    <row r="59" spans="3:5" x14ac:dyDescent="0.25">
      <c r="C59" s="2">
        <f>9598</f>
        <v>9598</v>
      </c>
      <c r="D59" s="2">
        <f t="shared" si="4"/>
        <v>31956</v>
      </c>
      <c r="E59" s="2">
        <f t="shared" si="5"/>
        <v>31.20703125</v>
      </c>
    </row>
    <row r="60" spans="3:5" x14ac:dyDescent="0.25">
      <c r="C60" s="2">
        <f>9728</f>
        <v>9728</v>
      </c>
      <c r="D60" s="2">
        <f t="shared" si="4"/>
        <v>31956</v>
      </c>
      <c r="E60" s="2">
        <f t="shared" si="5"/>
        <v>31.20703125</v>
      </c>
    </row>
    <row r="61" spans="3:5" x14ac:dyDescent="0.25">
      <c r="C61" s="2">
        <f>9869</f>
        <v>9869</v>
      </c>
      <c r="D61" s="2">
        <f t="shared" si="4"/>
        <v>31956</v>
      </c>
      <c r="E61" s="2">
        <f t="shared" si="5"/>
        <v>31.20703125</v>
      </c>
    </row>
    <row r="62" spans="3:5" x14ac:dyDescent="0.25">
      <c r="C62" s="2">
        <f>10010</f>
        <v>10010</v>
      </c>
      <c r="D62" s="2">
        <f t="shared" si="4"/>
        <v>31956</v>
      </c>
      <c r="E62" s="2">
        <f t="shared" si="5"/>
        <v>31.20703125</v>
      </c>
    </row>
    <row r="63" spans="3:5" x14ac:dyDescent="0.25">
      <c r="C63" s="2">
        <f>10133</f>
        <v>10133</v>
      </c>
      <c r="D63" s="2">
        <f t="shared" ref="D63:D75" si="6">31960</f>
        <v>31960</v>
      </c>
      <c r="E63" s="2">
        <f t="shared" ref="E63:E75" si="7">31.2109375</f>
        <v>31.2109375</v>
      </c>
    </row>
    <row r="64" spans="3:5" x14ac:dyDescent="0.25">
      <c r="C64" s="2">
        <f>10263</f>
        <v>10263</v>
      </c>
      <c r="D64" s="2">
        <f t="shared" si="6"/>
        <v>31960</v>
      </c>
      <c r="E64" s="2">
        <f t="shared" si="7"/>
        <v>31.2109375</v>
      </c>
    </row>
    <row r="65" spans="3:5" x14ac:dyDescent="0.25">
      <c r="C65" s="2">
        <f>10403</f>
        <v>10403</v>
      </c>
      <c r="D65" s="2">
        <f t="shared" si="6"/>
        <v>31960</v>
      </c>
      <c r="E65" s="2">
        <f t="shared" si="7"/>
        <v>31.2109375</v>
      </c>
    </row>
    <row r="66" spans="3:5" x14ac:dyDescent="0.25">
      <c r="C66" s="2">
        <f>10521</f>
        <v>10521</v>
      </c>
      <c r="D66" s="2">
        <f t="shared" si="6"/>
        <v>31960</v>
      </c>
      <c r="E66" s="2">
        <f t="shared" si="7"/>
        <v>31.2109375</v>
      </c>
    </row>
    <row r="67" spans="3:5" x14ac:dyDescent="0.25">
      <c r="C67" s="2">
        <f>10640</f>
        <v>10640</v>
      </c>
      <c r="D67" s="2">
        <f t="shared" si="6"/>
        <v>31960</v>
      </c>
      <c r="E67" s="2">
        <f t="shared" si="7"/>
        <v>31.2109375</v>
      </c>
    </row>
    <row r="68" spans="3:5" x14ac:dyDescent="0.25">
      <c r="C68" s="2">
        <f>10767</f>
        <v>10767</v>
      </c>
      <c r="D68" s="2">
        <f t="shared" si="6"/>
        <v>31960</v>
      </c>
      <c r="E68" s="2">
        <f t="shared" si="7"/>
        <v>31.2109375</v>
      </c>
    </row>
    <row r="69" spans="3:5" x14ac:dyDescent="0.25">
      <c r="C69" s="2">
        <f>10882</f>
        <v>10882</v>
      </c>
      <c r="D69" s="2">
        <f t="shared" si="6"/>
        <v>31960</v>
      </c>
      <c r="E69" s="2">
        <f t="shared" si="7"/>
        <v>31.2109375</v>
      </c>
    </row>
    <row r="70" spans="3:5" x14ac:dyDescent="0.25">
      <c r="C70" s="2">
        <f>11009</f>
        <v>11009</v>
      </c>
      <c r="D70" s="2">
        <f t="shared" si="6"/>
        <v>31960</v>
      </c>
      <c r="E70" s="2">
        <f t="shared" si="7"/>
        <v>31.2109375</v>
      </c>
    </row>
    <row r="71" spans="3:5" x14ac:dyDescent="0.25">
      <c r="C71" s="2">
        <f>11147</f>
        <v>11147</v>
      </c>
      <c r="D71" s="2">
        <f t="shared" si="6"/>
        <v>31960</v>
      </c>
      <c r="E71" s="2">
        <f t="shared" si="7"/>
        <v>31.2109375</v>
      </c>
    </row>
    <row r="72" spans="3:5" x14ac:dyDescent="0.25">
      <c r="C72" s="2">
        <f>11282</f>
        <v>11282</v>
      </c>
      <c r="D72" s="2">
        <f t="shared" si="6"/>
        <v>31960</v>
      </c>
      <c r="E72" s="2">
        <f t="shared" si="7"/>
        <v>31.2109375</v>
      </c>
    </row>
    <row r="73" spans="3:5" x14ac:dyDescent="0.25">
      <c r="C73" s="2">
        <f>11414</f>
        <v>11414</v>
      </c>
      <c r="D73" s="2">
        <f t="shared" si="6"/>
        <v>31960</v>
      </c>
      <c r="E73" s="2">
        <f t="shared" si="7"/>
        <v>31.2109375</v>
      </c>
    </row>
    <row r="74" spans="3:5" x14ac:dyDescent="0.25">
      <c r="C74" s="2">
        <f>11537</f>
        <v>11537</v>
      </c>
      <c r="D74" s="2">
        <f t="shared" si="6"/>
        <v>31960</v>
      </c>
      <c r="E74" s="2">
        <f t="shared" si="7"/>
        <v>31.2109375</v>
      </c>
    </row>
    <row r="75" spans="3:5" x14ac:dyDescent="0.25">
      <c r="C75" s="2">
        <f>11657</f>
        <v>11657</v>
      </c>
      <c r="D75" s="2">
        <f t="shared" si="6"/>
        <v>31960</v>
      </c>
      <c r="E75" s="2">
        <f t="shared" si="7"/>
        <v>31.2109375</v>
      </c>
    </row>
    <row r="76" spans="3:5" x14ac:dyDescent="0.25">
      <c r="C76" s="2">
        <f>11791</f>
        <v>11791</v>
      </c>
      <c r="D76" s="2">
        <f>31964</f>
        <v>31964</v>
      </c>
      <c r="E76" s="2">
        <f t="shared" ref="E76:E81" si="8">31.21484375</f>
        <v>31.21484375</v>
      </c>
    </row>
    <row r="77" spans="3:5" x14ac:dyDescent="0.25">
      <c r="C77" s="2">
        <f>11927</f>
        <v>11927</v>
      </c>
      <c r="D77" s="2">
        <f>31964</f>
        <v>31964</v>
      </c>
      <c r="E77" s="2">
        <f t="shared" si="8"/>
        <v>31.21484375</v>
      </c>
    </row>
    <row r="78" spans="3:5" x14ac:dyDescent="0.25">
      <c r="C78" s="2">
        <f>12063</f>
        <v>12063</v>
      </c>
      <c r="D78" s="2">
        <f>31964</f>
        <v>31964</v>
      </c>
      <c r="E78" s="2">
        <f t="shared" si="8"/>
        <v>31.21484375</v>
      </c>
    </row>
    <row r="79" spans="3:5" x14ac:dyDescent="0.25">
      <c r="C79" s="2">
        <f>12186</f>
        <v>12186</v>
      </c>
      <c r="D79" s="2">
        <f>31964</f>
        <v>31964</v>
      </c>
      <c r="E79" s="2">
        <f t="shared" si="8"/>
        <v>31.21484375</v>
      </c>
    </row>
    <row r="80" spans="3:5" x14ac:dyDescent="0.25">
      <c r="C80" s="2">
        <f>12322</f>
        <v>12322</v>
      </c>
      <c r="D80" s="2">
        <f>31964</f>
        <v>31964</v>
      </c>
      <c r="E80" s="2">
        <f t="shared" si="8"/>
        <v>31.21484375</v>
      </c>
    </row>
    <row r="81" spans="3:5" x14ac:dyDescent="0.25">
      <c r="C81" s="2">
        <f>12455</f>
        <v>12455</v>
      </c>
      <c r="D81" s="2">
        <f>31964</f>
        <v>31964</v>
      </c>
      <c r="E81" s="2">
        <f t="shared" si="8"/>
        <v>31.21484375</v>
      </c>
    </row>
  </sheetData>
  <pageMargins left="0.75" right="0.75" top="1" bottom="1" header="0.5" footer="0.5"/>
  <pageSetup paperSize="9" orientation="portrait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Grafiek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Nicolas Quartier</cp:lastModifiedBy>
  <cp:lastPrinted>2016-01-08T15:46:50Z</cp:lastPrinted>
  <dcterms:created xsi:type="dcterms:W3CDTF">2016-01-08T15:46:50Z</dcterms:created>
  <dcterms:modified xsi:type="dcterms:W3CDTF">2016-01-08T15:07:34Z</dcterms:modified>
</cp:coreProperties>
</file>