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Low-end\Famous\"/>
    </mc:Choice>
  </mc:AlternateContent>
  <bookViews>
    <workbookView xWindow="240" yWindow="96" windowWidth="11100" windowHeight="6708" activeTab="1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J13" i="2" l="1"/>
  <c r="E219" i="2"/>
  <c r="D219" i="2"/>
  <c r="C219" i="2"/>
  <c r="E218" i="2"/>
  <c r="D218" i="2"/>
  <c r="C218" i="2"/>
  <c r="E217" i="2"/>
  <c r="D217" i="2"/>
  <c r="C217" i="2"/>
  <c r="E216" i="2"/>
  <c r="D216" i="2"/>
  <c r="C216" i="2"/>
  <c r="E215" i="2"/>
  <c r="D215" i="2"/>
  <c r="C215" i="2"/>
  <c r="E214" i="2"/>
  <c r="D214" i="2"/>
  <c r="C214" i="2"/>
  <c r="E213" i="2"/>
  <c r="D213" i="2"/>
  <c r="C213" i="2"/>
  <c r="E212" i="2"/>
  <c r="D212" i="2"/>
  <c r="C212" i="2"/>
  <c r="E211" i="2"/>
  <c r="D211" i="2"/>
  <c r="C211" i="2"/>
  <c r="E210" i="2"/>
  <c r="D210" i="2"/>
  <c r="C210" i="2"/>
  <c r="E209" i="2"/>
  <c r="D209" i="2"/>
  <c r="C209" i="2"/>
  <c r="E208" i="2"/>
  <c r="D208" i="2"/>
  <c r="C208" i="2"/>
  <c r="E207" i="2"/>
  <c r="D207" i="2"/>
  <c r="C207" i="2"/>
  <c r="E206" i="2"/>
  <c r="D206" i="2"/>
  <c r="C206" i="2"/>
  <c r="E205" i="2"/>
  <c r="D205" i="2"/>
  <c r="C205" i="2"/>
  <c r="E204" i="2"/>
  <c r="D204" i="2"/>
  <c r="C204" i="2"/>
  <c r="E203" i="2"/>
  <c r="D203" i="2"/>
  <c r="C203" i="2"/>
  <c r="E202" i="2"/>
  <c r="D202" i="2"/>
  <c r="C202" i="2"/>
  <c r="E201" i="2"/>
  <c r="D201" i="2"/>
  <c r="C201" i="2"/>
  <c r="E200" i="2"/>
  <c r="D200" i="2"/>
  <c r="C200" i="2"/>
  <c r="E199" i="2"/>
  <c r="D199" i="2"/>
  <c r="C199" i="2"/>
  <c r="E198" i="2"/>
  <c r="D198" i="2"/>
  <c r="C198" i="2"/>
  <c r="E197" i="2"/>
  <c r="D197" i="2"/>
  <c r="C197" i="2"/>
  <c r="E196" i="2"/>
  <c r="D196" i="2"/>
  <c r="C196" i="2"/>
  <c r="E195" i="2"/>
  <c r="D195" i="2"/>
  <c r="C195" i="2"/>
  <c r="E194" i="2"/>
  <c r="D194" i="2"/>
  <c r="C194" i="2"/>
  <c r="E193" i="2"/>
  <c r="D193" i="2"/>
  <c r="C193" i="2"/>
  <c r="E192" i="2"/>
  <c r="D192" i="2"/>
  <c r="C192" i="2"/>
  <c r="E191" i="2"/>
  <c r="D191" i="2"/>
  <c r="C191" i="2"/>
  <c r="E190" i="2"/>
  <c r="D190" i="2"/>
  <c r="C190" i="2"/>
  <c r="E189" i="2"/>
  <c r="D189" i="2"/>
  <c r="C189" i="2"/>
  <c r="E188" i="2"/>
  <c r="D188" i="2"/>
  <c r="C188" i="2"/>
  <c r="E187" i="2"/>
  <c r="D187" i="2"/>
  <c r="C187" i="2"/>
  <c r="E186" i="2"/>
  <c r="D186" i="2"/>
  <c r="C186" i="2"/>
  <c r="E185" i="2"/>
  <c r="D185" i="2"/>
  <c r="C185" i="2"/>
  <c r="E184" i="2"/>
  <c r="D184" i="2"/>
  <c r="C184" i="2"/>
  <c r="E183" i="2"/>
  <c r="D183" i="2"/>
  <c r="C183" i="2"/>
  <c r="E182" i="2"/>
  <c r="D182" i="2"/>
  <c r="C182" i="2"/>
  <c r="E181" i="2"/>
  <c r="D181" i="2"/>
  <c r="C181" i="2"/>
  <c r="E180" i="2"/>
  <c r="D180" i="2"/>
  <c r="C180" i="2"/>
  <c r="E179" i="2"/>
  <c r="D179" i="2"/>
  <c r="C179" i="2"/>
  <c r="E178" i="2"/>
  <c r="D178" i="2"/>
  <c r="C178" i="2"/>
  <c r="E177" i="2"/>
  <c r="D177" i="2"/>
  <c r="C177" i="2"/>
  <c r="E176" i="2"/>
  <c r="D176" i="2"/>
  <c r="C176" i="2"/>
  <c r="E175" i="2"/>
  <c r="D175" i="2"/>
  <c r="C175" i="2"/>
  <c r="E174" i="2"/>
  <c r="D174" i="2"/>
  <c r="C174" i="2"/>
  <c r="E173" i="2"/>
  <c r="D173" i="2"/>
  <c r="C173" i="2"/>
  <c r="E172" i="2"/>
  <c r="D172" i="2"/>
  <c r="C172" i="2"/>
  <c r="E171" i="2"/>
  <c r="D171" i="2"/>
  <c r="C171" i="2"/>
  <c r="E170" i="2"/>
  <c r="D170" i="2"/>
  <c r="C170" i="2"/>
  <c r="E169" i="2"/>
  <c r="D169" i="2"/>
  <c r="C169" i="2"/>
  <c r="E168" i="2"/>
  <c r="D168" i="2"/>
  <c r="C168" i="2"/>
  <c r="E167" i="2"/>
  <c r="D167" i="2"/>
  <c r="C167" i="2"/>
  <c r="E166" i="2"/>
  <c r="D166" i="2"/>
  <c r="C166" i="2"/>
  <c r="E165" i="2"/>
  <c r="D165" i="2"/>
  <c r="C165" i="2"/>
  <c r="E164" i="2"/>
  <c r="D164" i="2"/>
  <c r="C164" i="2"/>
  <c r="E163" i="2"/>
  <c r="D163" i="2"/>
  <c r="C163" i="2"/>
  <c r="E162" i="2"/>
  <c r="D162" i="2"/>
  <c r="C162" i="2"/>
  <c r="E161" i="2"/>
  <c r="D161" i="2"/>
  <c r="C161" i="2"/>
  <c r="E160" i="2"/>
  <c r="D160" i="2"/>
  <c r="C160" i="2"/>
  <c r="E159" i="2"/>
  <c r="D159" i="2"/>
  <c r="C159" i="2"/>
  <c r="E158" i="2"/>
  <c r="D158" i="2"/>
  <c r="C158" i="2"/>
  <c r="E157" i="2"/>
  <c r="D157" i="2"/>
  <c r="C157" i="2"/>
  <c r="E156" i="2"/>
  <c r="D156" i="2"/>
  <c r="C156" i="2"/>
  <c r="E155" i="2"/>
  <c r="D155" i="2"/>
  <c r="C155" i="2"/>
  <c r="E154" i="2"/>
  <c r="D154" i="2"/>
  <c r="C154" i="2"/>
  <c r="E153" i="2"/>
  <c r="D153" i="2"/>
  <c r="C153" i="2"/>
  <c r="E152" i="2"/>
  <c r="D152" i="2"/>
  <c r="C152" i="2"/>
  <c r="E151" i="2"/>
  <c r="D151" i="2"/>
  <c r="C151" i="2"/>
  <c r="E150" i="2"/>
  <c r="D150" i="2"/>
  <c r="C150" i="2"/>
  <c r="E149" i="2"/>
  <c r="D149" i="2"/>
  <c r="C149" i="2"/>
  <c r="E148" i="2"/>
  <c r="D148" i="2"/>
  <c r="C148" i="2"/>
  <c r="E147" i="2"/>
  <c r="D147" i="2"/>
  <c r="C147" i="2"/>
  <c r="E146" i="2"/>
  <c r="D146" i="2"/>
  <c r="C146" i="2"/>
  <c r="E145" i="2"/>
  <c r="D145" i="2"/>
  <c r="C145" i="2"/>
  <c r="E144" i="2"/>
  <c r="D144" i="2"/>
  <c r="C144" i="2"/>
  <c r="E143" i="2"/>
  <c r="D143" i="2"/>
  <c r="C143" i="2"/>
  <c r="E142" i="2"/>
  <c r="D142" i="2"/>
  <c r="C142" i="2"/>
  <c r="E141" i="2"/>
  <c r="D141" i="2"/>
  <c r="C141" i="2"/>
  <c r="E140" i="2"/>
  <c r="D140" i="2"/>
  <c r="C140" i="2"/>
  <c r="E139" i="2"/>
  <c r="D139" i="2"/>
  <c r="C139" i="2"/>
  <c r="E138" i="2"/>
  <c r="D138" i="2"/>
  <c r="C138" i="2"/>
  <c r="E137" i="2"/>
  <c r="D137" i="2"/>
  <c r="C137" i="2"/>
  <c r="E136" i="2"/>
  <c r="D136" i="2"/>
  <c r="C136" i="2"/>
  <c r="E135" i="2"/>
  <c r="D135" i="2"/>
  <c r="C135" i="2"/>
  <c r="E134" i="2"/>
  <c r="D134" i="2"/>
  <c r="C134" i="2"/>
  <c r="E133" i="2"/>
  <c r="D133" i="2"/>
  <c r="C133" i="2"/>
  <c r="E132" i="2"/>
  <c r="D132" i="2"/>
  <c r="C132" i="2"/>
  <c r="E131" i="2"/>
  <c r="D131" i="2"/>
  <c r="C131" i="2"/>
  <c r="E130" i="2"/>
  <c r="D130" i="2"/>
  <c r="C130" i="2"/>
  <c r="E129" i="2"/>
  <c r="D129" i="2"/>
  <c r="C129" i="2"/>
  <c r="E128" i="2"/>
  <c r="D128" i="2"/>
  <c r="C128" i="2"/>
  <c r="E127" i="2"/>
  <c r="D127" i="2"/>
  <c r="C127" i="2"/>
  <c r="E126" i="2"/>
  <c r="D126" i="2"/>
  <c r="C126" i="2"/>
  <c r="E125" i="2"/>
  <c r="D125" i="2"/>
  <c r="C125" i="2"/>
  <c r="E124" i="2"/>
  <c r="D124" i="2"/>
  <c r="C124" i="2"/>
  <c r="E123" i="2"/>
  <c r="D123" i="2"/>
  <c r="C123" i="2"/>
  <c r="E122" i="2"/>
  <c r="D122" i="2"/>
  <c r="C122" i="2"/>
  <c r="E121" i="2"/>
  <c r="D121" i="2"/>
  <c r="C121" i="2"/>
  <c r="B121" i="2"/>
  <c r="A121" i="2"/>
  <c r="E120" i="2"/>
  <c r="D120" i="2"/>
  <c r="C120" i="2"/>
  <c r="B120" i="2"/>
  <c r="A120" i="2"/>
  <c r="E119" i="2"/>
  <c r="D119" i="2"/>
  <c r="C119" i="2"/>
  <c r="B119" i="2"/>
  <c r="A119" i="2"/>
  <c r="E118" i="2"/>
  <c r="D118" i="2"/>
  <c r="C118" i="2"/>
  <c r="B118" i="2"/>
  <c r="A118" i="2"/>
  <c r="E117" i="2"/>
  <c r="D117" i="2"/>
  <c r="C117" i="2"/>
  <c r="B117" i="2"/>
  <c r="A117" i="2"/>
  <c r="E116" i="2"/>
  <c r="D116" i="2"/>
  <c r="C116" i="2"/>
  <c r="B116" i="2"/>
  <c r="A116" i="2"/>
  <c r="E115" i="2"/>
  <c r="D115" i="2"/>
  <c r="C115" i="2"/>
  <c r="B115" i="2"/>
  <c r="A115" i="2"/>
  <c r="E114" i="2"/>
  <c r="D114" i="2"/>
  <c r="C114" i="2"/>
  <c r="B114" i="2"/>
  <c r="A114" i="2"/>
  <c r="E113" i="2"/>
  <c r="D113" i="2"/>
  <c r="C113" i="2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H13" i="2" s="1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I13" i="2" s="1"/>
  <c r="D3" i="2"/>
  <c r="C3" i="2"/>
  <c r="B3" i="2"/>
  <c r="A3" i="2"/>
  <c r="G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<sst xmlns="http://schemas.openxmlformats.org/spreadsheetml/2006/main" count="9" uniqueCount="9">
  <si>
    <t>CPU Timestamps</t>
  </si>
  <si>
    <t>CPU VALUES (%)</t>
  </si>
  <si>
    <t>MEM Timestamps</t>
  </si>
  <si>
    <t>MEM VALUES (KB)</t>
  </si>
  <si>
    <t>AVERAGE: 291(120x)</t>
  </si>
  <si>
    <t>AVERAGE: 161(218x)</t>
  </si>
  <si>
    <t>begin average</t>
  </si>
  <si>
    <t>max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</si>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</sst>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Sheet1!$A$2:$A$121</c:f>
              <c:numCache>
                <c:formatCode>General</c:formatCode>
                <c:ptCount val="120"/>
                <c:pt idx="0">
                  <c:v>903</c:v>
                </c:pt>
                <c:pt idx="1">
                  <c:v>1219</c:v>
                </c:pt>
                <c:pt idx="2">
                  <c:v>1527</c:v>
                </c:pt>
                <c:pt idx="3">
                  <c:v>1801</c:v>
                </c:pt>
                <c:pt idx="4">
                  <c:v>2108</c:v>
                </c:pt>
                <c:pt idx="5">
                  <c:v>2403</c:v>
                </c:pt>
                <c:pt idx="6">
                  <c:v>2676</c:v>
                </c:pt>
                <c:pt idx="7">
                  <c:v>2945</c:v>
                </c:pt>
                <c:pt idx="8">
                  <c:v>3213</c:v>
                </c:pt>
                <c:pt idx="9">
                  <c:v>3494</c:v>
                </c:pt>
                <c:pt idx="10">
                  <c:v>3785</c:v>
                </c:pt>
                <c:pt idx="11">
                  <c:v>4064</c:v>
                </c:pt>
                <c:pt idx="12">
                  <c:v>4390</c:v>
                </c:pt>
                <c:pt idx="13">
                  <c:v>4707</c:v>
                </c:pt>
                <c:pt idx="14">
                  <c:v>4993</c:v>
                </c:pt>
                <c:pt idx="15">
                  <c:v>5292</c:v>
                </c:pt>
                <c:pt idx="16">
                  <c:v>5614</c:v>
                </c:pt>
                <c:pt idx="17">
                  <c:v>5914</c:v>
                </c:pt>
                <c:pt idx="18">
                  <c:v>6205</c:v>
                </c:pt>
                <c:pt idx="19">
                  <c:v>6488</c:v>
                </c:pt>
                <c:pt idx="20">
                  <c:v>6790</c:v>
                </c:pt>
                <c:pt idx="21">
                  <c:v>7081</c:v>
                </c:pt>
                <c:pt idx="22">
                  <c:v>7359</c:v>
                </c:pt>
                <c:pt idx="23">
                  <c:v>7668</c:v>
                </c:pt>
                <c:pt idx="24">
                  <c:v>7941</c:v>
                </c:pt>
                <c:pt idx="25">
                  <c:v>8220</c:v>
                </c:pt>
                <c:pt idx="26">
                  <c:v>8498</c:v>
                </c:pt>
                <c:pt idx="27">
                  <c:v>8783</c:v>
                </c:pt>
                <c:pt idx="28">
                  <c:v>9075</c:v>
                </c:pt>
                <c:pt idx="29">
                  <c:v>9350</c:v>
                </c:pt>
                <c:pt idx="30">
                  <c:v>9632</c:v>
                </c:pt>
                <c:pt idx="31">
                  <c:v>9908</c:v>
                </c:pt>
                <c:pt idx="32">
                  <c:v>10188</c:v>
                </c:pt>
                <c:pt idx="33">
                  <c:v>10467</c:v>
                </c:pt>
                <c:pt idx="34">
                  <c:v>10768</c:v>
                </c:pt>
                <c:pt idx="35">
                  <c:v>11071</c:v>
                </c:pt>
                <c:pt idx="36">
                  <c:v>11363</c:v>
                </c:pt>
                <c:pt idx="37">
                  <c:v>11670</c:v>
                </c:pt>
                <c:pt idx="38">
                  <c:v>11976</c:v>
                </c:pt>
                <c:pt idx="39">
                  <c:v>12258</c:v>
                </c:pt>
                <c:pt idx="40">
                  <c:v>12568</c:v>
                </c:pt>
                <c:pt idx="41">
                  <c:v>12860</c:v>
                </c:pt>
                <c:pt idx="42">
                  <c:v>13145</c:v>
                </c:pt>
                <c:pt idx="43">
                  <c:v>13450</c:v>
                </c:pt>
                <c:pt idx="44">
                  <c:v>13730</c:v>
                </c:pt>
                <c:pt idx="45">
                  <c:v>14028</c:v>
                </c:pt>
                <c:pt idx="46">
                  <c:v>14312</c:v>
                </c:pt>
                <c:pt idx="47">
                  <c:v>14595</c:v>
                </c:pt>
                <c:pt idx="48">
                  <c:v>14885</c:v>
                </c:pt>
                <c:pt idx="49">
                  <c:v>15166</c:v>
                </c:pt>
                <c:pt idx="50">
                  <c:v>15457</c:v>
                </c:pt>
                <c:pt idx="51">
                  <c:v>15750</c:v>
                </c:pt>
                <c:pt idx="52">
                  <c:v>16033</c:v>
                </c:pt>
                <c:pt idx="53">
                  <c:v>16316</c:v>
                </c:pt>
                <c:pt idx="54">
                  <c:v>16650</c:v>
                </c:pt>
                <c:pt idx="55">
                  <c:v>16944</c:v>
                </c:pt>
                <c:pt idx="56">
                  <c:v>17245</c:v>
                </c:pt>
                <c:pt idx="57">
                  <c:v>17559</c:v>
                </c:pt>
                <c:pt idx="58">
                  <c:v>17844</c:v>
                </c:pt>
                <c:pt idx="59">
                  <c:v>18174</c:v>
                </c:pt>
                <c:pt idx="60">
                  <c:v>18469</c:v>
                </c:pt>
                <c:pt idx="61">
                  <c:v>18742</c:v>
                </c:pt>
                <c:pt idx="62">
                  <c:v>19036</c:v>
                </c:pt>
                <c:pt idx="63">
                  <c:v>19331</c:v>
                </c:pt>
                <c:pt idx="64">
                  <c:v>19630</c:v>
                </c:pt>
                <c:pt idx="65">
                  <c:v>19905</c:v>
                </c:pt>
                <c:pt idx="66">
                  <c:v>20186</c:v>
                </c:pt>
                <c:pt idx="67">
                  <c:v>20486</c:v>
                </c:pt>
                <c:pt idx="68">
                  <c:v>20768</c:v>
                </c:pt>
                <c:pt idx="69">
                  <c:v>21063</c:v>
                </c:pt>
                <c:pt idx="70">
                  <c:v>21352</c:v>
                </c:pt>
                <c:pt idx="71">
                  <c:v>21652</c:v>
                </c:pt>
                <c:pt idx="72">
                  <c:v>21962</c:v>
                </c:pt>
                <c:pt idx="73">
                  <c:v>22237</c:v>
                </c:pt>
                <c:pt idx="74">
                  <c:v>22516</c:v>
                </c:pt>
                <c:pt idx="75">
                  <c:v>22875</c:v>
                </c:pt>
                <c:pt idx="76">
                  <c:v>23206</c:v>
                </c:pt>
                <c:pt idx="77">
                  <c:v>23495</c:v>
                </c:pt>
                <c:pt idx="78">
                  <c:v>23810</c:v>
                </c:pt>
                <c:pt idx="79">
                  <c:v>24095</c:v>
                </c:pt>
                <c:pt idx="80">
                  <c:v>24388</c:v>
                </c:pt>
                <c:pt idx="81">
                  <c:v>24693</c:v>
                </c:pt>
                <c:pt idx="82">
                  <c:v>25005</c:v>
                </c:pt>
                <c:pt idx="83">
                  <c:v>25297</c:v>
                </c:pt>
                <c:pt idx="84">
                  <c:v>25598</c:v>
                </c:pt>
                <c:pt idx="85">
                  <c:v>25888</c:v>
                </c:pt>
                <c:pt idx="86">
                  <c:v>26208</c:v>
                </c:pt>
                <c:pt idx="87">
                  <c:v>26524</c:v>
                </c:pt>
                <c:pt idx="88">
                  <c:v>26843</c:v>
                </c:pt>
                <c:pt idx="89">
                  <c:v>27123</c:v>
                </c:pt>
                <c:pt idx="90">
                  <c:v>27418</c:v>
                </c:pt>
                <c:pt idx="91">
                  <c:v>27703</c:v>
                </c:pt>
                <c:pt idx="92">
                  <c:v>27988</c:v>
                </c:pt>
                <c:pt idx="93">
                  <c:v>28301</c:v>
                </c:pt>
                <c:pt idx="94">
                  <c:v>28595</c:v>
                </c:pt>
                <c:pt idx="95">
                  <c:v>28871</c:v>
                </c:pt>
                <c:pt idx="96">
                  <c:v>29148</c:v>
                </c:pt>
                <c:pt idx="97">
                  <c:v>29460</c:v>
                </c:pt>
                <c:pt idx="98">
                  <c:v>29776</c:v>
                </c:pt>
                <c:pt idx="99">
                  <c:v>30075</c:v>
                </c:pt>
                <c:pt idx="100">
                  <c:v>30364</c:v>
                </c:pt>
                <c:pt idx="101">
                  <c:v>30670</c:v>
                </c:pt>
                <c:pt idx="102">
                  <c:v>30950</c:v>
                </c:pt>
                <c:pt idx="103">
                  <c:v>31237</c:v>
                </c:pt>
                <c:pt idx="104">
                  <c:v>31529</c:v>
                </c:pt>
                <c:pt idx="105">
                  <c:v>31802</c:v>
                </c:pt>
                <c:pt idx="106">
                  <c:v>32093</c:v>
                </c:pt>
                <c:pt idx="107">
                  <c:v>32386</c:v>
                </c:pt>
                <c:pt idx="108">
                  <c:v>32683</c:v>
                </c:pt>
                <c:pt idx="109">
                  <c:v>32969</c:v>
                </c:pt>
                <c:pt idx="110">
                  <c:v>33278</c:v>
                </c:pt>
                <c:pt idx="111">
                  <c:v>33593</c:v>
                </c:pt>
                <c:pt idx="112">
                  <c:v>33878</c:v>
                </c:pt>
                <c:pt idx="113">
                  <c:v>34178</c:v>
                </c:pt>
                <c:pt idx="114">
                  <c:v>34486</c:v>
                </c:pt>
                <c:pt idx="115">
                  <c:v>34774</c:v>
                </c:pt>
                <c:pt idx="116">
                  <c:v>35058</c:v>
                </c:pt>
                <c:pt idx="117">
                  <c:v>35365</c:v>
                </c:pt>
                <c:pt idx="118">
                  <c:v>35643</c:v>
                </c:pt>
                <c:pt idx="119">
                  <c:v>35924</c:v>
                </c:pt>
              </c:numCache>
            </c:numRef>
          </c:cat>
          <c:val>
            <c:numRef>
              <c:f>Sheet1!$B$2:$B$121</c:f>
              <c:numCache>
                <c:formatCode>General</c:formatCode>
                <c:ptCount val="120"/>
                <c:pt idx="0">
                  <c:v>0</c:v>
                </c:pt>
                <c:pt idx="1">
                  <c:v>15</c:v>
                </c:pt>
                <c:pt idx="2">
                  <c:v>12</c:v>
                </c:pt>
                <c:pt idx="3">
                  <c:v>25</c:v>
                </c:pt>
                <c:pt idx="4">
                  <c:v>28</c:v>
                </c:pt>
                <c:pt idx="5">
                  <c:v>34</c:v>
                </c:pt>
                <c:pt idx="6">
                  <c:v>30</c:v>
                </c:pt>
                <c:pt idx="7">
                  <c:v>22</c:v>
                </c:pt>
                <c:pt idx="8">
                  <c:v>15</c:v>
                </c:pt>
                <c:pt idx="9">
                  <c:v>24</c:v>
                </c:pt>
                <c:pt idx="10">
                  <c:v>24</c:v>
                </c:pt>
                <c:pt idx="11">
                  <c:v>20</c:v>
                </c:pt>
                <c:pt idx="12">
                  <c:v>16</c:v>
                </c:pt>
                <c:pt idx="13">
                  <c:v>20</c:v>
                </c:pt>
                <c:pt idx="14">
                  <c:v>19</c:v>
                </c:pt>
                <c:pt idx="15">
                  <c:v>25</c:v>
                </c:pt>
                <c:pt idx="16">
                  <c:v>16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25</c:v>
                </c:pt>
                <c:pt idx="21">
                  <c:v>18</c:v>
                </c:pt>
                <c:pt idx="22">
                  <c:v>27</c:v>
                </c:pt>
                <c:pt idx="23">
                  <c:v>27</c:v>
                </c:pt>
                <c:pt idx="24">
                  <c:v>26</c:v>
                </c:pt>
                <c:pt idx="25">
                  <c:v>20</c:v>
                </c:pt>
                <c:pt idx="26">
                  <c:v>26</c:v>
                </c:pt>
                <c:pt idx="27">
                  <c:v>20</c:v>
                </c:pt>
                <c:pt idx="28">
                  <c:v>24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18</c:v>
                </c:pt>
                <c:pt idx="33">
                  <c:v>21</c:v>
                </c:pt>
                <c:pt idx="34">
                  <c:v>16</c:v>
                </c:pt>
                <c:pt idx="35">
                  <c:v>14</c:v>
                </c:pt>
                <c:pt idx="36">
                  <c:v>16</c:v>
                </c:pt>
                <c:pt idx="37">
                  <c:v>14</c:v>
                </c:pt>
                <c:pt idx="38">
                  <c:v>19</c:v>
                </c:pt>
                <c:pt idx="39">
                  <c:v>16</c:v>
                </c:pt>
                <c:pt idx="40">
                  <c:v>19</c:v>
                </c:pt>
                <c:pt idx="41">
                  <c:v>18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16</c:v>
                </c:pt>
                <c:pt idx="46">
                  <c:v>13</c:v>
                </c:pt>
                <c:pt idx="47">
                  <c:v>12</c:v>
                </c:pt>
                <c:pt idx="48">
                  <c:v>14</c:v>
                </c:pt>
                <c:pt idx="49">
                  <c:v>24</c:v>
                </c:pt>
                <c:pt idx="50">
                  <c:v>23</c:v>
                </c:pt>
                <c:pt idx="51">
                  <c:v>16</c:v>
                </c:pt>
                <c:pt idx="52">
                  <c:v>16</c:v>
                </c:pt>
                <c:pt idx="53">
                  <c:v>20</c:v>
                </c:pt>
                <c:pt idx="54">
                  <c:v>20</c:v>
                </c:pt>
                <c:pt idx="55">
                  <c:v>21</c:v>
                </c:pt>
                <c:pt idx="56">
                  <c:v>21</c:v>
                </c:pt>
                <c:pt idx="57">
                  <c:v>18</c:v>
                </c:pt>
                <c:pt idx="58">
                  <c:v>25</c:v>
                </c:pt>
                <c:pt idx="59">
                  <c:v>19</c:v>
                </c:pt>
                <c:pt idx="60">
                  <c:v>23</c:v>
                </c:pt>
                <c:pt idx="61">
                  <c:v>20</c:v>
                </c:pt>
                <c:pt idx="62">
                  <c:v>20</c:v>
                </c:pt>
                <c:pt idx="63">
                  <c:v>21</c:v>
                </c:pt>
                <c:pt idx="64">
                  <c:v>15</c:v>
                </c:pt>
                <c:pt idx="65">
                  <c:v>15</c:v>
                </c:pt>
                <c:pt idx="66">
                  <c:v>21</c:v>
                </c:pt>
                <c:pt idx="67">
                  <c:v>18</c:v>
                </c:pt>
                <c:pt idx="68">
                  <c:v>21</c:v>
                </c:pt>
                <c:pt idx="69">
                  <c:v>17</c:v>
                </c:pt>
                <c:pt idx="70">
                  <c:v>20</c:v>
                </c:pt>
                <c:pt idx="71">
                  <c:v>18</c:v>
                </c:pt>
                <c:pt idx="72">
                  <c:v>13</c:v>
                </c:pt>
                <c:pt idx="73">
                  <c:v>22</c:v>
                </c:pt>
                <c:pt idx="74">
                  <c:v>15</c:v>
                </c:pt>
                <c:pt idx="75">
                  <c:v>17</c:v>
                </c:pt>
                <c:pt idx="76">
                  <c:v>20</c:v>
                </c:pt>
                <c:pt idx="77">
                  <c:v>20</c:v>
                </c:pt>
                <c:pt idx="78">
                  <c:v>19</c:v>
                </c:pt>
                <c:pt idx="79">
                  <c:v>17</c:v>
                </c:pt>
                <c:pt idx="80">
                  <c:v>17</c:v>
                </c:pt>
                <c:pt idx="81">
                  <c:v>16</c:v>
                </c:pt>
                <c:pt idx="82">
                  <c:v>16</c:v>
                </c:pt>
                <c:pt idx="83">
                  <c:v>15</c:v>
                </c:pt>
                <c:pt idx="84">
                  <c:v>17</c:v>
                </c:pt>
                <c:pt idx="85">
                  <c:v>15</c:v>
                </c:pt>
                <c:pt idx="86">
                  <c:v>15</c:v>
                </c:pt>
                <c:pt idx="87">
                  <c:v>17</c:v>
                </c:pt>
                <c:pt idx="88">
                  <c:v>15</c:v>
                </c:pt>
                <c:pt idx="89">
                  <c:v>21</c:v>
                </c:pt>
                <c:pt idx="90">
                  <c:v>20</c:v>
                </c:pt>
                <c:pt idx="91">
                  <c:v>17</c:v>
                </c:pt>
                <c:pt idx="92">
                  <c:v>18</c:v>
                </c:pt>
                <c:pt idx="93">
                  <c:v>13</c:v>
                </c:pt>
                <c:pt idx="94">
                  <c:v>15</c:v>
                </c:pt>
                <c:pt idx="95">
                  <c:v>15</c:v>
                </c:pt>
                <c:pt idx="96">
                  <c:v>16</c:v>
                </c:pt>
                <c:pt idx="97">
                  <c:v>16</c:v>
                </c:pt>
                <c:pt idx="98">
                  <c:v>22</c:v>
                </c:pt>
                <c:pt idx="99">
                  <c:v>16</c:v>
                </c:pt>
                <c:pt idx="100">
                  <c:v>17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15</c:v>
                </c:pt>
                <c:pt idx="105">
                  <c:v>17</c:v>
                </c:pt>
                <c:pt idx="106">
                  <c:v>18</c:v>
                </c:pt>
                <c:pt idx="107">
                  <c:v>15</c:v>
                </c:pt>
                <c:pt idx="108">
                  <c:v>17</c:v>
                </c:pt>
                <c:pt idx="109">
                  <c:v>17</c:v>
                </c:pt>
                <c:pt idx="110">
                  <c:v>20</c:v>
                </c:pt>
                <c:pt idx="111">
                  <c:v>17</c:v>
                </c:pt>
                <c:pt idx="112">
                  <c:v>18</c:v>
                </c:pt>
                <c:pt idx="113">
                  <c:v>19</c:v>
                </c:pt>
                <c:pt idx="114">
                  <c:v>18</c:v>
                </c:pt>
                <c:pt idx="115">
                  <c:v>18</c:v>
                </c:pt>
                <c:pt idx="116">
                  <c:v>17</c:v>
                </c:pt>
                <c:pt idx="117">
                  <c:v>15</c:v>
                </c:pt>
                <c:pt idx="118">
                  <c:v>15</c:v>
                </c:pt>
                <c:pt idx="119">
                  <c:v>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948928"/>
        <c:axId val="558949472"/>
      </c:lineChart>
      <c:catAx>
        <c:axId val="558948928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558949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58949472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558948928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Sheet1!$C$2:$C$219</c:f>
              <c:numCache>
                <c:formatCode>General</c:formatCode>
                <c:ptCount val="218"/>
                <c:pt idx="0">
                  <c:v>956</c:v>
                </c:pt>
                <c:pt idx="1">
                  <c:v>1125</c:v>
                </c:pt>
                <c:pt idx="2">
                  <c:v>1246</c:v>
                </c:pt>
                <c:pt idx="3">
                  <c:v>1417</c:v>
                </c:pt>
                <c:pt idx="4">
                  <c:v>1670</c:v>
                </c:pt>
                <c:pt idx="5">
                  <c:v>1886</c:v>
                </c:pt>
                <c:pt idx="6">
                  <c:v>2081</c:v>
                </c:pt>
                <c:pt idx="7">
                  <c:v>2271</c:v>
                </c:pt>
                <c:pt idx="8">
                  <c:v>2434</c:v>
                </c:pt>
                <c:pt idx="9">
                  <c:v>2589</c:v>
                </c:pt>
                <c:pt idx="10">
                  <c:v>2744</c:v>
                </c:pt>
                <c:pt idx="11">
                  <c:v>2888</c:v>
                </c:pt>
                <c:pt idx="12">
                  <c:v>3016</c:v>
                </c:pt>
                <c:pt idx="13">
                  <c:v>3185</c:v>
                </c:pt>
                <c:pt idx="14">
                  <c:v>3307</c:v>
                </c:pt>
                <c:pt idx="15">
                  <c:v>3464</c:v>
                </c:pt>
                <c:pt idx="16">
                  <c:v>3625</c:v>
                </c:pt>
                <c:pt idx="17">
                  <c:v>3782</c:v>
                </c:pt>
                <c:pt idx="18">
                  <c:v>3920</c:v>
                </c:pt>
                <c:pt idx="19">
                  <c:v>4082</c:v>
                </c:pt>
                <c:pt idx="20">
                  <c:v>4274</c:v>
                </c:pt>
                <c:pt idx="21">
                  <c:v>4436</c:v>
                </c:pt>
                <c:pt idx="22">
                  <c:v>4578</c:v>
                </c:pt>
                <c:pt idx="23">
                  <c:v>4736</c:v>
                </c:pt>
                <c:pt idx="24">
                  <c:v>4867</c:v>
                </c:pt>
                <c:pt idx="25">
                  <c:v>5026</c:v>
                </c:pt>
                <c:pt idx="26">
                  <c:v>5174</c:v>
                </c:pt>
                <c:pt idx="27">
                  <c:v>5340</c:v>
                </c:pt>
                <c:pt idx="28">
                  <c:v>5517</c:v>
                </c:pt>
                <c:pt idx="29">
                  <c:v>5668</c:v>
                </c:pt>
                <c:pt idx="30">
                  <c:v>5800</c:v>
                </c:pt>
                <c:pt idx="31">
                  <c:v>5965</c:v>
                </c:pt>
                <c:pt idx="32">
                  <c:v>6110</c:v>
                </c:pt>
                <c:pt idx="33">
                  <c:v>6260</c:v>
                </c:pt>
                <c:pt idx="34">
                  <c:v>6418</c:v>
                </c:pt>
                <c:pt idx="35">
                  <c:v>6572</c:v>
                </c:pt>
                <c:pt idx="36">
                  <c:v>6720</c:v>
                </c:pt>
                <c:pt idx="37">
                  <c:v>6874</c:v>
                </c:pt>
                <c:pt idx="38">
                  <c:v>7025</c:v>
                </c:pt>
                <c:pt idx="39">
                  <c:v>7246</c:v>
                </c:pt>
                <c:pt idx="40">
                  <c:v>7433</c:v>
                </c:pt>
                <c:pt idx="41">
                  <c:v>7603</c:v>
                </c:pt>
                <c:pt idx="42">
                  <c:v>7755</c:v>
                </c:pt>
                <c:pt idx="43">
                  <c:v>7903</c:v>
                </c:pt>
                <c:pt idx="44">
                  <c:v>8039</c:v>
                </c:pt>
                <c:pt idx="45">
                  <c:v>8242</c:v>
                </c:pt>
                <c:pt idx="46">
                  <c:v>8390</c:v>
                </c:pt>
                <c:pt idx="47">
                  <c:v>8572</c:v>
                </c:pt>
                <c:pt idx="48">
                  <c:v>8711</c:v>
                </c:pt>
                <c:pt idx="49">
                  <c:v>8851</c:v>
                </c:pt>
                <c:pt idx="50">
                  <c:v>8997</c:v>
                </c:pt>
                <c:pt idx="51">
                  <c:v>9142</c:v>
                </c:pt>
                <c:pt idx="52">
                  <c:v>9289</c:v>
                </c:pt>
                <c:pt idx="53">
                  <c:v>9461</c:v>
                </c:pt>
                <c:pt idx="54">
                  <c:v>9619</c:v>
                </c:pt>
                <c:pt idx="55">
                  <c:v>9773</c:v>
                </c:pt>
                <c:pt idx="56">
                  <c:v>9975</c:v>
                </c:pt>
                <c:pt idx="57">
                  <c:v>10110</c:v>
                </c:pt>
                <c:pt idx="58">
                  <c:v>10272</c:v>
                </c:pt>
                <c:pt idx="59">
                  <c:v>10451</c:v>
                </c:pt>
                <c:pt idx="60">
                  <c:v>10627</c:v>
                </c:pt>
                <c:pt idx="61">
                  <c:v>10801</c:v>
                </c:pt>
                <c:pt idx="62">
                  <c:v>10941</c:v>
                </c:pt>
                <c:pt idx="63">
                  <c:v>11078</c:v>
                </c:pt>
                <c:pt idx="64">
                  <c:v>11223</c:v>
                </c:pt>
                <c:pt idx="65">
                  <c:v>11381</c:v>
                </c:pt>
                <c:pt idx="66">
                  <c:v>11570</c:v>
                </c:pt>
                <c:pt idx="67">
                  <c:v>11748</c:v>
                </c:pt>
                <c:pt idx="68">
                  <c:v>11912</c:v>
                </c:pt>
                <c:pt idx="69">
                  <c:v>12085</c:v>
                </c:pt>
                <c:pt idx="70">
                  <c:v>12248</c:v>
                </c:pt>
                <c:pt idx="71">
                  <c:v>12430</c:v>
                </c:pt>
                <c:pt idx="72">
                  <c:v>12624</c:v>
                </c:pt>
                <c:pt idx="73">
                  <c:v>12781</c:v>
                </c:pt>
                <c:pt idx="74">
                  <c:v>12933</c:v>
                </c:pt>
                <c:pt idx="75">
                  <c:v>13107</c:v>
                </c:pt>
                <c:pt idx="76">
                  <c:v>13262</c:v>
                </c:pt>
                <c:pt idx="77">
                  <c:v>13418</c:v>
                </c:pt>
                <c:pt idx="78">
                  <c:v>13579</c:v>
                </c:pt>
                <c:pt idx="79">
                  <c:v>13729</c:v>
                </c:pt>
                <c:pt idx="80">
                  <c:v>13892</c:v>
                </c:pt>
                <c:pt idx="81">
                  <c:v>14075</c:v>
                </c:pt>
                <c:pt idx="82">
                  <c:v>14212</c:v>
                </c:pt>
                <c:pt idx="83">
                  <c:v>14366</c:v>
                </c:pt>
                <c:pt idx="84">
                  <c:v>14499</c:v>
                </c:pt>
                <c:pt idx="85">
                  <c:v>14668</c:v>
                </c:pt>
                <c:pt idx="86">
                  <c:v>14818</c:v>
                </c:pt>
                <c:pt idx="87">
                  <c:v>14982</c:v>
                </c:pt>
                <c:pt idx="88">
                  <c:v>15126</c:v>
                </c:pt>
                <c:pt idx="89">
                  <c:v>15342</c:v>
                </c:pt>
                <c:pt idx="90">
                  <c:v>15528</c:v>
                </c:pt>
                <c:pt idx="91">
                  <c:v>15683</c:v>
                </c:pt>
                <c:pt idx="92">
                  <c:v>15841</c:v>
                </c:pt>
                <c:pt idx="93">
                  <c:v>15986</c:v>
                </c:pt>
                <c:pt idx="94">
                  <c:v>16132</c:v>
                </c:pt>
                <c:pt idx="95">
                  <c:v>16280</c:v>
                </c:pt>
                <c:pt idx="96">
                  <c:v>16418</c:v>
                </c:pt>
                <c:pt idx="97">
                  <c:v>16650</c:v>
                </c:pt>
                <c:pt idx="98">
                  <c:v>16807</c:v>
                </c:pt>
                <c:pt idx="99">
                  <c:v>17003</c:v>
                </c:pt>
                <c:pt idx="100">
                  <c:v>17145</c:v>
                </c:pt>
                <c:pt idx="101">
                  <c:v>17334</c:v>
                </c:pt>
                <c:pt idx="102">
                  <c:v>17508</c:v>
                </c:pt>
                <c:pt idx="103">
                  <c:v>17684</c:v>
                </c:pt>
                <c:pt idx="104">
                  <c:v>17831</c:v>
                </c:pt>
                <c:pt idx="105">
                  <c:v>18015</c:v>
                </c:pt>
                <c:pt idx="106">
                  <c:v>18166</c:v>
                </c:pt>
                <c:pt idx="107">
                  <c:v>18360</c:v>
                </c:pt>
                <c:pt idx="108">
                  <c:v>18495</c:v>
                </c:pt>
                <c:pt idx="109">
                  <c:v>18649</c:v>
                </c:pt>
                <c:pt idx="110">
                  <c:v>18817</c:v>
                </c:pt>
                <c:pt idx="111">
                  <c:v>18963</c:v>
                </c:pt>
                <c:pt idx="112">
                  <c:v>19138</c:v>
                </c:pt>
                <c:pt idx="113">
                  <c:v>19281</c:v>
                </c:pt>
                <c:pt idx="114">
                  <c:v>19440</c:v>
                </c:pt>
                <c:pt idx="115">
                  <c:v>19602</c:v>
                </c:pt>
                <c:pt idx="116">
                  <c:v>19746</c:v>
                </c:pt>
                <c:pt idx="117">
                  <c:v>19921</c:v>
                </c:pt>
                <c:pt idx="118">
                  <c:v>20073</c:v>
                </c:pt>
                <c:pt idx="119">
                  <c:v>20233</c:v>
                </c:pt>
                <c:pt idx="120">
                  <c:v>20390</c:v>
                </c:pt>
                <c:pt idx="121">
                  <c:v>20567</c:v>
                </c:pt>
                <c:pt idx="122">
                  <c:v>20735</c:v>
                </c:pt>
                <c:pt idx="123">
                  <c:v>20884</c:v>
                </c:pt>
                <c:pt idx="124">
                  <c:v>21031</c:v>
                </c:pt>
                <c:pt idx="125">
                  <c:v>21211</c:v>
                </c:pt>
                <c:pt idx="126">
                  <c:v>21403</c:v>
                </c:pt>
                <c:pt idx="127">
                  <c:v>21592</c:v>
                </c:pt>
                <c:pt idx="128">
                  <c:v>21770</c:v>
                </c:pt>
                <c:pt idx="129">
                  <c:v>21983</c:v>
                </c:pt>
                <c:pt idx="130">
                  <c:v>22121</c:v>
                </c:pt>
                <c:pt idx="131">
                  <c:v>22264</c:v>
                </c:pt>
                <c:pt idx="132">
                  <c:v>22398</c:v>
                </c:pt>
                <c:pt idx="133">
                  <c:v>22581</c:v>
                </c:pt>
                <c:pt idx="134">
                  <c:v>22755</c:v>
                </c:pt>
                <c:pt idx="135">
                  <c:v>22916</c:v>
                </c:pt>
                <c:pt idx="136">
                  <c:v>23080</c:v>
                </c:pt>
                <c:pt idx="137">
                  <c:v>23239</c:v>
                </c:pt>
                <c:pt idx="138">
                  <c:v>23386</c:v>
                </c:pt>
                <c:pt idx="139">
                  <c:v>23536</c:v>
                </c:pt>
                <c:pt idx="140">
                  <c:v>23707</c:v>
                </c:pt>
                <c:pt idx="141">
                  <c:v>23867</c:v>
                </c:pt>
                <c:pt idx="142">
                  <c:v>24041</c:v>
                </c:pt>
                <c:pt idx="143">
                  <c:v>24234</c:v>
                </c:pt>
                <c:pt idx="144">
                  <c:v>24388</c:v>
                </c:pt>
                <c:pt idx="145">
                  <c:v>24569</c:v>
                </c:pt>
                <c:pt idx="146">
                  <c:v>24750</c:v>
                </c:pt>
                <c:pt idx="147">
                  <c:v>24886</c:v>
                </c:pt>
                <c:pt idx="148">
                  <c:v>25035</c:v>
                </c:pt>
                <c:pt idx="149">
                  <c:v>25185</c:v>
                </c:pt>
                <c:pt idx="150">
                  <c:v>25319</c:v>
                </c:pt>
                <c:pt idx="151">
                  <c:v>25481</c:v>
                </c:pt>
                <c:pt idx="152">
                  <c:v>25624</c:v>
                </c:pt>
                <c:pt idx="153">
                  <c:v>25787</c:v>
                </c:pt>
                <c:pt idx="154">
                  <c:v>25943</c:v>
                </c:pt>
                <c:pt idx="155">
                  <c:v>26091</c:v>
                </c:pt>
                <c:pt idx="156">
                  <c:v>26250</c:v>
                </c:pt>
                <c:pt idx="157">
                  <c:v>26411</c:v>
                </c:pt>
                <c:pt idx="158">
                  <c:v>26592</c:v>
                </c:pt>
                <c:pt idx="159">
                  <c:v>26764</c:v>
                </c:pt>
                <c:pt idx="160">
                  <c:v>26905</c:v>
                </c:pt>
                <c:pt idx="161">
                  <c:v>27053</c:v>
                </c:pt>
                <c:pt idx="162">
                  <c:v>27198</c:v>
                </c:pt>
                <c:pt idx="163">
                  <c:v>27344</c:v>
                </c:pt>
                <c:pt idx="164">
                  <c:v>27516</c:v>
                </c:pt>
                <c:pt idx="165">
                  <c:v>27655</c:v>
                </c:pt>
                <c:pt idx="166">
                  <c:v>27850</c:v>
                </c:pt>
                <c:pt idx="167">
                  <c:v>28023</c:v>
                </c:pt>
                <c:pt idx="168">
                  <c:v>28199</c:v>
                </c:pt>
                <c:pt idx="169">
                  <c:v>28359</c:v>
                </c:pt>
                <c:pt idx="170">
                  <c:v>28506</c:v>
                </c:pt>
                <c:pt idx="171">
                  <c:v>28645</c:v>
                </c:pt>
                <c:pt idx="172">
                  <c:v>28790</c:v>
                </c:pt>
                <c:pt idx="173">
                  <c:v>28947</c:v>
                </c:pt>
                <c:pt idx="174">
                  <c:v>29174</c:v>
                </c:pt>
                <c:pt idx="175">
                  <c:v>29352</c:v>
                </c:pt>
                <c:pt idx="176">
                  <c:v>29534</c:v>
                </c:pt>
                <c:pt idx="177">
                  <c:v>29784</c:v>
                </c:pt>
                <c:pt idx="178">
                  <c:v>29952</c:v>
                </c:pt>
                <c:pt idx="179">
                  <c:v>30134</c:v>
                </c:pt>
                <c:pt idx="180">
                  <c:v>30287</c:v>
                </c:pt>
                <c:pt idx="181">
                  <c:v>30448</c:v>
                </c:pt>
                <c:pt idx="182">
                  <c:v>30593</c:v>
                </c:pt>
                <c:pt idx="183">
                  <c:v>30751</c:v>
                </c:pt>
                <c:pt idx="184">
                  <c:v>30891</c:v>
                </c:pt>
                <c:pt idx="185">
                  <c:v>31037</c:v>
                </c:pt>
                <c:pt idx="186">
                  <c:v>31196</c:v>
                </c:pt>
                <c:pt idx="187">
                  <c:v>31367</c:v>
                </c:pt>
                <c:pt idx="188">
                  <c:v>31516</c:v>
                </c:pt>
                <c:pt idx="189">
                  <c:v>31657</c:v>
                </c:pt>
                <c:pt idx="190">
                  <c:v>31802</c:v>
                </c:pt>
                <c:pt idx="191">
                  <c:v>31971</c:v>
                </c:pt>
                <c:pt idx="192">
                  <c:v>32122</c:v>
                </c:pt>
                <c:pt idx="193">
                  <c:v>32261</c:v>
                </c:pt>
                <c:pt idx="194">
                  <c:v>32424</c:v>
                </c:pt>
                <c:pt idx="195">
                  <c:v>32564</c:v>
                </c:pt>
                <c:pt idx="196">
                  <c:v>32719</c:v>
                </c:pt>
                <c:pt idx="197">
                  <c:v>32878</c:v>
                </c:pt>
                <c:pt idx="198">
                  <c:v>33026</c:v>
                </c:pt>
                <c:pt idx="199">
                  <c:v>33183</c:v>
                </c:pt>
                <c:pt idx="200">
                  <c:v>33381</c:v>
                </c:pt>
                <c:pt idx="201">
                  <c:v>33538</c:v>
                </c:pt>
                <c:pt idx="202">
                  <c:v>33688</c:v>
                </c:pt>
                <c:pt idx="203">
                  <c:v>33854</c:v>
                </c:pt>
                <c:pt idx="204">
                  <c:v>34038</c:v>
                </c:pt>
                <c:pt idx="205">
                  <c:v>34204</c:v>
                </c:pt>
                <c:pt idx="206">
                  <c:v>34359</c:v>
                </c:pt>
                <c:pt idx="207">
                  <c:v>34530</c:v>
                </c:pt>
                <c:pt idx="208">
                  <c:v>34694</c:v>
                </c:pt>
                <c:pt idx="209">
                  <c:v>34874</c:v>
                </c:pt>
                <c:pt idx="210">
                  <c:v>35037</c:v>
                </c:pt>
                <c:pt idx="211">
                  <c:v>35213</c:v>
                </c:pt>
                <c:pt idx="212">
                  <c:v>35349</c:v>
                </c:pt>
                <c:pt idx="213">
                  <c:v>35512</c:v>
                </c:pt>
                <c:pt idx="214">
                  <c:v>35670</c:v>
                </c:pt>
                <c:pt idx="215">
                  <c:v>35835</c:v>
                </c:pt>
                <c:pt idx="216">
                  <c:v>35973</c:v>
                </c:pt>
                <c:pt idx="217">
                  <c:v>36128</c:v>
                </c:pt>
              </c:numCache>
            </c:numRef>
          </c:cat>
          <c:val>
            <c:numRef>
              <c:f>Sheet1!$E$2:$E$219</c:f>
              <c:numCache>
                <c:formatCode>General</c:formatCode>
                <c:ptCount val="218"/>
                <c:pt idx="0">
                  <c:v>3.150390625</c:v>
                </c:pt>
                <c:pt idx="1">
                  <c:v>7.8447265625</c:v>
                </c:pt>
                <c:pt idx="2">
                  <c:v>12.5</c:v>
                </c:pt>
                <c:pt idx="3">
                  <c:v>14.458984375</c:v>
                </c:pt>
                <c:pt idx="4">
                  <c:v>19.7177734375</c:v>
                </c:pt>
                <c:pt idx="5">
                  <c:v>22.66015625</c:v>
                </c:pt>
                <c:pt idx="6">
                  <c:v>23.3720703125</c:v>
                </c:pt>
                <c:pt idx="7">
                  <c:v>24.4736328125</c:v>
                </c:pt>
                <c:pt idx="8">
                  <c:v>26.0283203125</c:v>
                </c:pt>
                <c:pt idx="9">
                  <c:v>26.8720703125</c:v>
                </c:pt>
                <c:pt idx="10">
                  <c:v>27.7451171875</c:v>
                </c:pt>
                <c:pt idx="11">
                  <c:v>28.1513671875</c:v>
                </c:pt>
                <c:pt idx="12">
                  <c:v>28.7744140625</c:v>
                </c:pt>
                <c:pt idx="13">
                  <c:v>29.9189453125</c:v>
                </c:pt>
                <c:pt idx="14">
                  <c:v>30.4609375</c:v>
                </c:pt>
                <c:pt idx="15">
                  <c:v>31.484375</c:v>
                </c:pt>
                <c:pt idx="16">
                  <c:v>31.92578125</c:v>
                </c:pt>
                <c:pt idx="17">
                  <c:v>32.16015625</c:v>
                </c:pt>
                <c:pt idx="18">
                  <c:v>32.203125</c:v>
                </c:pt>
                <c:pt idx="19">
                  <c:v>32.4296875</c:v>
                </c:pt>
                <c:pt idx="20">
                  <c:v>32.6875</c:v>
                </c:pt>
                <c:pt idx="21">
                  <c:v>32.92578125</c:v>
                </c:pt>
                <c:pt idx="22">
                  <c:v>33.87890625</c:v>
                </c:pt>
                <c:pt idx="23">
                  <c:v>33.50390625</c:v>
                </c:pt>
                <c:pt idx="24">
                  <c:v>33.66015625</c:v>
                </c:pt>
                <c:pt idx="25">
                  <c:v>33.80859375</c:v>
                </c:pt>
                <c:pt idx="26">
                  <c:v>33.8828125</c:v>
                </c:pt>
                <c:pt idx="27">
                  <c:v>34.01171875</c:v>
                </c:pt>
                <c:pt idx="28">
                  <c:v>34.1044921875</c:v>
                </c:pt>
                <c:pt idx="29">
                  <c:v>34.1982421875</c:v>
                </c:pt>
                <c:pt idx="30">
                  <c:v>34.4326171875</c:v>
                </c:pt>
                <c:pt idx="31">
                  <c:v>35.1005859375</c:v>
                </c:pt>
                <c:pt idx="32">
                  <c:v>35.3154296875</c:v>
                </c:pt>
                <c:pt idx="33">
                  <c:v>35.5458984375</c:v>
                </c:pt>
                <c:pt idx="34">
                  <c:v>36.005859375</c:v>
                </c:pt>
                <c:pt idx="35">
                  <c:v>36.1982421875</c:v>
                </c:pt>
                <c:pt idx="36">
                  <c:v>36.55078125</c:v>
                </c:pt>
                <c:pt idx="37">
                  <c:v>36.1767578125</c:v>
                </c:pt>
                <c:pt idx="38">
                  <c:v>36.6455078125</c:v>
                </c:pt>
                <c:pt idx="39">
                  <c:v>37.158203125</c:v>
                </c:pt>
                <c:pt idx="40">
                  <c:v>37.7509765625</c:v>
                </c:pt>
                <c:pt idx="41">
                  <c:v>38.6123046875</c:v>
                </c:pt>
                <c:pt idx="42">
                  <c:v>39.0205078125</c:v>
                </c:pt>
                <c:pt idx="43">
                  <c:v>39.9384765625</c:v>
                </c:pt>
                <c:pt idx="44">
                  <c:v>39.716796875</c:v>
                </c:pt>
                <c:pt idx="45">
                  <c:v>41.697265625</c:v>
                </c:pt>
                <c:pt idx="46">
                  <c:v>40.353515625</c:v>
                </c:pt>
                <c:pt idx="47">
                  <c:v>40.521484375</c:v>
                </c:pt>
                <c:pt idx="48">
                  <c:v>40.591796875</c:v>
                </c:pt>
                <c:pt idx="49">
                  <c:v>40.669921875</c:v>
                </c:pt>
                <c:pt idx="50">
                  <c:v>40.669921875</c:v>
                </c:pt>
                <c:pt idx="51">
                  <c:v>40.720703125</c:v>
                </c:pt>
                <c:pt idx="52">
                  <c:v>40.8359375</c:v>
                </c:pt>
                <c:pt idx="53">
                  <c:v>40.8642578125</c:v>
                </c:pt>
                <c:pt idx="54">
                  <c:v>41.6845703125</c:v>
                </c:pt>
                <c:pt idx="55">
                  <c:v>41.056640625</c:v>
                </c:pt>
                <c:pt idx="56">
                  <c:v>41.001953125</c:v>
                </c:pt>
                <c:pt idx="57">
                  <c:v>41.013671875</c:v>
                </c:pt>
                <c:pt idx="58">
                  <c:v>41.021484375</c:v>
                </c:pt>
                <c:pt idx="59">
                  <c:v>41.064453125</c:v>
                </c:pt>
                <c:pt idx="60">
                  <c:v>41.068359375</c:v>
                </c:pt>
                <c:pt idx="61">
                  <c:v>41.068359375</c:v>
                </c:pt>
                <c:pt idx="62">
                  <c:v>41.080078125</c:v>
                </c:pt>
                <c:pt idx="63">
                  <c:v>41.080078125</c:v>
                </c:pt>
                <c:pt idx="64">
                  <c:v>41.083984375</c:v>
                </c:pt>
                <c:pt idx="65">
                  <c:v>41.083984375</c:v>
                </c:pt>
                <c:pt idx="66">
                  <c:v>41.087890625</c:v>
                </c:pt>
                <c:pt idx="67">
                  <c:v>41.154296875</c:v>
                </c:pt>
                <c:pt idx="68">
                  <c:v>41.154296875</c:v>
                </c:pt>
                <c:pt idx="69">
                  <c:v>41.173828125</c:v>
                </c:pt>
                <c:pt idx="70">
                  <c:v>41.177734375</c:v>
                </c:pt>
                <c:pt idx="71">
                  <c:v>41.181640625</c:v>
                </c:pt>
                <c:pt idx="72">
                  <c:v>41.181640625</c:v>
                </c:pt>
                <c:pt idx="73">
                  <c:v>41.185546875</c:v>
                </c:pt>
                <c:pt idx="74">
                  <c:v>41.185546875</c:v>
                </c:pt>
                <c:pt idx="75">
                  <c:v>41.189453125</c:v>
                </c:pt>
                <c:pt idx="76">
                  <c:v>41.1904296875</c:v>
                </c:pt>
                <c:pt idx="77">
                  <c:v>41.193359375</c:v>
                </c:pt>
                <c:pt idx="78">
                  <c:v>41.1943359375</c:v>
                </c:pt>
                <c:pt idx="79">
                  <c:v>41.357421875</c:v>
                </c:pt>
                <c:pt idx="80">
                  <c:v>41.357421875</c:v>
                </c:pt>
                <c:pt idx="81">
                  <c:v>41.380859375</c:v>
                </c:pt>
                <c:pt idx="82">
                  <c:v>41.384765625</c:v>
                </c:pt>
                <c:pt idx="83">
                  <c:v>41.384765625</c:v>
                </c:pt>
                <c:pt idx="84">
                  <c:v>41.384765625</c:v>
                </c:pt>
                <c:pt idx="85">
                  <c:v>41.388671875</c:v>
                </c:pt>
                <c:pt idx="86">
                  <c:v>41.400390625</c:v>
                </c:pt>
                <c:pt idx="87">
                  <c:v>41.404296875</c:v>
                </c:pt>
                <c:pt idx="88">
                  <c:v>41.419921875</c:v>
                </c:pt>
                <c:pt idx="89">
                  <c:v>41.4990234375</c:v>
                </c:pt>
                <c:pt idx="90">
                  <c:v>41.962890625</c:v>
                </c:pt>
                <c:pt idx="91">
                  <c:v>42.458984375</c:v>
                </c:pt>
                <c:pt idx="92">
                  <c:v>42.994140625</c:v>
                </c:pt>
                <c:pt idx="93">
                  <c:v>43.580078125</c:v>
                </c:pt>
                <c:pt idx="94">
                  <c:v>43.6044921875</c:v>
                </c:pt>
                <c:pt idx="95">
                  <c:v>43.603515625</c:v>
                </c:pt>
                <c:pt idx="96">
                  <c:v>43.6044921875</c:v>
                </c:pt>
                <c:pt idx="97">
                  <c:v>44.029296875</c:v>
                </c:pt>
                <c:pt idx="98">
                  <c:v>44.673828125</c:v>
                </c:pt>
                <c:pt idx="99">
                  <c:v>45.201171875</c:v>
                </c:pt>
                <c:pt idx="100">
                  <c:v>45.533203125</c:v>
                </c:pt>
                <c:pt idx="101">
                  <c:v>45.5810546875</c:v>
                </c:pt>
                <c:pt idx="102">
                  <c:v>45.5849609375</c:v>
                </c:pt>
                <c:pt idx="103">
                  <c:v>45.5517578125</c:v>
                </c:pt>
                <c:pt idx="104">
                  <c:v>45.6552734375</c:v>
                </c:pt>
                <c:pt idx="105">
                  <c:v>45.6552734375</c:v>
                </c:pt>
                <c:pt idx="106">
                  <c:v>45.6552734375</c:v>
                </c:pt>
                <c:pt idx="107">
                  <c:v>45.6201171875</c:v>
                </c:pt>
                <c:pt idx="108">
                  <c:v>45.6240234375</c:v>
                </c:pt>
                <c:pt idx="109">
                  <c:v>45.6435546875</c:v>
                </c:pt>
                <c:pt idx="110">
                  <c:v>45.7529296875</c:v>
                </c:pt>
                <c:pt idx="111">
                  <c:v>45.7373046875</c:v>
                </c:pt>
                <c:pt idx="112">
                  <c:v>45.8515625</c:v>
                </c:pt>
                <c:pt idx="113">
                  <c:v>45.8544921875</c:v>
                </c:pt>
                <c:pt idx="114">
                  <c:v>45.8564453125</c:v>
                </c:pt>
                <c:pt idx="115">
                  <c:v>45.8583984375</c:v>
                </c:pt>
                <c:pt idx="116">
                  <c:v>45.8603515625</c:v>
                </c:pt>
                <c:pt idx="117">
                  <c:v>45.8623046875</c:v>
                </c:pt>
                <c:pt idx="118">
                  <c:v>45.8662109375</c:v>
                </c:pt>
                <c:pt idx="119">
                  <c:v>45.8662109375</c:v>
                </c:pt>
                <c:pt idx="120">
                  <c:v>45.7607421875</c:v>
                </c:pt>
                <c:pt idx="121">
                  <c:v>45.7646484375</c:v>
                </c:pt>
                <c:pt idx="122">
                  <c:v>45.7685546875</c:v>
                </c:pt>
                <c:pt idx="123">
                  <c:v>45.7744140625</c:v>
                </c:pt>
                <c:pt idx="124">
                  <c:v>45.7724609375</c:v>
                </c:pt>
                <c:pt idx="125">
                  <c:v>45.859375</c:v>
                </c:pt>
                <c:pt idx="126">
                  <c:v>45.8583984375</c:v>
                </c:pt>
                <c:pt idx="127">
                  <c:v>45.8583984375</c:v>
                </c:pt>
                <c:pt idx="128">
                  <c:v>45.8369140625</c:v>
                </c:pt>
                <c:pt idx="129">
                  <c:v>45.8427734375</c:v>
                </c:pt>
                <c:pt idx="130">
                  <c:v>45.8466796875</c:v>
                </c:pt>
                <c:pt idx="131">
                  <c:v>45.8466796875</c:v>
                </c:pt>
                <c:pt idx="132">
                  <c:v>45.8505859375</c:v>
                </c:pt>
                <c:pt idx="133">
                  <c:v>45.8544921875</c:v>
                </c:pt>
                <c:pt idx="134">
                  <c:v>45.8583984375</c:v>
                </c:pt>
                <c:pt idx="135">
                  <c:v>45.8623046875</c:v>
                </c:pt>
                <c:pt idx="136">
                  <c:v>45.93359375</c:v>
                </c:pt>
                <c:pt idx="137">
                  <c:v>45.9375</c:v>
                </c:pt>
                <c:pt idx="138">
                  <c:v>45.94140625</c:v>
                </c:pt>
                <c:pt idx="139">
                  <c:v>45.94140625</c:v>
                </c:pt>
                <c:pt idx="140">
                  <c:v>45.9443359375</c:v>
                </c:pt>
                <c:pt idx="141">
                  <c:v>45.9521484375</c:v>
                </c:pt>
                <c:pt idx="142">
                  <c:v>45.986328125</c:v>
                </c:pt>
                <c:pt idx="143">
                  <c:v>45.98828125</c:v>
                </c:pt>
                <c:pt idx="144">
                  <c:v>45.9833984375</c:v>
                </c:pt>
                <c:pt idx="145">
                  <c:v>45.9697265625</c:v>
                </c:pt>
                <c:pt idx="146">
                  <c:v>45.9736328125</c:v>
                </c:pt>
                <c:pt idx="147">
                  <c:v>45.9736328125</c:v>
                </c:pt>
                <c:pt idx="148">
                  <c:v>45.96484375</c:v>
                </c:pt>
                <c:pt idx="149">
                  <c:v>45.96484375</c:v>
                </c:pt>
                <c:pt idx="150">
                  <c:v>45.96875</c:v>
                </c:pt>
                <c:pt idx="151">
                  <c:v>45.94921875</c:v>
                </c:pt>
                <c:pt idx="152">
                  <c:v>45.953125</c:v>
                </c:pt>
                <c:pt idx="153">
                  <c:v>45.953125</c:v>
                </c:pt>
                <c:pt idx="154">
                  <c:v>45.953125</c:v>
                </c:pt>
                <c:pt idx="155">
                  <c:v>45.9609375</c:v>
                </c:pt>
                <c:pt idx="156">
                  <c:v>45.96484375</c:v>
                </c:pt>
                <c:pt idx="157">
                  <c:v>46.03515625</c:v>
                </c:pt>
                <c:pt idx="158">
                  <c:v>45.99609375</c:v>
                </c:pt>
                <c:pt idx="159">
                  <c:v>45.974609375</c:v>
                </c:pt>
                <c:pt idx="160">
                  <c:v>45.974609375</c:v>
                </c:pt>
                <c:pt idx="161">
                  <c:v>45.982421875</c:v>
                </c:pt>
                <c:pt idx="162">
                  <c:v>45.9833984375</c:v>
                </c:pt>
                <c:pt idx="163">
                  <c:v>45.884765625</c:v>
                </c:pt>
                <c:pt idx="164">
                  <c:v>45.7421875</c:v>
                </c:pt>
                <c:pt idx="165">
                  <c:v>45.751953125</c:v>
                </c:pt>
                <c:pt idx="166">
                  <c:v>45.75390625</c:v>
                </c:pt>
                <c:pt idx="167">
                  <c:v>45.755859375</c:v>
                </c:pt>
                <c:pt idx="168">
                  <c:v>45.740234375</c:v>
                </c:pt>
                <c:pt idx="169">
                  <c:v>45.744140625</c:v>
                </c:pt>
                <c:pt idx="170">
                  <c:v>45.404296875</c:v>
                </c:pt>
                <c:pt idx="171">
                  <c:v>45.408203125</c:v>
                </c:pt>
                <c:pt idx="172">
                  <c:v>45.333984375</c:v>
                </c:pt>
                <c:pt idx="173">
                  <c:v>45.333984375</c:v>
                </c:pt>
                <c:pt idx="174">
                  <c:v>45.392578125</c:v>
                </c:pt>
                <c:pt idx="175">
                  <c:v>45.384765625</c:v>
                </c:pt>
                <c:pt idx="176">
                  <c:v>45.212890625</c:v>
                </c:pt>
                <c:pt idx="177">
                  <c:v>44.775390625</c:v>
                </c:pt>
                <c:pt idx="178">
                  <c:v>44.455078125</c:v>
                </c:pt>
                <c:pt idx="179">
                  <c:v>44.482421875</c:v>
                </c:pt>
                <c:pt idx="180">
                  <c:v>44.482421875</c:v>
                </c:pt>
                <c:pt idx="181">
                  <c:v>44.4873046875</c:v>
                </c:pt>
                <c:pt idx="182">
                  <c:v>44.490234375</c:v>
                </c:pt>
                <c:pt idx="183">
                  <c:v>44.4951171875</c:v>
                </c:pt>
                <c:pt idx="184">
                  <c:v>44.494140625</c:v>
                </c:pt>
                <c:pt idx="185">
                  <c:v>44.4951171875</c:v>
                </c:pt>
                <c:pt idx="186">
                  <c:v>43.623046875</c:v>
                </c:pt>
                <c:pt idx="187">
                  <c:v>43.5234375</c:v>
                </c:pt>
                <c:pt idx="188">
                  <c:v>43.525390625</c:v>
                </c:pt>
                <c:pt idx="189">
                  <c:v>43.525390625</c:v>
                </c:pt>
                <c:pt idx="190">
                  <c:v>43.525390625</c:v>
                </c:pt>
                <c:pt idx="191">
                  <c:v>43.529296875</c:v>
                </c:pt>
                <c:pt idx="192">
                  <c:v>43.697265625</c:v>
                </c:pt>
                <c:pt idx="193">
                  <c:v>43.646484375</c:v>
                </c:pt>
                <c:pt idx="194">
                  <c:v>43.650390625</c:v>
                </c:pt>
                <c:pt idx="195">
                  <c:v>43.650390625</c:v>
                </c:pt>
                <c:pt idx="196">
                  <c:v>43.662109375</c:v>
                </c:pt>
                <c:pt idx="197">
                  <c:v>43.666015625</c:v>
                </c:pt>
                <c:pt idx="198">
                  <c:v>43.587890625</c:v>
                </c:pt>
                <c:pt idx="199">
                  <c:v>43.587890625</c:v>
                </c:pt>
                <c:pt idx="200">
                  <c:v>43.59375</c:v>
                </c:pt>
                <c:pt idx="201">
                  <c:v>43.591796875</c:v>
                </c:pt>
                <c:pt idx="202">
                  <c:v>43.59765625</c:v>
                </c:pt>
                <c:pt idx="203">
                  <c:v>43.595703125</c:v>
                </c:pt>
                <c:pt idx="204">
                  <c:v>43.630859375</c:v>
                </c:pt>
                <c:pt idx="205">
                  <c:v>43.630859375</c:v>
                </c:pt>
                <c:pt idx="206">
                  <c:v>43.634765625</c:v>
                </c:pt>
                <c:pt idx="207">
                  <c:v>43.646484375</c:v>
                </c:pt>
                <c:pt idx="208">
                  <c:v>43.650390625</c:v>
                </c:pt>
                <c:pt idx="209">
                  <c:v>44.771484375</c:v>
                </c:pt>
                <c:pt idx="210">
                  <c:v>43.689453125</c:v>
                </c:pt>
                <c:pt idx="211">
                  <c:v>43.6953125</c:v>
                </c:pt>
                <c:pt idx="212">
                  <c:v>43.693359375</c:v>
                </c:pt>
                <c:pt idx="213">
                  <c:v>43.6982421875</c:v>
                </c:pt>
                <c:pt idx="214">
                  <c:v>43.697265625</c:v>
                </c:pt>
                <c:pt idx="215">
                  <c:v>43.626953125</c:v>
                </c:pt>
                <c:pt idx="216">
                  <c:v>43.552734375</c:v>
                </c:pt>
                <c:pt idx="217">
                  <c:v>43.552734375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938592"/>
        <c:axId val="558934784"/>
      </c:lineChart>
      <c:catAx>
        <c:axId val="558938592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558934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58934784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558938592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topLeftCell="A10"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19"/>
  <sheetViews>
    <sheetView tabSelected="1" workbookViewId="0">
      <selection activeCell="J14" sqref="J14"/>
    </sheetView>
  </sheetViews>
  <sheetFormatPr defaultColWidth="9.109375" defaultRowHeight="13.2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</row>
    <row r="2" spans="1:10" x14ac:dyDescent="0.25">
      <c r="A2" s="1">
        <f>903</f>
        <v>903</v>
      </c>
      <c r="B2" s="1">
        <f>0</f>
        <v>0</v>
      </c>
      <c r="C2" s="1">
        <f>956</f>
        <v>956</v>
      </c>
      <c r="D2" s="1">
        <f>3226</f>
        <v>3226</v>
      </c>
      <c r="E2" s="1">
        <f>3.150390625</f>
        <v>3.150390625</v>
      </c>
      <c r="G2" s="1">
        <f>291</f>
        <v>291</v>
      </c>
    </row>
    <row r="3" spans="1:10" x14ac:dyDescent="0.25">
      <c r="A3" s="1">
        <f>1219</f>
        <v>1219</v>
      </c>
      <c r="B3" s="1">
        <f>15</f>
        <v>15</v>
      </c>
      <c r="C3" s="1">
        <f>1125</f>
        <v>1125</v>
      </c>
      <c r="D3" s="1">
        <f>8033</f>
        <v>8033</v>
      </c>
      <c r="E3" s="1">
        <f>7.8447265625</f>
        <v>7.8447265625</v>
      </c>
    </row>
    <row r="4" spans="1:10" x14ac:dyDescent="0.25">
      <c r="A4" s="1">
        <f>1527</f>
        <v>1527</v>
      </c>
      <c r="B4" s="1">
        <f>12</f>
        <v>12</v>
      </c>
      <c r="C4" s="1">
        <f>1246</f>
        <v>1246</v>
      </c>
      <c r="D4" s="1">
        <f>12800</f>
        <v>12800</v>
      </c>
      <c r="E4" s="1">
        <f>12.5</f>
        <v>12.5</v>
      </c>
      <c r="G4" s="1" t="s">
        <v>5</v>
      </c>
    </row>
    <row r="5" spans="1:10" x14ac:dyDescent="0.25">
      <c r="A5" s="1">
        <f>1801</f>
        <v>1801</v>
      </c>
      <c r="B5" s="1">
        <f>25</f>
        <v>25</v>
      </c>
      <c r="C5" s="1">
        <f>1417</f>
        <v>1417</v>
      </c>
      <c r="D5" s="1">
        <f>14806</f>
        <v>14806</v>
      </c>
      <c r="E5" s="1">
        <f>14.458984375</f>
        <v>14.458984375</v>
      </c>
      <c r="G5" s="1">
        <f>161</f>
        <v>161</v>
      </c>
    </row>
    <row r="6" spans="1:10" x14ac:dyDescent="0.25">
      <c r="A6" s="1">
        <f>2108</f>
        <v>2108</v>
      </c>
      <c r="B6" s="1">
        <f>28</f>
        <v>28</v>
      </c>
      <c r="C6" s="1">
        <f>1670</f>
        <v>1670</v>
      </c>
      <c r="D6" s="1">
        <f>20191</f>
        <v>20191</v>
      </c>
      <c r="E6" s="1">
        <f>19.7177734375</f>
        <v>19.7177734375</v>
      </c>
    </row>
    <row r="7" spans="1:10" x14ac:dyDescent="0.25">
      <c r="A7" s="1">
        <f>2403</f>
        <v>2403</v>
      </c>
      <c r="B7" s="1">
        <f>34</f>
        <v>34</v>
      </c>
      <c r="C7" s="1">
        <f>1886</f>
        <v>1886</v>
      </c>
      <c r="D7" s="1">
        <f>23204</f>
        <v>23204</v>
      </c>
      <c r="E7" s="1">
        <f>22.66015625</f>
        <v>22.66015625</v>
      </c>
    </row>
    <row r="8" spans="1:10" x14ac:dyDescent="0.25">
      <c r="A8" s="1">
        <f>2676</f>
        <v>2676</v>
      </c>
      <c r="B8" s="1">
        <f>30</f>
        <v>30</v>
      </c>
      <c r="C8" s="1">
        <f>2081</f>
        <v>2081</v>
      </c>
      <c r="D8" s="1">
        <f>23933</f>
        <v>23933</v>
      </c>
      <c r="E8" s="1">
        <f>23.3720703125</f>
        <v>23.3720703125</v>
      </c>
    </row>
    <row r="9" spans="1:10" x14ac:dyDescent="0.25">
      <c r="A9" s="1">
        <f>2945</f>
        <v>2945</v>
      </c>
      <c r="B9" s="1">
        <f>22</f>
        <v>22</v>
      </c>
      <c r="C9" s="1">
        <f>2271</f>
        <v>2271</v>
      </c>
      <c r="D9" s="1">
        <f>25061</f>
        <v>25061</v>
      </c>
      <c r="E9" s="1">
        <f>24.4736328125</f>
        <v>24.4736328125</v>
      </c>
    </row>
    <row r="10" spans="1:10" x14ac:dyDescent="0.25">
      <c r="A10" s="1">
        <f>3213</f>
        <v>3213</v>
      </c>
      <c r="B10" s="1">
        <f>15</f>
        <v>15</v>
      </c>
      <c r="C10" s="1">
        <f>2434</f>
        <v>2434</v>
      </c>
      <c r="D10" s="1">
        <f>26653</f>
        <v>26653</v>
      </c>
      <c r="E10" s="1">
        <f>26.0283203125</f>
        <v>26.0283203125</v>
      </c>
    </row>
    <row r="11" spans="1:10" x14ac:dyDescent="0.25">
      <c r="A11" s="1">
        <f>3494</f>
        <v>3494</v>
      </c>
      <c r="B11" s="1">
        <f>24</f>
        <v>24</v>
      </c>
      <c r="C11" s="1">
        <f>2589</f>
        <v>2589</v>
      </c>
      <c r="D11" s="1">
        <f>27517</f>
        <v>27517</v>
      </c>
      <c r="E11" s="1">
        <f>26.8720703125</f>
        <v>26.8720703125</v>
      </c>
    </row>
    <row r="12" spans="1:10" x14ac:dyDescent="0.25">
      <c r="A12" s="1">
        <f>3785</f>
        <v>3785</v>
      </c>
      <c r="B12" s="1">
        <f>24</f>
        <v>24</v>
      </c>
      <c r="C12" s="1">
        <f>2744</f>
        <v>2744</v>
      </c>
      <c r="D12" s="1">
        <f>28411</f>
        <v>28411</v>
      </c>
      <c r="E12" s="1">
        <f>27.7451171875</f>
        <v>27.7451171875</v>
      </c>
      <c r="H12" s="1" t="s">
        <v>6</v>
      </c>
      <c r="I12" s="1" t="s">
        <v>7</v>
      </c>
      <c r="J12" s="1" t="s">
        <v>8</v>
      </c>
    </row>
    <row r="13" spans="1:10" x14ac:dyDescent="0.25">
      <c r="A13" s="1">
        <f>4064</f>
        <v>4064</v>
      </c>
      <c r="B13" s="1">
        <f>20</f>
        <v>20</v>
      </c>
      <c r="C13" s="1">
        <f>2888</f>
        <v>2888</v>
      </c>
      <c r="D13" s="1">
        <f>28827</f>
        <v>28827</v>
      </c>
      <c r="E13" s="1">
        <f>28.1513671875</f>
        <v>28.1513671875</v>
      </c>
      <c r="H13" s="1">
        <f>AVERAGE(E19:E28)</f>
        <v>33.114062500000003</v>
      </c>
      <c r="I13" s="1">
        <f>MAX(E2:E219)</f>
        <v>46.03515625</v>
      </c>
      <c r="J13" s="1">
        <f>AVERAGE(E206:E219)</f>
        <v>43.726492745535715</v>
      </c>
    </row>
    <row r="14" spans="1:10" x14ac:dyDescent="0.25">
      <c r="A14" s="1">
        <f>4390</f>
        <v>4390</v>
      </c>
      <c r="B14" s="1">
        <f>16</f>
        <v>16</v>
      </c>
      <c r="C14" s="1">
        <f>3016</f>
        <v>3016</v>
      </c>
      <c r="D14" s="1">
        <f>29465</f>
        <v>29465</v>
      </c>
      <c r="E14" s="1">
        <f>28.7744140625</f>
        <v>28.7744140625</v>
      </c>
    </row>
    <row r="15" spans="1:10" x14ac:dyDescent="0.25">
      <c r="A15" s="1">
        <f>4707</f>
        <v>4707</v>
      </c>
      <c r="B15" s="1">
        <f>20</f>
        <v>20</v>
      </c>
      <c r="C15" s="1">
        <f>3185</f>
        <v>3185</v>
      </c>
      <c r="D15" s="1">
        <f>30637</f>
        <v>30637</v>
      </c>
      <c r="E15" s="1">
        <f>29.9189453125</f>
        <v>29.9189453125</v>
      </c>
    </row>
    <row r="16" spans="1:10" x14ac:dyDescent="0.25">
      <c r="A16" s="1">
        <f>4993</f>
        <v>4993</v>
      </c>
      <c r="B16" s="1">
        <f>19</f>
        <v>19</v>
      </c>
      <c r="C16" s="1">
        <f>3307</f>
        <v>3307</v>
      </c>
      <c r="D16" s="1">
        <f>31192</f>
        <v>31192</v>
      </c>
      <c r="E16" s="1">
        <f>30.4609375</f>
        <v>30.4609375</v>
      </c>
    </row>
    <row r="17" spans="1:5" x14ac:dyDescent="0.25">
      <c r="A17" s="1">
        <f>5292</f>
        <v>5292</v>
      </c>
      <c r="B17" s="1">
        <f>25</f>
        <v>25</v>
      </c>
      <c r="C17" s="1">
        <f>3464</f>
        <v>3464</v>
      </c>
      <c r="D17" s="1">
        <f>32240</f>
        <v>32240</v>
      </c>
      <c r="E17" s="1">
        <f>31.484375</f>
        <v>31.484375</v>
      </c>
    </row>
    <row r="18" spans="1:5" x14ac:dyDescent="0.25">
      <c r="A18" s="1">
        <f>5614</f>
        <v>5614</v>
      </c>
      <c r="B18" s="1">
        <f>16</f>
        <v>16</v>
      </c>
      <c r="C18" s="1">
        <f>3625</f>
        <v>3625</v>
      </c>
      <c r="D18" s="1">
        <f>32692</f>
        <v>32692</v>
      </c>
      <c r="E18" s="1">
        <f>31.92578125</f>
        <v>31.92578125</v>
      </c>
    </row>
    <row r="19" spans="1:5" x14ac:dyDescent="0.25">
      <c r="A19" s="1">
        <f>5914</f>
        <v>5914</v>
      </c>
      <c r="B19" s="1">
        <f>16</f>
        <v>16</v>
      </c>
      <c r="C19" s="1">
        <f>3782</f>
        <v>3782</v>
      </c>
      <c r="D19" s="1">
        <f>32932</f>
        <v>32932</v>
      </c>
      <c r="E19" s="1">
        <f>32.16015625</f>
        <v>32.16015625</v>
      </c>
    </row>
    <row r="20" spans="1:5" x14ac:dyDescent="0.25">
      <c r="A20" s="1">
        <f>6205</f>
        <v>6205</v>
      </c>
      <c r="B20" s="1">
        <f>17</f>
        <v>17</v>
      </c>
      <c r="C20" s="1">
        <f>3920</f>
        <v>3920</v>
      </c>
      <c r="D20" s="1">
        <f>32976</f>
        <v>32976</v>
      </c>
      <c r="E20" s="1">
        <f>32.203125</f>
        <v>32.203125</v>
      </c>
    </row>
    <row r="21" spans="1:5" x14ac:dyDescent="0.25">
      <c r="A21" s="1">
        <f>6488</f>
        <v>6488</v>
      </c>
      <c r="B21" s="1">
        <f>18</f>
        <v>18</v>
      </c>
      <c r="C21" s="1">
        <f>4082</f>
        <v>4082</v>
      </c>
      <c r="D21" s="1">
        <f>33208</f>
        <v>33208</v>
      </c>
      <c r="E21" s="1">
        <f>32.4296875</f>
        <v>32.4296875</v>
      </c>
    </row>
    <row r="22" spans="1:5" x14ac:dyDescent="0.25">
      <c r="A22" s="1">
        <f>6790</f>
        <v>6790</v>
      </c>
      <c r="B22" s="1">
        <f>25</f>
        <v>25</v>
      </c>
      <c r="C22" s="1">
        <f>4274</f>
        <v>4274</v>
      </c>
      <c r="D22" s="1">
        <f>33472</f>
        <v>33472</v>
      </c>
      <c r="E22" s="1">
        <f>32.6875</f>
        <v>32.6875</v>
      </c>
    </row>
    <row r="23" spans="1:5" x14ac:dyDescent="0.25">
      <c r="A23" s="1">
        <f>7081</f>
        <v>7081</v>
      </c>
      <c r="B23" s="1">
        <f>18</f>
        <v>18</v>
      </c>
      <c r="C23" s="1">
        <f>4436</f>
        <v>4436</v>
      </c>
      <c r="D23" s="1">
        <f>33716</f>
        <v>33716</v>
      </c>
      <c r="E23" s="1">
        <f>32.92578125</f>
        <v>32.92578125</v>
      </c>
    </row>
    <row r="24" spans="1:5" x14ac:dyDescent="0.25">
      <c r="A24" s="1">
        <f>7359</f>
        <v>7359</v>
      </c>
      <c r="B24" s="1">
        <f>27</f>
        <v>27</v>
      </c>
      <c r="C24" s="1">
        <f>4578</f>
        <v>4578</v>
      </c>
      <c r="D24" s="1">
        <f>34692</f>
        <v>34692</v>
      </c>
      <c r="E24" s="1">
        <f>33.87890625</f>
        <v>33.87890625</v>
      </c>
    </row>
    <row r="25" spans="1:5" x14ac:dyDescent="0.25">
      <c r="A25" s="1">
        <f>7668</f>
        <v>7668</v>
      </c>
      <c r="B25" s="1">
        <f>27</f>
        <v>27</v>
      </c>
      <c r="C25" s="1">
        <f>4736</f>
        <v>4736</v>
      </c>
      <c r="D25" s="1">
        <f>34308</f>
        <v>34308</v>
      </c>
      <c r="E25" s="1">
        <f>33.50390625</f>
        <v>33.50390625</v>
      </c>
    </row>
    <row r="26" spans="1:5" x14ac:dyDescent="0.25">
      <c r="A26" s="1">
        <f>7941</f>
        <v>7941</v>
      </c>
      <c r="B26" s="1">
        <f>26</f>
        <v>26</v>
      </c>
      <c r="C26" s="1">
        <f>4867</f>
        <v>4867</v>
      </c>
      <c r="D26" s="1">
        <f>34468</f>
        <v>34468</v>
      </c>
      <c r="E26" s="1">
        <f>33.66015625</f>
        <v>33.66015625</v>
      </c>
    </row>
    <row r="27" spans="1:5" x14ac:dyDescent="0.25">
      <c r="A27" s="1">
        <f>8220</f>
        <v>8220</v>
      </c>
      <c r="B27" s="1">
        <f>20</f>
        <v>20</v>
      </c>
      <c r="C27" s="1">
        <f>5026</f>
        <v>5026</v>
      </c>
      <c r="D27" s="1">
        <f>34620</f>
        <v>34620</v>
      </c>
      <c r="E27" s="1">
        <f>33.80859375</f>
        <v>33.80859375</v>
      </c>
    </row>
    <row r="28" spans="1:5" x14ac:dyDescent="0.25">
      <c r="A28" s="1">
        <f>8498</f>
        <v>8498</v>
      </c>
      <c r="B28" s="1">
        <f>26</f>
        <v>26</v>
      </c>
      <c r="C28" s="1">
        <f>5174</f>
        <v>5174</v>
      </c>
      <c r="D28" s="1">
        <f>34696</f>
        <v>34696</v>
      </c>
      <c r="E28" s="1">
        <f>33.8828125</f>
        <v>33.8828125</v>
      </c>
    </row>
    <row r="29" spans="1:5" x14ac:dyDescent="0.25">
      <c r="A29" s="1">
        <f>8783</f>
        <v>8783</v>
      </c>
      <c r="B29" s="1">
        <f>20</f>
        <v>20</v>
      </c>
      <c r="C29" s="1">
        <f>5340</f>
        <v>5340</v>
      </c>
      <c r="D29" s="1">
        <f>34828</f>
        <v>34828</v>
      </c>
      <c r="E29" s="1">
        <f>34.01171875</f>
        <v>34.01171875</v>
      </c>
    </row>
    <row r="30" spans="1:5" x14ac:dyDescent="0.25">
      <c r="A30" s="1">
        <f>9075</f>
        <v>9075</v>
      </c>
      <c r="B30" s="1">
        <f>24</f>
        <v>24</v>
      </c>
      <c r="C30" s="1">
        <f>5517</f>
        <v>5517</v>
      </c>
      <c r="D30" s="1">
        <f>34923</f>
        <v>34923</v>
      </c>
      <c r="E30" s="1">
        <f>34.1044921875</f>
        <v>34.1044921875</v>
      </c>
    </row>
    <row r="31" spans="1:5" x14ac:dyDescent="0.25">
      <c r="A31" s="1">
        <f>9350</f>
        <v>9350</v>
      </c>
      <c r="B31" s="1">
        <f>22</f>
        <v>22</v>
      </c>
      <c r="C31" s="1">
        <f>5668</f>
        <v>5668</v>
      </c>
      <c r="D31" s="1">
        <f>35019</f>
        <v>35019</v>
      </c>
      <c r="E31" s="1">
        <f>34.1982421875</f>
        <v>34.1982421875</v>
      </c>
    </row>
    <row r="32" spans="1:5" x14ac:dyDescent="0.25">
      <c r="A32" s="1">
        <f>9632</f>
        <v>9632</v>
      </c>
      <c r="B32" s="1">
        <f>22</f>
        <v>22</v>
      </c>
      <c r="C32" s="1">
        <f>5800</f>
        <v>5800</v>
      </c>
      <c r="D32" s="1">
        <f>35259</f>
        <v>35259</v>
      </c>
      <c r="E32" s="1">
        <f>34.4326171875</f>
        <v>34.4326171875</v>
      </c>
    </row>
    <row r="33" spans="1:5" x14ac:dyDescent="0.25">
      <c r="A33" s="1">
        <f>9908</f>
        <v>9908</v>
      </c>
      <c r="B33" s="1">
        <f>22</f>
        <v>22</v>
      </c>
      <c r="C33" s="1">
        <f>5965</f>
        <v>5965</v>
      </c>
      <c r="D33" s="1">
        <f>35943</f>
        <v>35943</v>
      </c>
      <c r="E33" s="1">
        <f>35.1005859375</f>
        <v>35.1005859375</v>
      </c>
    </row>
    <row r="34" spans="1:5" x14ac:dyDescent="0.25">
      <c r="A34" s="1">
        <f>10188</f>
        <v>10188</v>
      </c>
      <c r="B34" s="1">
        <f>18</f>
        <v>18</v>
      </c>
      <c r="C34" s="1">
        <f>6110</f>
        <v>6110</v>
      </c>
      <c r="D34" s="1">
        <f>36163</f>
        <v>36163</v>
      </c>
      <c r="E34" s="1">
        <f>35.3154296875</f>
        <v>35.3154296875</v>
      </c>
    </row>
    <row r="35" spans="1:5" x14ac:dyDescent="0.25">
      <c r="A35" s="1">
        <f>10467</f>
        <v>10467</v>
      </c>
      <c r="B35" s="1">
        <f>21</f>
        <v>21</v>
      </c>
      <c r="C35" s="1">
        <f>6260</f>
        <v>6260</v>
      </c>
      <c r="D35" s="1">
        <f>36399</f>
        <v>36399</v>
      </c>
      <c r="E35" s="1">
        <f>35.5458984375</f>
        <v>35.5458984375</v>
      </c>
    </row>
    <row r="36" spans="1:5" x14ac:dyDescent="0.25">
      <c r="A36" s="1">
        <f>10768</f>
        <v>10768</v>
      </c>
      <c r="B36" s="1">
        <f>16</f>
        <v>16</v>
      </c>
      <c r="C36" s="1">
        <f>6418</f>
        <v>6418</v>
      </c>
      <c r="D36" s="1">
        <f>36870</f>
        <v>36870</v>
      </c>
      <c r="E36" s="1">
        <f>36.005859375</f>
        <v>36.005859375</v>
      </c>
    </row>
    <row r="37" spans="1:5" x14ac:dyDescent="0.25">
      <c r="A37" s="1">
        <f>11071</f>
        <v>11071</v>
      </c>
      <c r="B37" s="1">
        <f>14</f>
        <v>14</v>
      </c>
      <c r="C37" s="1">
        <f>6572</f>
        <v>6572</v>
      </c>
      <c r="D37" s="1">
        <f>37067</f>
        <v>37067</v>
      </c>
      <c r="E37" s="1">
        <f>36.1982421875</f>
        <v>36.1982421875</v>
      </c>
    </row>
    <row r="38" spans="1:5" x14ac:dyDescent="0.25">
      <c r="A38" s="1">
        <f>11363</f>
        <v>11363</v>
      </c>
      <c r="B38" s="1">
        <f>16</f>
        <v>16</v>
      </c>
      <c r="C38" s="1">
        <f>6720</f>
        <v>6720</v>
      </c>
      <c r="D38" s="1">
        <f>37428</f>
        <v>37428</v>
      </c>
      <c r="E38" s="1">
        <f>36.55078125</f>
        <v>36.55078125</v>
      </c>
    </row>
    <row r="39" spans="1:5" x14ac:dyDescent="0.25">
      <c r="A39" s="1">
        <f>11670</f>
        <v>11670</v>
      </c>
      <c r="B39" s="1">
        <f>14</f>
        <v>14</v>
      </c>
      <c r="C39" s="1">
        <f>6874</f>
        <v>6874</v>
      </c>
      <c r="D39" s="1">
        <f>37045</f>
        <v>37045</v>
      </c>
      <c r="E39" s="1">
        <f>36.1767578125</f>
        <v>36.1767578125</v>
      </c>
    </row>
    <row r="40" spans="1:5" x14ac:dyDescent="0.25">
      <c r="A40" s="1">
        <f>11976</f>
        <v>11976</v>
      </c>
      <c r="B40" s="1">
        <f>19</f>
        <v>19</v>
      </c>
      <c r="C40" s="1">
        <f>7025</f>
        <v>7025</v>
      </c>
      <c r="D40" s="1">
        <f>37525</f>
        <v>37525</v>
      </c>
      <c r="E40" s="1">
        <f>36.6455078125</f>
        <v>36.6455078125</v>
      </c>
    </row>
    <row r="41" spans="1:5" x14ac:dyDescent="0.25">
      <c r="A41" s="1">
        <f>12258</f>
        <v>12258</v>
      </c>
      <c r="B41" s="1">
        <f>16</f>
        <v>16</v>
      </c>
      <c r="C41" s="1">
        <f>7246</f>
        <v>7246</v>
      </c>
      <c r="D41" s="1">
        <f>38050</f>
        <v>38050</v>
      </c>
      <c r="E41" s="1">
        <f>37.158203125</f>
        <v>37.158203125</v>
      </c>
    </row>
    <row r="42" spans="1:5" x14ac:dyDescent="0.25">
      <c r="A42" s="1">
        <f>12568</f>
        <v>12568</v>
      </c>
      <c r="B42" s="1">
        <f>19</f>
        <v>19</v>
      </c>
      <c r="C42" s="1">
        <f>7433</f>
        <v>7433</v>
      </c>
      <c r="D42" s="1">
        <f>38657</f>
        <v>38657</v>
      </c>
      <c r="E42" s="1">
        <f>37.7509765625</f>
        <v>37.7509765625</v>
      </c>
    </row>
    <row r="43" spans="1:5" x14ac:dyDescent="0.25">
      <c r="A43" s="1">
        <f>12860</f>
        <v>12860</v>
      </c>
      <c r="B43" s="1">
        <f>18</f>
        <v>18</v>
      </c>
      <c r="C43" s="1">
        <f>7603</f>
        <v>7603</v>
      </c>
      <c r="D43" s="1">
        <f>39539</f>
        <v>39539</v>
      </c>
      <c r="E43" s="1">
        <f>38.6123046875</f>
        <v>38.6123046875</v>
      </c>
    </row>
    <row r="44" spans="1:5" x14ac:dyDescent="0.25">
      <c r="A44" s="1">
        <f>13145</f>
        <v>13145</v>
      </c>
      <c r="B44" s="1">
        <f>14</f>
        <v>14</v>
      </c>
      <c r="C44" s="1">
        <f>7755</f>
        <v>7755</v>
      </c>
      <c r="D44" s="1">
        <f>39957</f>
        <v>39957</v>
      </c>
      <c r="E44" s="1">
        <f>39.0205078125</f>
        <v>39.0205078125</v>
      </c>
    </row>
    <row r="45" spans="1:5" x14ac:dyDescent="0.25">
      <c r="A45" s="1">
        <f>13450</f>
        <v>13450</v>
      </c>
      <c r="B45" s="1">
        <f>14</f>
        <v>14</v>
      </c>
      <c r="C45" s="1">
        <f>7903</f>
        <v>7903</v>
      </c>
      <c r="D45" s="1">
        <f>40897</f>
        <v>40897</v>
      </c>
      <c r="E45" s="1">
        <f>39.9384765625</f>
        <v>39.9384765625</v>
      </c>
    </row>
    <row r="46" spans="1:5" x14ac:dyDescent="0.25">
      <c r="A46" s="1">
        <f>13730</f>
        <v>13730</v>
      </c>
      <c r="B46" s="1">
        <f>14</f>
        <v>14</v>
      </c>
      <c r="C46" s="1">
        <f>8039</f>
        <v>8039</v>
      </c>
      <c r="D46" s="1">
        <f>40670</f>
        <v>40670</v>
      </c>
      <c r="E46" s="1">
        <f>39.716796875</f>
        <v>39.716796875</v>
      </c>
    </row>
    <row r="47" spans="1:5" x14ac:dyDescent="0.25">
      <c r="A47" s="1">
        <f>14028</f>
        <v>14028</v>
      </c>
      <c r="B47" s="1">
        <f>16</f>
        <v>16</v>
      </c>
      <c r="C47" s="1">
        <f>8242</f>
        <v>8242</v>
      </c>
      <c r="D47" s="1">
        <f>42698</f>
        <v>42698</v>
      </c>
      <c r="E47" s="1">
        <f>41.697265625</f>
        <v>41.697265625</v>
      </c>
    </row>
    <row r="48" spans="1:5" x14ac:dyDescent="0.25">
      <c r="A48" s="1">
        <f>14312</f>
        <v>14312</v>
      </c>
      <c r="B48" s="1">
        <f>13</f>
        <v>13</v>
      </c>
      <c r="C48" s="1">
        <f>8390</f>
        <v>8390</v>
      </c>
      <c r="D48" s="1">
        <f>41322</f>
        <v>41322</v>
      </c>
      <c r="E48" s="1">
        <f>40.353515625</f>
        <v>40.353515625</v>
      </c>
    </row>
    <row r="49" spans="1:5" x14ac:dyDescent="0.25">
      <c r="A49" s="1">
        <f>14595</f>
        <v>14595</v>
      </c>
      <c r="B49" s="1">
        <f>12</f>
        <v>12</v>
      </c>
      <c r="C49" s="1">
        <f>8572</f>
        <v>8572</v>
      </c>
      <c r="D49" s="1">
        <f>41494</f>
        <v>41494</v>
      </c>
      <c r="E49" s="1">
        <f>40.521484375</f>
        <v>40.521484375</v>
      </c>
    </row>
    <row r="50" spans="1:5" x14ac:dyDescent="0.25">
      <c r="A50" s="1">
        <f>14885</f>
        <v>14885</v>
      </c>
      <c r="B50" s="1">
        <f>14</f>
        <v>14</v>
      </c>
      <c r="C50" s="1">
        <f>8711</f>
        <v>8711</v>
      </c>
      <c r="D50" s="1">
        <f>41566</f>
        <v>41566</v>
      </c>
      <c r="E50" s="1">
        <f>40.591796875</f>
        <v>40.591796875</v>
      </c>
    </row>
    <row r="51" spans="1:5" x14ac:dyDescent="0.25">
      <c r="A51" s="1">
        <f>15166</f>
        <v>15166</v>
      </c>
      <c r="B51" s="1">
        <f>24</f>
        <v>24</v>
      </c>
      <c r="C51" s="1">
        <f>8851</f>
        <v>8851</v>
      </c>
      <c r="D51" s="1">
        <f>41646</f>
        <v>41646</v>
      </c>
      <c r="E51" s="1">
        <f>40.669921875</f>
        <v>40.669921875</v>
      </c>
    </row>
    <row r="52" spans="1:5" x14ac:dyDescent="0.25">
      <c r="A52" s="1">
        <f>15457</f>
        <v>15457</v>
      </c>
      <c r="B52" s="1">
        <f>23</f>
        <v>23</v>
      </c>
      <c r="C52" s="1">
        <f>8997</f>
        <v>8997</v>
      </c>
      <c r="D52" s="1">
        <f>41646</f>
        <v>41646</v>
      </c>
      <c r="E52" s="1">
        <f>40.669921875</f>
        <v>40.669921875</v>
      </c>
    </row>
    <row r="53" spans="1:5" x14ac:dyDescent="0.25">
      <c r="A53" s="1">
        <f>15750</f>
        <v>15750</v>
      </c>
      <c r="B53" s="1">
        <f>16</f>
        <v>16</v>
      </c>
      <c r="C53" s="1">
        <f>9142</f>
        <v>9142</v>
      </c>
      <c r="D53" s="1">
        <f>41698</f>
        <v>41698</v>
      </c>
      <c r="E53" s="1">
        <f>40.720703125</f>
        <v>40.720703125</v>
      </c>
    </row>
    <row r="54" spans="1:5" x14ac:dyDescent="0.25">
      <c r="A54" s="1">
        <f>16033</f>
        <v>16033</v>
      </c>
      <c r="B54" s="1">
        <f>16</f>
        <v>16</v>
      </c>
      <c r="C54" s="1">
        <f>9289</f>
        <v>9289</v>
      </c>
      <c r="D54" s="1">
        <f>41816</f>
        <v>41816</v>
      </c>
      <c r="E54" s="1">
        <f>40.8359375</f>
        <v>40.8359375</v>
      </c>
    </row>
    <row r="55" spans="1:5" x14ac:dyDescent="0.25">
      <c r="A55" s="1">
        <f>16316</f>
        <v>16316</v>
      </c>
      <c r="B55" s="1">
        <f>20</f>
        <v>20</v>
      </c>
      <c r="C55" s="1">
        <f>9461</f>
        <v>9461</v>
      </c>
      <c r="D55" s="1">
        <f>41845</f>
        <v>41845</v>
      </c>
      <c r="E55" s="1">
        <f>40.8642578125</f>
        <v>40.8642578125</v>
      </c>
    </row>
    <row r="56" spans="1:5" x14ac:dyDescent="0.25">
      <c r="A56" s="1">
        <f>16650</f>
        <v>16650</v>
      </c>
      <c r="B56" s="1">
        <f>20</f>
        <v>20</v>
      </c>
      <c r="C56" s="1">
        <f>9619</f>
        <v>9619</v>
      </c>
      <c r="D56" s="1">
        <f>42685</f>
        <v>42685</v>
      </c>
      <c r="E56" s="1">
        <f>41.6845703125</f>
        <v>41.6845703125</v>
      </c>
    </row>
    <row r="57" spans="1:5" x14ac:dyDescent="0.25">
      <c r="A57" s="1">
        <f>16944</f>
        <v>16944</v>
      </c>
      <c r="B57" s="1">
        <f>21</f>
        <v>21</v>
      </c>
      <c r="C57" s="1">
        <f>9773</f>
        <v>9773</v>
      </c>
      <c r="D57" s="1">
        <f>42042</f>
        <v>42042</v>
      </c>
      <c r="E57" s="1">
        <f>41.056640625</f>
        <v>41.056640625</v>
      </c>
    </row>
    <row r="58" spans="1:5" x14ac:dyDescent="0.25">
      <c r="A58" s="1">
        <f>17245</f>
        <v>17245</v>
      </c>
      <c r="B58" s="1">
        <f>21</f>
        <v>21</v>
      </c>
      <c r="C58" s="1">
        <f>9975</f>
        <v>9975</v>
      </c>
      <c r="D58" s="1">
        <f>41986</f>
        <v>41986</v>
      </c>
      <c r="E58" s="1">
        <f>41.001953125</f>
        <v>41.001953125</v>
      </c>
    </row>
    <row r="59" spans="1:5" x14ac:dyDescent="0.25">
      <c r="A59" s="1">
        <f>17559</f>
        <v>17559</v>
      </c>
      <c r="B59" s="1">
        <f>18</f>
        <v>18</v>
      </c>
      <c r="C59" s="1">
        <f>10110</f>
        <v>10110</v>
      </c>
      <c r="D59" s="1">
        <f>41998</f>
        <v>41998</v>
      </c>
      <c r="E59" s="1">
        <f>41.013671875</f>
        <v>41.013671875</v>
      </c>
    </row>
    <row r="60" spans="1:5" x14ac:dyDescent="0.25">
      <c r="A60" s="1">
        <f>17844</f>
        <v>17844</v>
      </c>
      <c r="B60" s="1">
        <f>25</f>
        <v>25</v>
      </c>
      <c r="C60" s="1">
        <f>10272</f>
        <v>10272</v>
      </c>
      <c r="D60" s="1">
        <f>42006</f>
        <v>42006</v>
      </c>
      <c r="E60" s="1">
        <f>41.021484375</f>
        <v>41.021484375</v>
      </c>
    </row>
    <row r="61" spans="1:5" x14ac:dyDescent="0.25">
      <c r="A61" s="1">
        <f>18174</f>
        <v>18174</v>
      </c>
      <c r="B61" s="1">
        <f>19</f>
        <v>19</v>
      </c>
      <c r="C61" s="1">
        <f>10451</f>
        <v>10451</v>
      </c>
      <c r="D61" s="1">
        <f>42050</f>
        <v>42050</v>
      </c>
      <c r="E61" s="1">
        <f>41.064453125</f>
        <v>41.064453125</v>
      </c>
    </row>
    <row r="62" spans="1:5" x14ac:dyDescent="0.25">
      <c r="A62" s="1">
        <f>18469</f>
        <v>18469</v>
      </c>
      <c r="B62" s="1">
        <f>23</f>
        <v>23</v>
      </c>
      <c r="C62" s="1">
        <f>10627</f>
        <v>10627</v>
      </c>
      <c r="D62" s="1">
        <f>42054</f>
        <v>42054</v>
      </c>
      <c r="E62" s="1">
        <f>41.068359375</f>
        <v>41.068359375</v>
      </c>
    </row>
    <row r="63" spans="1:5" x14ac:dyDescent="0.25">
      <c r="A63" s="1">
        <f>18742</f>
        <v>18742</v>
      </c>
      <c r="B63" s="1">
        <f>20</f>
        <v>20</v>
      </c>
      <c r="C63" s="1">
        <f>10801</f>
        <v>10801</v>
      </c>
      <c r="D63" s="1">
        <f>42054</f>
        <v>42054</v>
      </c>
      <c r="E63" s="1">
        <f>41.068359375</f>
        <v>41.068359375</v>
      </c>
    </row>
    <row r="64" spans="1:5" x14ac:dyDescent="0.25">
      <c r="A64" s="1">
        <f>19036</f>
        <v>19036</v>
      </c>
      <c r="B64" s="1">
        <f>20</f>
        <v>20</v>
      </c>
      <c r="C64" s="1">
        <f>10941</f>
        <v>10941</v>
      </c>
      <c r="D64" s="1">
        <f>42066</f>
        <v>42066</v>
      </c>
      <c r="E64" s="1">
        <f>41.080078125</f>
        <v>41.080078125</v>
      </c>
    </row>
    <row r="65" spans="1:5" x14ac:dyDescent="0.25">
      <c r="A65" s="1">
        <f>19331</f>
        <v>19331</v>
      </c>
      <c r="B65" s="1">
        <f>21</f>
        <v>21</v>
      </c>
      <c r="C65" s="1">
        <f>11078</f>
        <v>11078</v>
      </c>
      <c r="D65" s="1">
        <f>42066</f>
        <v>42066</v>
      </c>
      <c r="E65" s="1">
        <f>41.080078125</f>
        <v>41.080078125</v>
      </c>
    </row>
    <row r="66" spans="1:5" x14ac:dyDescent="0.25">
      <c r="A66" s="1">
        <f>19630</f>
        <v>19630</v>
      </c>
      <c r="B66" s="1">
        <f>15</f>
        <v>15</v>
      </c>
      <c r="C66" s="1">
        <f>11223</f>
        <v>11223</v>
      </c>
      <c r="D66" s="1">
        <f>42070</f>
        <v>42070</v>
      </c>
      <c r="E66" s="1">
        <f>41.083984375</f>
        <v>41.083984375</v>
      </c>
    </row>
    <row r="67" spans="1:5" x14ac:dyDescent="0.25">
      <c r="A67" s="1">
        <f>19905</f>
        <v>19905</v>
      </c>
      <c r="B67" s="1">
        <f>15</f>
        <v>15</v>
      </c>
      <c r="C67" s="1">
        <f>11381</f>
        <v>11381</v>
      </c>
      <c r="D67" s="1">
        <f>42070</f>
        <v>42070</v>
      </c>
      <c r="E67" s="1">
        <f>41.083984375</f>
        <v>41.083984375</v>
      </c>
    </row>
    <row r="68" spans="1:5" x14ac:dyDescent="0.25">
      <c r="A68" s="1">
        <f>20186</f>
        <v>20186</v>
      </c>
      <c r="B68" s="1">
        <f>21</f>
        <v>21</v>
      </c>
      <c r="C68" s="1">
        <f>11570</f>
        <v>11570</v>
      </c>
      <c r="D68" s="1">
        <f>42074</f>
        <v>42074</v>
      </c>
      <c r="E68" s="1">
        <f>41.087890625</f>
        <v>41.087890625</v>
      </c>
    </row>
    <row r="69" spans="1:5" x14ac:dyDescent="0.25">
      <c r="A69" s="1">
        <f>20486</f>
        <v>20486</v>
      </c>
      <c r="B69" s="1">
        <f>18</f>
        <v>18</v>
      </c>
      <c r="C69" s="1">
        <f>11748</f>
        <v>11748</v>
      </c>
      <c r="D69" s="1">
        <f>42142</f>
        <v>42142</v>
      </c>
      <c r="E69" s="1">
        <f>41.154296875</f>
        <v>41.154296875</v>
      </c>
    </row>
    <row r="70" spans="1:5" x14ac:dyDescent="0.25">
      <c r="A70" s="1">
        <f>20768</f>
        <v>20768</v>
      </c>
      <c r="B70" s="1">
        <f>21</f>
        <v>21</v>
      </c>
      <c r="C70" s="1">
        <f>11912</f>
        <v>11912</v>
      </c>
      <c r="D70" s="1">
        <f>42142</f>
        <v>42142</v>
      </c>
      <c r="E70" s="1">
        <f>41.154296875</f>
        <v>41.154296875</v>
      </c>
    </row>
    <row r="71" spans="1:5" x14ac:dyDescent="0.25">
      <c r="A71" s="1">
        <f>21063</f>
        <v>21063</v>
      </c>
      <c r="B71" s="1">
        <f>17</f>
        <v>17</v>
      </c>
      <c r="C71" s="1">
        <f>12085</f>
        <v>12085</v>
      </c>
      <c r="D71" s="1">
        <f>42162</f>
        <v>42162</v>
      </c>
      <c r="E71" s="1">
        <f>41.173828125</f>
        <v>41.173828125</v>
      </c>
    </row>
    <row r="72" spans="1:5" x14ac:dyDescent="0.25">
      <c r="A72" s="1">
        <f>21352</f>
        <v>21352</v>
      </c>
      <c r="B72" s="1">
        <f>20</f>
        <v>20</v>
      </c>
      <c r="C72" s="1">
        <f>12248</f>
        <v>12248</v>
      </c>
      <c r="D72" s="1">
        <f>42166</f>
        <v>42166</v>
      </c>
      <c r="E72" s="1">
        <f>41.177734375</f>
        <v>41.177734375</v>
      </c>
    </row>
    <row r="73" spans="1:5" x14ac:dyDescent="0.25">
      <c r="A73" s="1">
        <f>21652</f>
        <v>21652</v>
      </c>
      <c r="B73" s="1">
        <f>18</f>
        <v>18</v>
      </c>
      <c r="C73" s="1">
        <f>12430</f>
        <v>12430</v>
      </c>
      <c r="D73" s="1">
        <f>42170</f>
        <v>42170</v>
      </c>
      <c r="E73" s="1">
        <f>41.181640625</f>
        <v>41.181640625</v>
      </c>
    </row>
    <row r="74" spans="1:5" x14ac:dyDescent="0.25">
      <c r="A74" s="1">
        <f>21962</f>
        <v>21962</v>
      </c>
      <c r="B74" s="1">
        <f>13</f>
        <v>13</v>
      </c>
      <c r="C74" s="1">
        <f>12624</f>
        <v>12624</v>
      </c>
      <c r="D74" s="1">
        <f>42170</f>
        <v>42170</v>
      </c>
      <c r="E74" s="1">
        <f>41.181640625</f>
        <v>41.181640625</v>
      </c>
    </row>
    <row r="75" spans="1:5" x14ac:dyDescent="0.25">
      <c r="A75" s="1">
        <f>22237</f>
        <v>22237</v>
      </c>
      <c r="B75" s="1">
        <f>22</f>
        <v>22</v>
      </c>
      <c r="C75" s="1">
        <f>12781</f>
        <v>12781</v>
      </c>
      <c r="D75" s="1">
        <f>42174</f>
        <v>42174</v>
      </c>
      <c r="E75" s="1">
        <f>41.185546875</f>
        <v>41.185546875</v>
      </c>
    </row>
    <row r="76" spans="1:5" x14ac:dyDescent="0.25">
      <c r="A76" s="1">
        <f>22516</f>
        <v>22516</v>
      </c>
      <c r="B76" s="1">
        <f>15</f>
        <v>15</v>
      </c>
      <c r="C76" s="1">
        <f>12933</f>
        <v>12933</v>
      </c>
      <c r="D76" s="1">
        <f>42174</f>
        <v>42174</v>
      </c>
      <c r="E76" s="1">
        <f>41.185546875</f>
        <v>41.185546875</v>
      </c>
    </row>
    <row r="77" spans="1:5" x14ac:dyDescent="0.25">
      <c r="A77" s="1">
        <f>22875</f>
        <v>22875</v>
      </c>
      <c r="B77" s="1">
        <f>17</f>
        <v>17</v>
      </c>
      <c r="C77" s="1">
        <f>13107</f>
        <v>13107</v>
      </c>
      <c r="D77" s="1">
        <f>42178</f>
        <v>42178</v>
      </c>
      <c r="E77" s="1">
        <f>41.189453125</f>
        <v>41.189453125</v>
      </c>
    </row>
    <row r="78" spans="1:5" x14ac:dyDescent="0.25">
      <c r="A78" s="1">
        <f>23206</f>
        <v>23206</v>
      </c>
      <c r="B78" s="1">
        <f>20</f>
        <v>20</v>
      </c>
      <c r="C78" s="1">
        <f>13262</f>
        <v>13262</v>
      </c>
      <c r="D78" s="1">
        <f>42179</f>
        <v>42179</v>
      </c>
      <c r="E78" s="1">
        <f>41.1904296875</f>
        <v>41.1904296875</v>
      </c>
    </row>
    <row r="79" spans="1:5" x14ac:dyDescent="0.25">
      <c r="A79" s="1">
        <f>23495</f>
        <v>23495</v>
      </c>
      <c r="B79" s="1">
        <f>20</f>
        <v>20</v>
      </c>
      <c r="C79" s="1">
        <f>13418</f>
        <v>13418</v>
      </c>
      <c r="D79" s="1">
        <f>42182</f>
        <v>42182</v>
      </c>
      <c r="E79" s="1">
        <f>41.193359375</f>
        <v>41.193359375</v>
      </c>
    </row>
    <row r="80" spans="1:5" x14ac:dyDescent="0.25">
      <c r="A80" s="1">
        <f>23810</f>
        <v>23810</v>
      </c>
      <c r="B80" s="1">
        <f>19</f>
        <v>19</v>
      </c>
      <c r="C80" s="1">
        <f>13579</f>
        <v>13579</v>
      </c>
      <c r="D80" s="1">
        <f>42183</f>
        <v>42183</v>
      </c>
      <c r="E80" s="1">
        <f>41.1943359375</f>
        <v>41.1943359375</v>
      </c>
    </row>
    <row r="81" spans="1:5" x14ac:dyDescent="0.25">
      <c r="A81" s="1">
        <f>24095</f>
        <v>24095</v>
      </c>
      <c r="B81" s="1">
        <f>17</f>
        <v>17</v>
      </c>
      <c r="C81" s="1">
        <f>13729</f>
        <v>13729</v>
      </c>
      <c r="D81" s="1">
        <f>42350</f>
        <v>42350</v>
      </c>
      <c r="E81" s="1">
        <f>41.357421875</f>
        <v>41.357421875</v>
      </c>
    </row>
    <row r="82" spans="1:5" x14ac:dyDescent="0.25">
      <c r="A82" s="1">
        <f>24388</f>
        <v>24388</v>
      </c>
      <c r="B82" s="1">
        <f>17</f>
        <v>17</v>
      </c>
      <c r="C82" s="1">
        <f>13892</f>
        <v>13892</v>
      </c>
      <c r="D82" s="1">
        <f>42350</f>
        <v>42350</v>
      </c>
      <c r="E82" s="1">
        <f>41.357421875</f>
        <v>41.357421875</v>
      </c>
    </row>
    <row r="83" spans="1:5" x14ac:dyDescent="0.25">
      <c r="A83" s="1">
        <f>24693</f>
        <v>24693</v>
      </c>
      <c r="B83" s="1">
        <f>16</f>
        <v>16</v>
      </c>
      <c r="C83" s="1">
        <f>14075</f>
        <v>14075</v>
      </c>
      <c r="D83" s="1">
        <f>42374</f>
        <v>42374</v>
      </c>
      <c r="E83" s="1">
        <f>41.380859375</f>
        <v>41.380859375</v>
      </c>
    </row>
    <row r="84" spans="1:5" x14ac:dyDescent="0.25">
      <c r="A84" s="1">
        <f>25005</f>
        <v>25005</v>
      </c>
      <c r="B84" s="1">
        <f>16</f>
        <v>16</v>
      </c>
      <c r="C84" s="1">
        <f>14212</f>
        <v>14212</v>
      </c>
      <c r="D84" s="1">
        <f>42378</f>
        <v>42378</v>
      </c>
      <c r="E84" s="1">
        <f>41.384765625</f>
        <v>41.384765625</v>
      </c>
    </row>
    <row r="85" spans="1:5" x14ac:dyDescent="0.25">
      <c r="A85" s="1">
        <f>25297</f>
        <v>25297</v>
      </c>
      <c r="B85" s="1">
        <f>15</f>
        <v>15</v>
      </c>
      <c r="C85" s="1">
        <f>14366</f>
        <v>14366</v>
      </c>
      <c r="D85" s="1">
        <f>42378</f>
        <v>42378</v>
      </c>
      <c r="E85" s="1">
        <f>41.384765625</f>
        <v>41.384765625</v>
      </c>
    </row>
    <row r="86" spans="1:5" x14ac:dyDescent="0.25">
      <c r="A86" s="1">
        <f>25598</f>
        <v>25598</v>
      </c>
      <c r="B86" s="1">
        <f>17</f>
        <v>17</v>
      </c>
      <c r="C86" s="1">
        <f>14499</f>
        <v>14499</v>
      </c>
      <c r="D86" s="1">
        <f>42378</f>
        <v>42378</v>
      </c>
      <c r="E86" s="1">
        <f>41.384765625</f>
        <v>41.384765625</v>
      </c>
    </row>
    <row r="87" spans="1:5" x14ac:dyDescent="0.25">
      <c r="A87" s="1">
        <f>25888</f>
        <v>25888</v>
      </c>
      <c r="B87" s="1">
        <f>15</f>
        <v>15</v>
      </c>
      <c r="C87" s="1">
        <f>14668</f>
        <v>14668</v>
      </c>
      <c r="D87" s="1">
        <f>42382</f>
        <v>42382</v>
      </c>
      <c r="E87" s="1">
        <f>41.388671875</f>
        <v>41.388671875</v>
      </c>
    </row>
    <row r="88" spans="1:5" x14ac:dyDescent="0.25">
      <c r="A88" s="1">
        <f>26208</f>
        <v>26208</v>
      </c>
      <c r="B88" s="1">
        <f>15</f>
        <v>15</v>
      </c>
      <c r="C88" s="1">
        <f>14818</f>
        <v>14818</v>
      </c>
      <c r="D88" s="1">
        <f>42394</f>
        <v>42394</v>
      </c>
      <c r="E88" s="1">
        <f>41.400390625</f>
        <v>41.400390625</v>
      </c>
    </row>
    <row r="89" spans="1:5" x14ac:dyDescent="0.25">
      <c r="A89" s="1">
        <f>26524</f>
        <v>26524</v>
      </c>
      <c r="B89" s="1">
        <f>17</f>
        <v>17</v>
      </c>
      <c r="C89" s="1">
        <f>14982</f>
        <v>14982</v>
      </c>
      <c r="D89" s="1">
        <f>42398</f>
        <v>42398</v>
      </c>
      <c r="E89" s="1">
        <f>41.404296875</f>
        <v>41.404296875</v>
      </c>
    </row>
    <row r="90" spans="1:5" x14ac:dyDescent="0.25">
      <c r="A90" s="1">
        <f>26843</f>
        <v>26843</v>
      </c>
      <c r="B90" s="1">
        <f>15</f>
        <v>15</v>
      </c>
      <c r="C90" s="1">
        <f>15126</f>
        <v>15126</v>
      </c>
      <c r="D90" s="1">
        <f>42414</f>
        <v>42414</v>
      </c>
      <c r="E90" s="1">
        <f>41.419921875</f>
        <v>41.419921875</v>
      </c>
    </row>
    <row r="91" spans="1:5" x14ac:dyDescent="0.25">
      <c r="A91" s="1">
        <f>27123</f>
        <v>27123</v>
      </c>
      <c r="B91" s="1">
        <f>21</f>
        <v>21</v>
      </c>
      <c r="C91" s="1">
        <f>15342</f>
        <v>15342</v>
      </c>
      <c r="D91" s="1">
        <f>42495</f>
        <v>42495</v>
      </c>
      <c r="E91" s="1">
        <f>41.4990234375</f>
        <v>41.4990234375</v>
      </c>
    </row>
    <row r="92" spans="1:5" x14ac:dyDescent="0.25">
      <c r="A92" s="1">
        <f>27418</f>
        <v>27418</v>
      </c>
      <c r="B92" s="1">
        <f>20</f>
        <v>20</v>
      </c>
      <c r="C92" s="1">
        <f>15528</f>
        <v>15528</v>
      </c>
      <c r="D92" s="1">
        <f>42970</f>
        <v>42970</v>
      </c>
      <c r="E92" s="1">
        <f>41.962890625</f>
        <v>41.962890625</v>
      </c>
    </row>
    <row r="93" spans="1:5" x14ac:dyDescent="0.25">
      <c r="A93" s="1">
        <f>27703</f>
        <v>27703</v>
      </c>
      <c r="B93" s="1">
        <f>17</f>
        <v>17</v>
      </c>
      <c r="C93" s="1">
        <f>15683</f>
        <v>15683</v>
      </c>
      <c r="D93" s="1">
        <f>43478</f>
        <v>43478</v>
      </c>
      <c r="E93" s="1">
        <f>42.458984375</f>
        <v>42.458984375</v>
      </c>
    </row>
    <row r="94" spans="1:5" x14ac:dyDescent="0.25">
      <c r="A94" s="1">
        <f>27988</f>
        <v>27988</v>
      </c>
      <c r="B94" s="1">
        <f>18</f>
        <v>18</v>
      </c>
      <c r="C94" s="1">
        <f>15841</f>
        <v>15841</v>
      </c>
      <c r="D94" s="1">
        <f>44026</f>
        <v>44026</v>
      </c>
      <c r="E94" s="1">
        <f>42.994140625</f>
        <v>42.994140625</v>
      </c>
    </row>
    <row r="95" spans="1:5" x14ac:dyDescent="0.25">
      <c r="A95" s="1">
        <f>28301</f>
        <v>28301</v>
      </c>
      <c r="B95" s="1">
        <f>13</f>
        <v>13</v>
      </c>
      <c r="C95" s="1">
        <f>15986</f>
        <v>15986</v>
      </c>
      <c r="D95" s="1">
        <f>44626</f>
        <v>44626</v>
      </c>
      <c r="E95" s="1">
        <f>43.580078125</f>
        <v>43.580078125</v>
      </c>
    </row>
    <row r="96" spans="1:5" x14ac:dyDescent="0.25">
      <c r="A96" s="1">
        <f>28595</f>
        <v>28595</v>
      </c>
      <c r="B96" s="1">
        <f>15</f>
        <v>15</v>
      </c>
      <c r="C96" s="1">
        <f>16132</f>
        <v>16132</v>
      </c>
      <c r="D96" s="1">
        <f>44651</f>
        <v>44651</v>
      </c>
      <c r="E96" s="1">
        <f>43.6044921875</f>
        <v>43.6044921875</v>
      </c>
    </row>
    <row r="97" spans="1:5" x14ac:dyDescent="0.25">
      <c r="A97" s="1">
        <f>28871</f>
        <v>28871</v>
      </c>
      <c r="B97" s="1">
        <f>15</f>
        <v>15</v>
      </c>
      <c r="C97" s="1">
        <f>16280</f>
        <v>16280</v>
      </c>
      <c r="D97" s="1">
        <f>44650</f>
        <v>44650</v>
      </c>
      <c r="E97" s="1">
        <f>43.603515625</f>
        <v>43.603515625</v>
      </c>
    </row>
    <row r="98" spans="1:5" x14ac:dyDescent="0.25">
      <c r="A98" s="1">
        <f>29148</f>
        <v>29148</v>
      </c>
      <c r="B98" s="1">
        <f>16</f>
        <v>16</v>
      </c>
      <c r="C98" s="1">
        <f>16418</f>
        <v>16418</v>
      </c>
      <c r="D98" s="1">
        <f>44651</f>
        <v>44651</v>
      </c>
      <c r="E98" s="1">
        <f>43.6044921875</f>
        <v>43.6044921875</v>
      </c>
    </row>
    <row r="99" spans="1:5" x14ac:dyDescent="0.25">
      <c r="A99" s="1">
        <f>29460</f>
        <v>29460</v>
      </c>
      <c r="B99" s="1">
        <f>16</f>
        <v>16</v>
      </c>
      <c r="C99" s="1">
        <f>16650</f>
        <v>16650</v>
      </c>
      <c r="D99" s="1">
        <f>45086</f>
        <v>45086</v>
      </c>
      <c r="E99" s="1">
        <f>44.029296875</f>
        <v>44.029296875</v>
      </c>
    </row>
    <row r="100" spans="1:5" x14ac:dyDescent="0.25">
      <c r="A100" s="1">
        <f>29776</f>
        <v>29776</v>
      </c>
      <c r="B100" s="1">
        <f>22</f>
        <v>22</v>
      </c>
      <c r="C100" s="1">
        <f>16807</f>
        <v>16807</v>
      </c>
      <c r="D100" s="1">
        <f>45746</f>
        <v>45746</v>
      </c>
      <c r="E100" s="1">
        <f>44.673828125</f>
        <v>44.673828125</v>
      </c>
    </row>
    <row r="101" spans="1:5" x14ac:dyDescent="0.25">
      <c r="A101" s="1">
        <f>30075</f>
        <v>30075</v>
      </c>
      <c r="B101" s="1">
        <f>16</f>
        <v>16</v>
      </c>
      <c r="C101" s="1">
        <f>17003</f>
        <v>17003</v>
      </c>
      <c r="D101" s="1">
        <f>46286</f>
        <v>46286</v>
      </c>
      <c r="E101" s="1">
        <f>45.201171875</f>
        <v>45.201171875</v>
      </c>
    </row>
    <row r="102" spans="1:5" x14ac:dyDescent="0.25">
      <c r="A102" s="1">
        <f>30364</f>
        <v>30364</v>
      </c>
      <c r="B102" s="1">
        <f>17</f>
        <v>17</v>
      </c>
      <c r="C102" s="1">
        <f>17145</f>
        <v>17145</v>
      </c>
      <c r="D102" s="1">
        <f>46626</f>
        <v>46626</v>
      </c>
      <c r="E102" s="1">
        <f>45.533203125</f>
        <v>45.533203125</v>
      </c>
    </row>
    <row r="103" spans="1:5" x14ac:dyDescent="0.25">
      <c r="A103" s="1">
        <f>30670</f>
        <v>30670</v>
      </c>
      <c r="B103" s="1">
        <f>13</f>
        <v>13</v>
      </c>
      <c r="C103" s="1">
        <f>17334</f>
        <v>17334</v>
      </c>
      <c r="D103" s="1">
        <f>46675</f>
        <v>46675</v>
      </c>
      <c r="E103" s="1">
        <f>45.5810546875</f>
        <v>45.5810546875</v>
      </c>
    </row>
    <row r="104" spans="1:5" x14ac:dyDescent="0.25">
      <c r="A104" s="1">
        <f>30950</f>
        <v>30950</v>
      </c>
      <c r="B104" s="1">
        <f>13</f>
        <v>13</v>
      </c>
      <c r="C104" s="1">
        <f>17508</f>
        <v>17508</v>
      </c>
      <c r="D104" s="1">
        <f>46679</f>
        <v>46679</v>
      </c>
      <c r="E104" s="1">
        <f>45.5849609375</f>
        <v>45.5849609375</v>
      </c>
    </row>
    <row r="105" spans="1:5" x14ac:dyDescent="0.25">
      <c r="A105" s="1">
        <f>31237</f>
        <v>31237</v>
      </c>
      <c r="B105" s="1">
        <f>13</f>
        <v>13</v>
      </c>
      <c r="C105" s="1">
        <f>17684</f>
        <v>17684</v>
      </c>
      <c r="D105" s="1">
        <f>46645</f>
        <v>46645</v>
      </c>
      <c r="E105" s="1">
        <f>45.5517578125</f>
        <v>45.5517578125</v>
      </c>
    </row>
    <row r="106" spans="1:5" x14ac:dyDescent="0.25">
      <c r="A106" s="1">
        <f>31529</f>
        <v>31529</v>
      </c>
      <c r="B106" s="1">
        <f>15</f>
        <v>15</v>
      </c>
      <c r="C106" s="1">
        <f>17831</f>
        <v>17831</v>
      </c>
      <c r="D106" s="1">
        <f>46751</f>
        <v>46751</v>
      </c>
      <c r="E106" s="1">
        <f>45.6552734375</f>
        <v>45.6552734375</v>
      </c>
    </row>
    <row r="107" spans="1:5" x14ac:dyDescent="0.25">
      <c r="A107" s="1">
        <f>31802</f>
        <v>31802</v>
      </c>
      <c r="B107" s="1">
        <f>17</f>
        <v>17</v>
      </c>
      <c r="C107" s="1">
        <f>18015</f>
        <v>18015</v>
      </c>
      <c r="D107" s="1">
        <f>46751</f>
        <v>46751</v>
      </c>
      <c r="E107" s="1">
        <f>45.6552734375</f>
        <v>45.6552734375</v>
      </c>
    </row>
    <row r="108" spans="1:5" x14ac:dyDescent="0.25">
      <c r="A108" s="1">
        <f>32093</f>
        <v>32093</v>
      </c>
      <c r="B108" s="1">
        <f>18</f>
        <v>18</v>
      </c>
      <c r="C108" s="1">
        <f>18166</f>
        <v>18166</v>
      </c>
      <c r="D108" s="1">
        <f>46751</f>
        <v>46751</v>
      </c>
      <c r="E108" s="1">
        <f>45.6552734375</f>
        <v>45.6552734375</v>
      </c>
    </row>
    <row r="109" spans="1:5" x14ac:dyDescent="0.25">
      <c r="A109" s="1">
        <f>32386</f>
        <v>32386</v>
      </c>
      <c r="B109" s="1">
        <f>15</f>
        <v>15</v>
      </c>
      <c r="C109" s="1">
        <f>18360</f>
        <v>18360</v>
      </c>
      <c r="D109" s="1">
        <f>46715</f>
        <v>46715</v>
      </c>
      <c r="E109" s="1">
        <f>45.6201171875</f>
        <v>45.6201171875</v>
      </c>
    </row>
    <row r="110" spans="1:5" x14ac:dyDescent="0.25">
      <c r="A110" s="1">
        <f>32683</f>
        <v>32683</v>
      </c>
      <c r="B110" s="1">
        <f>17</f>
        <v>17</v>
      </c>
      <c r="C110" s="1">
        <f>18495</f>
        <v>18495</v>
      </c>
      <c r="D110" s="1">
        <f>46719</f>
        <v>46719</v>
      </c>
      <c r="E110" s="1">
        <f>45.6240234375</f>
        <v>45.6240234375</v>
      </c>
    </row>
    <row r="111" spans="1:5" x14ac:dyDescent="0.25">
      <c r="A111" s="1">
        <f>32969</f>
        <v>32969</v>
      </c>
      <c r="B111" s="1">
        <f>17</f>
        <v>17</v>
      </c>
      <c r="C111" s="1">
        <f>18649</f>
        <v>18649</v>
      </c>
      <c r="D111" s="1">
        <f>46739</f>
        <v>46739</v>
      </c>
      <c r="E111" s="1">
        <f>45.6435546875</f>
        <v>45.6435546875</v>
      </c>
    </row>
    <row r="112" spans="1:5" x14ac:dyDescent="0.25">
      <c r="A112" s="1">
        <f>33278</f>
        <v>33278</v>
      </c>
      <c r="B112" s="1">
        <f>20</f>
        <v>20</v>
      </c>
      <c r="C112" s="1">
        <f>18817</f>
        <v>18817</v>
      </c>
      <c r="D112" s="1">
        <f>46851</f>
        <v>46851</v>
      </c>
      <c r="E112" s="1">
        <f>45.7529296875</f>
        <v>45.7529296875</v>
      </c>
    </row>
    <row r="113" spans="1:5" x14ac:dyDescent="0.25">
      <c r="A113" s="1">
        <f>33593</f>
        <v>33593</v>
      </c>
      <c r="B113" s="1">
        <f>17</f>
        <v>17</v>
      </c>
      <c r="C113" s="1">
        <f>18963</f>
        <v>18963</v>
      </c>
      <c r="D113" s="1">
        <f>46835</f>
        <v>46835</v>
      </c>
      <c r="E113" s="1">
        <f>45.7373046875</f>
        <v>45.7373046875</v>
      </c>
    </row>
    <row r="114" spans="1:5" x14ac:dyDescent="0.25">
      <c r="A114" s="1">
        <f>33878</f>
        <v>33878</v>
      </c>
      <c r="B114" s="1">
        <f>18</f>
        <v>18</v>
      </c>
      <c r="C114" s="1">
        <f>19138</f>
        <v>19138</v>
      </c>
      <c r="D114" s="1">
        <f>46952</f>
        <v>46952</v>
      </c>
      <c r="E114" s="1">
        <f>45.8515625</f>
        <v>45.8515625</v>
      </c>
    </row>
    <row r="115" spans="1:5" x14ac:dyDescent="0.25">
      <c r="A115" s="1">
        <f>34178</f>
        <v>34178</v>
      </c>
      <c r="B115" s="1">
        <f>19</f>
        <v>19</v>
      </c>
      <c r="C115" s="1">
        <f>19281</f>
        <v>19281</v>
      </c>
      <c r="D115" s="1">
        <f>46955</f>
        <v>46955</v>
      </c>
      <c r="E115" s="1">
        <f>45.8544921875</f>
        <v>45.8544921875</v>
      </c>
    </row>
    <row r="116" spans="1:5" x14ac:dyDescent="0.25">
      <c r="A116" s="1">
        <f>34486</f>
        <v>34486</v>
      </c>
      <c r="B116" s="1">
        <f>18</f>
        <v>18</v>
      </c>
      <c r="C116" s="1">
        <f>19440</f>
        <v>19440</v>
      </c>
      <c r="D116" s="1">
        <f>46957</f>
        <v>46957</v>
      </c>
      <c r="E116" s="1">
        <f>45.8564453125</f>
        <v>45.8564453125</v>
      </c>
    </row>
    <row r="117" spans="1:5" x14ac:dyDescent="0.25">
      <c r="A117" s="1">
        <f>34774</f>
        <v>34774</v>
      </c>
      <c r="B117" s="1">
        <f>18</f>
        <v>18</v>
      </c>
      <c r="C117" s="1">
        <f>19602</f>
        <v>19602</v>
      </c>
      <c r="D117" s="1">
        <f>46959</f>
        <v>46959</v>
      </c>
      <c r="E117" s="1">
        <f>45.8583984375</f>
        <v>45.8583984375</v>
      </c>
    </row>
    <row r="118" spans="1:5" x14ac:dyDescent="0.25">
      <c r="A118" s="1">
        <f>35058</f>
        <v>35058</v>
      </c>
      <c r="B118" s="1">
        <f>17</f>
        <v>17</v>
      </c>
      <c r="C118" s="1">
        <f>19746</f>
        <v>19746</v>
      </c>
      <c r="D118" s="1">
        <f>46961</f>
        <v>46961</v>
      </c>
      <c r="E118" s="1">
        <f>45.8603515625</f>
        <v>45.8603515625</v>
      </c>
    </row>
    <row r="119" spans="1:5" x14ac:dyDescent="0.25">
      <c r="A119" s="1">
        <f>35365</f>
        <v>35365</v>
      </c>
      <c r="B119" s="1">
        <f>15</f>
        <v>15</v>
      </c>
      <c r="C119" s="1">
        <f>19921</f>
        <v>19921</v>
      </c>
      <c r="D119" s="1">
        <f>46963</f>
        <v>46963</v>
      </c>
      <c r="E119" s="1">
        <f>45.8623046875</f>
        <v>45.8623046875</v>
      </c>
    </row>
    <row r="120" spans="1:5" x14ac:dyDescent="0.25">
      <c r="A120" s="1">
        <f>35643</f>
        <v>35643</v>
      </c>
      <c r="B120" s="1">
        <f>15</f>
        <v>15</v>
      </c>
      <c r="C120" s="1">
        <f>20073</f>
        <v>20073</v>
      </c>
      <c r="D120" s="1">
        <f>46967</f>
        <v>46967</v>
      </c>
      <c r="E120" s="1">
        <f>45.8662109375</f>
        <v>45.8662109375</v>
      </c>
    </row>
    <row r="121" spans="1:5" x14ac:dyDescent="0.25">
      <c r="A121" s="1">
        <f>35924</f>
        <v>35924</v>
      </c>
      <c r="B121" s="1">
        <f>22</f>
        <v>22</v>
      </c>
      <c r="C121" s="1">
        <f>20233</f>
        <v>20233</v>
      </c>
      <c r="D121" s="1">
        <f>46967</f>
        <v>46967</v>
      </c>
      <c r="E121" s="1">
        <f>45.8662109375</f>
        <v>45.8662109375</v>
      </c>
    </row>
    <row r="122" spans="1:5" x14ac:dyDescent="0.25">
      <c r="C122" s="1">
        <f>20390</f>
        <v>20390</v>
      </c>
      <c r="D122" s="1">
        <f>46859</f>
        <v>46859</v>
      </c>
      <c r="E122" s="1">
        <f>45.7607421875</f>
        <v>45.7607421875</v>
      </c>
    </row>
    <row r="123" spans="1:5" x14ac:dyDescent="0.25">
      <c r="C123" s="1">
        <f>20567</f>
        <v>20567</v>
      </c>
      <c r="D123" s="1">
        <f>46863</f>
        <v>46863</v>
      </c>
      <c r="E123" s="1">
        <f>45.7646484375</f>
        <v>45.7646484375</v>
      </c>
    </row>
    <row r="124" spans="1:5" x14ac:dyDescent="0.25">
      <c r="C124" s="1">
        <f>20735</f>
        <v>20735</v>
      </c>
      <c r="D124" s="1">
        <f>46867</f>
        <v>46867</v>
      </c>
      <c r="E124" s="1">
        <f>45.7685546875</f>
        <v>45.7685546875</v>
      </c>
    </row>
    <row r="125" spans="1:5" x14ac:dyDescent="0.25">
      <c r="C125" s="1">
        <f>20884</f>
        <v>20884</v>
      </c>
      <c r="D125" s="1">
        <f>46873</f>
        <v>46873</v>
      </c>
      <c r="E125" s="1">
        <f>45.7744140625</f>
        <v>45.7744140625</v>
      </c>
    </row>
    <row r="126" spans="1:5" x14ac:dyDescent="0.25">
      <c r="C126" s="1">
        <f>21031</f>
        <v>21031</v>
      </c>
      <c r="D126" s="1">
        <f>46871</f>
        <v>46871</v>
      </c>
      <c r="E126" s="1">
        <f>45.7724609375</f>
        <v>45.7724609375</v>
      </c>
    </row>
    <row r="127" spans="1:5" x14ac:dyDescent="0.25">
      <c r="C127" s="1">
        <f>21211</f>
        <v>21211</v>
      </c>
      <c r="D127" s="1">
        <f>46960</f>
        <v>46960</v>
      </c>
      <c r="E127" s="1">
        <f>45.859375</f>
        <v>45.859375</v>
      </c>
    </row>
    <row r="128" spans="1:5" x14ac:dyDescent="0.25">
      <c r="C128" s="1">
        <f>21403</f>
        <v>21403</v>
      </c>
      <c r="D128" s="1">
        <f>46959</f>
        <v>46959</v>
      </c>
      <c r="E128" s="1">
        <f>45.8583984375</f>
        <v>45.8583984375</v>
      </c>
    </row>
    <row r="129" spans="3:5" x14ac:dyDescent="0.25">
      <c r="C129" s="1">
        <f>21592</f>
        <v>21592</v>
      </c>
      <c r="D129" s="1">
        <f>46959</f>
        <v>46959</v>
      </c>
      <c r="E129" s="1">
        <f>45.8583984375</f>
        <v>45.8583984375</v>
      </c>
    </row>
    <row r="130" spans="3:5" x14ac:dyDescent="0.25">
      <c r="C130" s="1">
        <f>21770</f>
        <v>21770</v>
      </c>
      <c r="D130" s="1">
        <f>46937</f>
        <v>46937</v>
      </c>
      <c r="E130" s="1">
        <f>45.8369140625</f>
        <v>45.8369140625</v>
      </c>
    </row>
    <row r="131" spans="3:5" x14ac:dyDescent="0.25">
      <c r="C131" s="1">
        <f>21983</f>
        <v>21983</v>
      </c>
      <c r="D131" s="1">
        <f>46943</f>
        <v>46943</v>
      </c>
      <c r="E131" s="1">
        <f>45.8427734375</f>
        <v>45.8427734375</v>
      </c>
    </row>
    <row r="132" spans="3:5" x14ac:dyDescent="0.25">
      <c r="C132" s="1">
        <f>22121</f>
        <v>22121</v>
      </c>
      <c r="D132" s="1">
        <f>46947</f>
        <v>46947</v>
      </c>
      <c r="E132" s="1">
        <f>45.8466796875</f>
        <v>45.8466796875</v>
      </c>
    </row>
    <row r="133" spans="3:5" x14ac:dyDescent="0.25">
      <c r="C133" s="1">
        <f>22264</f>
        <v>22264</v>
      </c>
      <c r="D133" s="1">
        <f>46947</f>
        <v>46947</v>
      </c>
      <c r="E133" s="1">
        <f>45.8466796875</f>
        <v>45.8466796875</v>
      </c>
    </row>
    <row r="134" spans="3:5" x14ac:dyDescent="0.25">
      <c r="C134" s="1">
        <f>22398</f>
        <v>22398</v>
      </c>
      <c r="D134" s="1">
        <f>46951</f>
        <v>46951</v>
      </c>
      <c r="E134" s="1">
        <f>45.8505859375</f>
        <v>45.8505859375</v>
      </c>
    </row>
    <row r="135" spans="3:5" x14ac:dyDescent="0.25">
      <c r="C135" s="1">
        <f>22581</f>
        <v>22581</v>
      </c>
      <c r="D135" s="1">
        <f>46955</f>
        <v>46955</v>
      </c>
      <c r="E135" s="1">
        <f>45.8544921875</f>
        <v>45.8544921875</v>
      </c>
    </row>
    <row r="136" spans="3:5" x14ac:dyDescent="0.25">
      <c r="C136" s="1">
        <f>22755</f>
        <v>22755</v>
      </c>
      <c r="D136" s="1">
        <f>46959</f>
        <v>46959</v>
      </c>
      <c r="E136" s="1">
        <f>45.8583984375</f>
        <v>45.8583984375</v>
      </c>
    </row>
    <row r="137" spans="3:5" x14ac:dyDescent="0.25">
      <c r="C137" s="1">
        <f>22916</f>
        <v>22916</v>
      </c>
      <c r="D137" s="1">
        <f>46963</f>
        <v>46963</v>
      </c>
      <c r="E137" s="1">
        <f>45.8623046875</f>
        <v>45.8623046875</v>
      </c>
    </row>
    <row r="138" spans="3:5" x14ac:dyDescent="0.25">
      <c r="C138" s="1">
        <f>23080</f>
        <v>23080</v>
      </c>
      <c r="D138" s="1">
        <f>47036</f>
        <v>47036</v>
      </c>
      <c r="E138" s="1">
        <f>45.93359375</f>
        <v>45.93359375</v>
      </c>
    </row>
    <row r="139" spans="3:5" x14ac:dyDescent="0.25">
      <c r="C139" s="1">
        <f>23239</f>
        <v>23239</v>
      </c>
      <c r="D139" s="1">
        <f>47040</f>
        <v>47040</v>
      </c>
      <c r="E139" s="1">
        <f>45.9375</f>
        <v>45.9375</v>
      </c>
    </row>
    <row r="140" spans="3:5" x14ac:dyDescent="0.25">
      <c r="C140" s="1">
        <f>23386</f>
        <v>23386</v>
      </c>
      <c r="D140" s="1">
        <f>47044</f>
        <v>47044</v>
      </c>
      <c r="E140" s="1">
        <f>45.94140625</f>
        <v>45.94140625</v>
      </c>
    </row>
    <row r="141" spans="3:5" x14ac:dyDescent="0.25">
      <c r="C141" s="1">
        <f>23536</f>
        <v>23536</v>
      </c>
      <c r="D141" s="1">
        <f>47044</f>
        <v>47044</v>
      </c>
      <c r="E141" s="1">
        <f>45.94140625</f>
        <v>45.94140625</v>
      </c>
    </row>
    <row r="142" spans="3:5" x14ac:dyDescent="0.25">
      <c r="C142" s="1">
        <f>23707</f>
        <v>23707</v>
      </c>
      <c r="D142" s="1">
        <f>47047</f>
        <v>47047</v>
      </c>
      <c r="E142" s="1">
        <f>45.9443359375</f>
        <v>45.9443359375</v>
      </c>
    </row>
    <row r="143" spans="3:5" x14ac:dyDescent="0.25">
      <c r="C143" s="1">
        <f>23867</f>
        <v>23867</v>
      </c>
      <c r="D143" s="1">
        <f>47055</f>
        <v>47055</v>
      </c>
      <c r="E143" s="1">
        <f>45.9521484375</f>
        <v>45.9521484375</v>
      </c>
    </row>
    <row r="144" spans="3:5" x14ac:dyDescent="0.25">
      <c r="C144" s="1">
        <f>24041</f>
        <v>24041</v>
      </c>
      <c r="D144" s="1">
        <f>47090</f>
        <v>47090</v>
      </c>
      <c r="E144" s="1">
        <f>45.986328125</f>
        <v>45.986328125</v>
      </c>
    </row>
    <row r="145" spans="3:5" x14ac:dyDescent="0.25">
      <c r="C145" s="1">
        <f>24234</f>
        <v>24234</v>
      </c>
      <c r="D145" s="1">
        <f>47092</f>
        <v>47092</v>
      </c>
      <c r="E145" s="1">
        <f>45.98828125</f>
        <v>45.98828125</v>
      </c>
    </row>
    <row r="146" spans="3:5" x14ac:dyDescent="0.25">
      <c r="C146" s="1">
        <f>24388</f>
        <v>24388</v>
      </c>
      <c r="D146" s="1">
        <f>47087</f>
        <v>47087</v>
      </c>
      <c r="E146" s="1">
        <f>45.9833984375</f>
        <v>45.9833984375</v>
      </c>
    </row>
    <row r="147" spans="3:5" x14ac:dyDescent="0.25">
      <c r="C147" s="1">
        <f>24569</f>
        <v>24569</v>
      </c>
      <c r="D147" s="1">
        <f>47073</f>
        <v>47073</v>
      </c>
      <c r="E147" s="1">
        <f>45.9697265625</f>
        <v>45.9697265625</v>
      </c>
    </row>
    <row r="148" spans="3:5" x14ac:dyDescent="0.25">
      <c r="C148" s="1">
        <f>24750</f>
        <v>24750</v>
      </c>
      <c r="D148" s="1">
        <f>47077</f>
        <v>47077</v>
      </c>
      <c r="E148" s="1">
        <f>45.9736328125</f>
        <v>45.9736328125</v>
      </c>
    </row>
    <row r="149" spans="3:5" x14ac:dyDescent="0.25">
      <c r="C149" s="1">
        <f>24886</f>
        <v>24886</v>
      </c>
      <c r="D149" s="1">
        <f>47077</f>
        <v>47077</v>
      </c>
      <c r="E149" s="1">
        <f>45.9736328125</f>
        <v>45.9736328125</v>
      </c>
    </row>
    <row r="150" spans="3:5" x14ac:dyDescent="0.25">
      <c r="C150" s="1">
        <f>25035</f>
        <v>25035</v>
      </c>
      <c r="D150" s="1">
        <f>47068</f>
        <v>47068</v>
      </c>
      <c r="E150" s="1">
        <f>45.96484375</f>
        <v>45.96484375</v>
      </c>
    </row>
    <row r="151" spans="3:5" x14ac:dyDescent="0.25">
      <c r="C151" s="1">
        <f>25185</f>
        <v>25185</v>
      </c>
      <c r="D151" s="1">
        <f>47068</f>
        <v>47068</v>
      </c>
      <c r="E151" s="1">
        <f>45.96484375</f>
        <v>45.96484375</v>
      </c>
    </row>
    <row r="152" spans="3:5" x14ac:dyDescent="0.25">
      <c r="C152" s="1">
        <f>25319</f>
        <v>25319</v>
      </c>
      <c r="D152" s="1">
        <f>47072</f>
        <v>47072</v>
      </c>
      <c r="E152" s="1">
        <f>45.96875</f>
        <v>45.96875</v>
      </c>
    </row>
    <row r="153" spans="3:5" x14ac:dyDescent="0.25">
      <c r="C153" s="1">
        <f>25481</f>
        <v>25481</v>
      </c>
      <c r="D153" s="1">
        <f>47052</f>
        <v>47052</v>
      </c>
      <c r="E153" s="1">
        <f>45.94921875</f>
        <v>45.94921875</v>
      </c>
    </row>
    <row r="154" spans="3:5" x14ac:dyDescent="0.25">
      <c r="C154" s="1">
        <f>25624</f>
        <v>25624</v>
      </c>
      <c r="D154" s="1">
        <f>47056</f>
        <v>47056</v>
      </c>
      <c r="E154" s="1">
        <f>45.953125</f>
        <v>45.953125</v>
      </c>
    </row>
    <row r="155" spans="3:5" x14ac:dyDescent="0.25">
      <c r="C155" s="1">
        <f>25787</f>
        <v>25787</v>
      </c>
      <c r="D155" s="1">
        <f>47056</f>
        <v>47056</v>
      </c>
      <c r="E155" s="1">
        <f>45.953125</f>
        <v>45.953125</v>
      </c>
    </row>
    <row r="156" spans="3:5" x14ac:dyDescent="0.25">
      <c r="C156" s="1">
        <f>25943</f>
        <v>25943</v>
      </c>
      <c r="D156" s="1">
        <f>47056</f>
        <v>47056</v>
      </c>
      <c r="E156" s="1">
        <f>45.953125</f>
        <v>45.953125</v>
      </c>
    </row>
    <row r="157" spans="3:5" x14ac:dyDescent="0.25">
      <c r="C157" s="1">
        <f>26091</f>
        <v>26091</v>
      </c>
      <c r="D157" s="1">
        <f>47064</f>
        <v>47064</v>
      </c>
      <c r="E157" s="1">
        <f>45.9609375</f>
        <v>45.9609375</v>
      </c>
    </row>
    <row r="158" spans="3:5" x14ac:dyDescent="0.25">
      <c r="C158" s="1">
        <f>26250</f>
        <v>26250</v>
      </c>
      <c r="D158" s="1">
        <f>47068</f>
        <v>47068</v>
      </c>
      <c r="E158" s="1">
        <f>45.96484375</f>
        <v>45.96484375</v>
      </c>
    </row>
    <row r="159" spans="3:5" x14ac:dyDescent="0.25">
      <c r="C159" s="1">
        <f>26411</f>
        <v>26411</v>
      </c>
      <c r="D159" s="1">
        <f>47140</f>
        <v>47140</v>
      </c>
      <c r="E159" s="1">
        <f>46.03515625</f>
        <v>46.03515625</v>
      </c>
    </row>
    <row r="160" spans="3:5" x14ac:dyDescent="0.25">
      <c r="C160" s="1">
        <f>26592</f>
        <v>26592</v>
      </c>
      <c r="D160" s="1">
        <f>47100</f>
        <v>47100</v>
      </c>
      <c r="E160" s="1">
        <f>45.99609375</f>
        <v>45.99609375</v>
      </c>
    </row>
    <row r="161" spans="3:5" x14ac:dyDescent="0.25">
      <c r="C161" s="1">
        <f>26764</f>
        <v>26764</v>
      </c>
      <c r="D161" s="1">
        <f>47078</f>
        <v>47078</v>
      </c>
      <c r="E161" s="1">
        <f>45.974609375</f>
        <v>45.974609375</v>
      </c>
    </row>
    <row r="162" spans="3:5" x14ac:dyDescent="0.25">
      <c r="C162" s="1">
        <f>26905</f>
        <v>26905</v>
      </c>
      <c r="D162" s="1">
        <f>47078</f>
        <v>47078</v>
      </c>
      <c r="E162" s="1">
        <f>45.974609375</f>
        <v>45.974609375</v>
      </c>
    </row>
    <row r="163" spans="3:5" x14ac:dyDescent="0.25">
      <c r="C163" s="1">
        <f>27053</f>
        <v>27053</v>
      </c>
      <c r="D163" s="1">
        <f>47086</f>
        <v>47086</v>
      </c>
      <c r="E163" s="1">
        <f>45.982421875</f>
        <v>45.982421875</v>
      </c>
    </row>
    <row r="164" spans="3:5" x14ac:dyDescent="0.25">
      <c r="C164" s="1">
        <f>27198</f>
        <v>27198</v>
      </c>
      <c r="D164" s="1">
        <f>47087</f>
        <v>47087</v>
      </c>
      <c r="E164" s="1">
        <f>45.9833984375</f>
        <v>45.9833984375</v>
      </c>
    </row>
    <row r="165" spans="3:5" x14ac:dyDescent="0.25">
      <c r="C165" s="1">
        <f>27344</f>
        <v>27344</v>
      </c>
      <c r="D165" s="1">
        <f>46986</f>
        <v>46986</v>
      </c>
      <c r="E165" s="1">
        <f>45.884765625</f>
        <v>45.884765625</v>
      </c>
    </row>
    <row r="166" spans="3:5" x14ac:dyDescent="0.25">
      <c r="C166" s="1">
        <f>27516</f>
        <v>27516</v>
      </c>
      <c r="D166" s="1">
        <f>46840</f>
        <v>46840</v>
      </c>
      <c r="E166" s="1">
        <f>45.7421875</f>
        <v>45.7421875</v>
      </c>
    </row>
    <row r="167" spans="3:5" x14ac:dyDescent="0.25">
      <c r="C167" s="1">
        <f>27655</f>
        <v>27655</v>
      </c>
      <c r="D167" s="1">
        <f>46850</f>
        <v>46850</v>
      </c>
      <c r="E167" s="1">
        <f>45.751953125</f>
        <v>45.751953125</v>
      </c>
    </row>
    <row r="168" spans="3:5" x14ac:dyDescent="0.25">
      <c r="C168" s="1">
        <f>27850</f>
        <v>27850</v>
      </c>
      <c r="D168" s="1">
        <f>46852</f>
        <v>46852</v>
      </c>
      <c r="E168" s="1">
        <f>45.75390625</f>
        <v>45.75390625</v>
      </c>
    </row>
    <row r="169" spans="3:5" x14ac:dyDescent="0.25">
      <c r="C169" s="1">
        <f>28023</f>
        <v>28023</v>
      </c>
      <c r="D169" s="1">
        <f>46854</f>
        <v>46854</v>
      </c>
      <c r="E169" s="1">
        <f>45.755859375</f>
        <v>45.755859375</v>
      </c>
    </row>
    <row r="170" spans="3:5" x14ac:dyDescent="0.25">
      <c r="C170" s="1">
        <f>28199</f>
        <v>28199</v>
      </c>
      <c r="D170" s="1">
        <f>46838</f>
        <v>46838</v>
      </c>
      <c r="E170" s="1">
        <f>45.740234375</f>
        <v>45.740234375</v>
      </c>
    </row>
    <row r="171" spans="3:5" x14ac:dyDescent="0.25">
      <c r="C171" s="1">
        <f>28359</f>
        <v>28359</v>
      </c>
      <c r="D171" s="1">
        <f>46842</f>
        <v>46842</v>
      </c>
      <c r="E171" s="1">
        <f>45.744140625</f>
        <v>45.744140625</v>
      </c>
    </row>
    <row r="172" spans="3:5" x14ac:dyDescent="0.25">
      <c r="C172" s="1">
        <f>28506</f>
        <v>28506</v>
      </c>
      <c r="D172" s="1">
        <f>46494</f>
        <v>46494</v>
      </c>
      <c r="E172" s="1">
        <f>45.404296875</f>
        <v>45.404296875</v>
      </c>
    </row>
    <row r="173" spans="3:5" x14ac:dyDescent="0.25">
      <c r="C173" s="1">
        <f>28645</f>
        <v>28645</v>
      </c>
      <c r="D173" s="1">
        <f>46498</f>
        <v>46498</v>
      </c>
      <c r="E173" s="1">
        <f>45.408203125</f>
        <v>45.408203125</v>
      </c>
    </row>
    <row r="174" spans="3:5" x14ac:dyDescent="0.25">
      <c r="C174" s="1">
        <f>28790</f>
        <v>28790</v>
      </c>
      <c r="D174" s="1">
        <f>46422</f>
        <v>46422</v>
      </c>
      <c r="E174" s="1">
        <f>45.333984375</f>
        <v>45.333984375</v>
      </c>
    </row>
    <row r="175" spans="3:5" x14ac:dyDescent="0.25">
      <c r="C175" s="1">
        <f>28947</f>
        <v>28947</v>
      </c>
      <c r="D175" s="1">
        <f>46422</f>
        <v>46422</v>
      </c>
      <c r="E175" s="1">
        <f>45.333984375</f>
        <v>45.333984375</v>
      </c>
    </row>
    <row r="176" spans="3:5" x14ac:dyDescent="0.25">
      <c r="C176" s="1">
        <f>29174</f>
        <v>29174</v>
      </c>
      <c r="D176" s="1">
        <f>46482</f>
        <v>46482</v>
      </c>
      <c r="E176" s="1">
        <f>45.392578125</f>
        <v>45.392578125</v>
      </c>
    </row>
    <row r="177" spans="3:5" x14ac:dyDescent="0.25">
      <c r="C177" s="1">
        <f>29352</f>
        <v>29352</v>
      </c>
      <c r="D177" s="1">
        <f>46474</f>
        <v>46474</v>
      </c>
      <c r="E177" s="1">
        <f>45.384765625</f>
        <v>45.384765625</v>
      </c>
    </row>
    <row r="178" spans="3:5" x14ac:dyDescent="0.25">
      <c r="C178" s="1">
        <f>29534</f>
        <v>29534</v>
      </c>
      <c r="D178" s="1">
        <f>46298</f>
        <v>46298</v>
      </c>
      <c r="E178" s="1">
        <f>45.212890625</f>
        <v>45.212890625</v>
      </c>
    </row>
    <row r="179" spans="3:5" x14ac:dyDescent="0.25">
      <c r="C179" s="1">
        <f>29784</f>
        <v>29784</v>
      </c>
      <c r="D179" s="1">
        <f>45850</f>
        <v>45850</v>
      </c>
      <c r="E179" s="1">
        <f>44.775390625</f>
        <v>44.775390625</v>
      </c>
    </row>
    <row r="180" spans="3:5" x14ac:dyDescent="0.25">
      <c r="C180" s="1">
        <f>29952</f>
        <v>29952</v>
      </c>
      <c r="D180" s="1">
        <f>45522</f>
        <v>45522</v>
      </c>
      <c r="E180" s="1">
        <f>44.455078125</f>
        <v>44.455078125</v>
      </c>
    </row>
    <row r="181" spans="3:5" x14ac:dyDescent="0.25">
      <c r="C181" s="1">
        <f>30134</f>
        <v>30134</v>
      </c>
      <c r="D181" s="1">
        <f>45550</f>
        <v>45550</v>
      </c>
      <c r="E181" s="1">
        <f>44.482421875</f>
        <v>44.482421875</v>
      </c>
    </row>
    <row r="182" spans="3:5" x14ac:dyDescent="0.25">
      <c r="C182" s="1">
        <f>30287</f>
        <v>30287</v>
      </c>
      <c r="D182" s="1">
        <f>45550</f>
        <v>45550</v>
      </c>
      <c r="E182" s="1">
        <f>44.482421875</f>
        <v>44.482421875</v>
      </c>
    </row>
    <row r="183" spans="3:5" x14ac:dyDescent="0.25">
      <c r="C183" s="1">
        <f>30448</f>
        <v>30448</v>
      </c>
      <c r="D183" s="1">
        <f>45555</f>
        <v>45555</v>
      </c>
      <c r="E183" s="1">
        <f>44.4873046875</f>
        <v>44.4873046875</v>
      </c>
    </row>
    <row r="184" spans="3:5" x14ac:dyDescent="0.25">
      <c r="C184" s="1">
        <f>30593</f>
        <v>30593</v>
      </c>
      <c r="D184" s="1">
        <f>45558</f>
        <v>45558</v>
      </c>
      <c r="E184" s="1">
        <f>44.490234375</f>
        <v>44.490234375</v>
      </c>
    </row>
    <row r="185" spans="3:5" x14ac:dyDescent="0.25">
      <c r="C185" s="1">
        <f>30751</f>
        <v>30751</v>
      </c>
      <c r="D185" s="1">
        <f>45563</f>
        <v>45563</v>
      </c>
      <c r="E185" s="1">
        <f>44.4951171875</f>
        <v>44.4951171875</v>
      </c>
    </row>
    <row r="186" spans="3:5" x14ac:dyDescent="0.25">
      <c r="C186" s="1">
        <f>30891</f>
        <v>30891</v>
      </c>
      <c r="D186" s="1">
        <f>45562</f>
        <v>45562</v>
      </c>
      <c r="E186" s="1">
        <f>44.494140625</f>
        <v>44.494140625</v>
      </c>
    </row>
    <row r="187" spans="3:5" x14ac:dyDescent="0.25">
      <c r="C187" s="1">
        <f>31037</f>
        <v>31037</v>
      </c>
      <c r="D187" s="1">
        <f>45563</f>
        <v>45563</v>
      </c>
      <c r="E187" s="1">
        <f>44.4951171875</f>
        <v>44.4951171875</v>
      </c>
    </row>
    <row r="188" spans="3:5" x14ac:dyDescent="0.25">
      <c r="C188" s="1">
        <f>31196</f>
        <v>31196</v>
      </c>
      <c r="D188" s="1">
        <f>44670</f>
        <v>44670</v>
      </c>
      <c r="E188" s="1">
        <f>43.623046875</f>
        <v>43.623046875</v>
      </c>
    </row>
    <row r="189" spans="3:5" x14ac:dyDescent="0.25">
      <c r="C189" s="1">
        <f>31367</f>
        <v>31367</v>
      </c>
      <c r="D189" s="1">
        <f>44568</f>
        <v>44568</v>
      </c>
      <c r="E189" s="1">
        <f>43.5234375</f>
        <v>43.5234375</v>
      </c>
    </row>
    <row r="190" spans="3:5" x14ac:dyDescent="0.25">
      <c r="C190" s="1">
        <f>31516</f>
        <v>31516</v>
      </c>
      <c r="D190" s="1">
        <f>44570</f>
        <v>44570</v>
      </c>
      <c r="E190" s="1">
        <f>43.525390625</f>
        <v>43.525390625</v>
      </c>
    </row>
    <row r="191" spans="3:5" x14ac:dyDescent="0.25">
      <c r="C191" s="1">
        <f>31657</f>
        <v>31657</v>
      </c>
      <c r="D191" s="1">
        <f>44570</f>
        <v>44570</v>
      </c>
      <c r="E191" s="1">
        <f>43.525390625</f>
        <v>43.525390625</v>
      </c>
    </row>
    <row r="192" spans="3:5" x14ac:dyDescent="0.25">
      <c r="C192" s="1">
        <f>31802</f>
        <v>31802</v>
      </c>
      <c r="D192" s="1">
        <f>44570</f>
        <v>44570</v>
      </c>
      <c r="E192" s="1">
        <f>43.525390625</f>
        <v>43.525390625</v>
      </c>
    </row>
    <row r="193" spans="3:5" x14ac:dyDescent="0.25">
      <c r="C193" s="1">
        <f>31971</f>
        <v>31971</v>
      </c>
      <c r="D193" s="1">
        <f>44574</f>
        <v>44574</v>
      </c>
      <c r="E193" s="1">
        <f>43.529296875</f>
        <v>43.529296875</v>
      </c>
    </row>
    <row r="194" spans="3:5" x14ac:dyDescent="0.25">
      <c r="C194" s="1">
        <f>32122</f>
        <v>32122</v>
      </c>
      <c r="D194" s="1">
        <f>44746</f>
        <v>44746</v>
      </c>
      <c r="E194" s="1">
        <f>43.697265625</f>
        <v>43.697265625</v>
      </c>
    </row>
    <row r="195" spans="3:5" x14ac:dyDescent="0.25">
      <c r="C195" s="1">
        <f>32261</f>
        <v>32261</v>
      </c>
      <c r="D195" s="1">
        <f>44694</f>
        <v>44694</v>
      </c>
      <c r="E195" s="1">
        <f>43.646484375</f>
        <v>43.646484375</v>
      </c>
    </row>
    <row r="196" spans="3:5" x14ac:dyDescent="0.25">
      <c r="C196" s="1">
        <f>32424</f>
        <v>32424</v>
      </c>
      <c r="D196" s="1">
        <f>44698</f>
        <v>44698</v>
      </c>
      <c r="E196" s="1">
        <f>43.650390625</f>
        <v>43.650390625</v>
      </c>
    </row>
    <row r="197" spans="3:5" x14ac:dyDescent="0.25">
      <c r="C197" s="1">
        <f>32564</f>
        <v>32564</v>
      </c>
      <c r="D197" s="1">
        <f>44698</f>
        <v>44698</v>
      </c>
      <c r="E197" s="1">
        <f>43.650390625</f>
        <v>43.650390625</v>
      </c>
    </row>
    <row r="198" spans="3:5" x14ac:dyDescent="0.25">
      <c r="C198" s="1">
        <f>32719</f>
        <v>32719</v>
      </c>
      <c r="D198" s="1">
        <f>44710</f>
        <v>44710</v>
      </c>
      <c r="E198" s="1">
        <f>43.662109375</f>
        <v>43.662109375</v>
      </c>
    </row>
    <row r="199" spans="3:5" x14ac:dyDescent="0.25">
      <c r="C199" s="1">
        <f>32878</f>
        <v>32878</v>
      </c>
      <c r="D199" s="1">
        <f>44714</f>
        <v>44714</v>
      </c>
      <c r="E199" s="1">
        <f>43.666015625</f>
        <v>43.666015625</v>
      </c>
    </row>
    <row r="200" spans="3:5" x14ac:dyDescent="0.25">
      <c r="C200" s="1">
        <f>33026</f>
        <v>33026</v>
      </c>
      <c r="D200" s="1">
        <f>44634</f>
        <v>44634</v>
      </c>
      <c r="E200" s="1">
        <f>43.587890625</f>
        <v>43.587890625</v>
      </c>
    </row>
    <row r="201" spans="3:5" x14ac:dyDescent="0.25">
      <c r="C201" s="1">
        <f>33183</f>
        <v>33183</v>
      </c>
      <c r="D201" s="1">
        <f>44634</f>
        <v>44634</v>
      </c>
      <c r="E201" s="1">
        <f>43.587890625</f>
        <v>43.587890625</v>
      </c>
    </row>
    <row r="202" spans="3:5" x14ac:dyDescent="0.25">
      <c r="C202" s="1">
        <f>33381</f>
        <v>33381</v>
      </c>
      <c r="D202" s="1">
        <f>44640</f>
        <v>44640</v>
      </c>
      <c r="E202" s="1">
        <f>43.59375</f>
        <v>43.59375</v>
      </c>
    </row>
    <row r="203" spans="3:5" x14ac:dyDescent="0.25">
      <c r="C203" s="1">
        <f>33538</f>
        <v>33538</v>
      </c>
      <c r="D203" s="1">
        <f>44638</f>
        <v>44638</v>
      </c>
      <c r="E203" s="1">
        <f>43.591796875</f>
        <v>43.591796875</v>
      </c>
    </row>
    <row r="204" spans="3:5" x14ac:dyDescent="0.25">
      <c r="C204" s="1">
        <f>33688</f>
        <v>33688</v>
      </c>
      <c r="D204" s="1">
        <f>44644</f>
        <v>44644</v>
      </c>
      <c r="E204" s="1">
        <f>43.59765625</f>
        <v>43.59765625</v>
      </c>
    </row>
    <row r="205" spans="3:5" x14ac:dyDescent="0.25">
      <c r="C205" s="1">
        <f>33854</f>
        <v>33854</v>
      </c>
      <c r="D205" s="1">
        <f>44642</f>
        <v>44642</v>
      </c>
      <c r="E205" s="1">
        <f>43.595703125</f>
        <v>43.595703125</v>
      </c>
    </row>
    <row r="206" spans="3:5" x14ac:dyDescent="0.25">
      <c r="C206" s="1">
        <f>34038</f>
        <v>34038</v>
      </c>
      <c r="D206" s="1">
        <f>44678</f>
        <v>44678</v>
      </c>
      <c r="E206" s="1">
        <f>43.630859375</f>
        <v>43.630859375</v>
      </c>
    </row>
    <row r="207" spans="3:5" x14ac:dyDescent="0.25">
      <c r="C207" s="1">
        <f>34204</f>
        <v>34204</v>
      </c>
      <c r="D207" s="1">
        <f>44678</f>
        <v>44678</v>
      </c>
      <c r="E207" s="1">
        <f>43.630859375</f>
        <v>43.630859375</v>
      </c>
    </row>
    <row r="208" spans="3:5" x14ac:dyDescent="0.25">
      <c r="C208" s="1">
        <f>34359</f>
        <v>34359</v>
      </c>
      <c r="D208" s="1">
        <f>44682</f>
        <v>44682</v>
      </c>
      <c r="E208" s="1">
        <f>43.634765625</f>
        <v>43.634765625</v>
      </c>
    </row>
    <row r="209" spans="3:5" x14ac:dyDescent="0.25">
      <c r="C209" s="1">
        <f>34530</f>
        <v>34530</v>
      </c>
      <c r="D209" s="1">
        <f>44694</f>
        <v>44694</v>
      </c>
      <c r="E209" s="1">
        <f>43.646484375</f>
        <v>43.646484375</v>
      </c>
    </row>
    <row r="210" spans="3:5" x14ac:dyDescent="0.25">
      <c r="C210" s="1">
        <f>34694</f>
        <v>34694</v>
      </c>
      <c r="D210" s="1">
        <f>44698</f>
        <v>44698</v>
      </c>
      <c r="E210" s="1">
        <f>43.650390625</f>
        <v>43.650390625</v>
      </c>
    </row>
    <row r="211" spans="3:5" x14ac:dyDescent="0.25">
      <c r="C211" s="1">
        <f>34874</f>
        <v>34874</v>
      </c>
      <c r="D211" s="1">
        <f>45846</f>
        <v>45846</v>
      </c>
      <c r="E211" s="1">
        <f>44.771484375</f>
        <v>44.771484375</v>
      </c>
    </row>
    <row r="212" spans="3:5" x14ac:dyDescent="0.25">
      <c r="C212" s="1">
        <f>35037</f>
        <v>35037</v>
      </c>
      <c r="D212" s="1">
        <f>44738</f>
        <v>44738</v>
      </c>
      <c r="E212" s="1">
        <f>43.689453125</f>
        <v>43.689453125</v>
      </c>
    </row>
    <row r="213" spans="3:5" x14ac:dyDescent="0.25">
      <c r="C213" s="1">
        <f>35213</f>
        <v>35213</v>
      </c>
      <c r="D213" s="1">
        <f>44744</f>
        <v>44744</v>
      </c>
      <c r="E213" s="1">
        <f>43.6953125</f>
        <v>43.6953125</v>
      </c>
    </row>
    <row r="214" spans="3:5" x14ac:dyDescent="0.25">
      <c r="C214" s="1">
        <f>35349</f>
        <v>35349</v>
      </c>
      <c r="D214" s="1">
        <f>44742</f>
        <v>44742</v>
      </c>
      <c r="E214" s="1">
        <f>43.693359375</f>
        <v>43.693359375</v>
      </c>
    </row>
    <row r="215" spans="3:5" x14ac:dyDescent="0.25">
      <c r="C215" s="1">
        <f>35512</f>
        <v>35512</v>
      </c>
      <c r="D215" s="1">
        <f>44747</f>
        <v>44747</v>
      </c>
      <c r="E215" s="1">
        <f>43.6982421875</f>
        <v>43.6982421875</v>
      </c>
    </row>
    <row r="216" spans="3:5" x14ac:dyDescent="0.25">
      <c r="C216" s="1">
        <f>35670</f>
        <v>35670</v>
      </c>
      <c r="D216" s="1">
        <f>44746</f>
        <v>44746</v>
      </c>
      <c r="E216" s="1">
        <f>43.697265625</f>
        <v>43.697265625</v>
      </c>
    </row>
    <row r="217" spans="3:5" x14ac:dyDescent="0.25">
      <c r="C217" s="1">
        <f>35835</f>
        <v>35835</v>
      </c>
      <c r="D217" s="1">
        <f>44674</f>
        <v>44674</v>
      </c>
      <c r="E217" s="1">
        <f>43.626953125</f>
        <v>43.626953125</v>
      </c>
    </row>
    <row r="218" spans="3:5" x14ac:dyDescent="0.25">
      <c r="C218" s="1">
        <f>35973</f>
        <v>35973</v>
      </c>
      <c r="D218" s="1">
        <f>44598</f>
        <v>44598</v>
      </c>
      <c r="E218" s="1">
        <f>43.552734375</f>
        <v>43.552734375</v>
      </c>
    </row>
    <row r="219" spans="3:5" x14ac:dyDescent="0.25">
      <c r="C219" s="1">
        <f>36128</f>
        <v>36128</v>
      </c>
      <c r="D219" s="1">
        <f>44598</f>
        <v>44598</v>
      </c>
      <c r="E219" s="1">
        <f>43.552734375</f>
        <v>43.552734375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2016-01-08T15:46:50Z</cp:lastPrinted>
  <dcterms:created xsi:type="dcterms:W3CDTF">2016-01-08T15:46:50Z</dcterms:created>
  <dcterms:modified xsi:type="dcterms:W3CDTF">2016-01-08T15:11:57Z</dcterms:modified>
</cp:coreProperties>
</file>