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Famous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H13" i="2" s="1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<sst xmlns="http://schemas.openxmlformats.org/spreadsheetml/2006/main" count="9" uniqueCount="9">
  <si>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</si>
  <si>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</si>
  <si>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</si>
  <si>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</si>
  <si>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306(111x)</t>
  </si>
  <si>
    <t>AVERAGE: 185(184x)</t>
  </si>
  <si>
    <t>begin average</t>
  </si>
  <si>
    <t>max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</si>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</sst>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Sheet1!$A$2:$A$112</c:f>
              <c:numCache>
                <c:formatCode>General</c:formatCode>
                <c:ptCount val="111"/>
                <c:pt idx="0">
                  <c:v>901</c:v>
                </c:pt>
                <c:pt idx="1">
                  <c:v>1213</c:v>
                </c:pt>
                <c:pt idx="2">
                  <c:v>1491</c:v>
                </c:pt>
                <c:pt idx="3">
                  <c:v>1780</c:v>
                </c:pt>
                <c:pt idx="4">
                  <c:v>2075</c:v>
                </c:pt>
                <c:pt idx="5">
                  <c:v>2356</c:v>
                </c:pt>
                <c:pt idx="6">
                  <c:v>2691</c:v>
                </c:pt>
                <c:pt idx="7">
                  <c:v>2974</c:v>
                </c:pt>
                <c:pt idx="8">
                  <c:v>3280</c:v>
                </c:pt>
                <c:pt idx="9">
                  <c:v>3624</c:v>
                </c:pt>
                <c:pt idx="10">
                  <c:v>3963</c:v>
                </c:pt>
                <c:pt idx="11">
                  <c:v>4268</c:v>
                </c:pt>
                <c:pt idx="12">
                  <c:v>4563</c:v>
                </c:pt>
                <c:pt idx="13">
                  <c:v>4854</c:v>
                </c:pt>
                <c:pt idx="14">
                  <c:v>5163</c:v>
                </c:pt>
                <c:pt idx="15">
                  <c:v>5456</c:v>
                </c:pt>
                <c:pt idx="16">
                  <c:v>5741</c:v>
                </c:pt>
                <c:pt idx="17">
                  <c:v>6065</c:v>
                </c:pt>
                <c:pt idx="18">
                  <c:v>6350</c:v>
                </c:pt>
                <c:pt idx="19">
                  <c:v>6657</c:v>
                </c:pt>
                <c:pt idx="20">
                  <c:v>6990</c:v>
                </c:pt>
                <c:pt idx="21">
                  <c:v>7317</c:v>
                </c:pt>
                <c:pt idx="22">
                  <c:v>7632</c:v>
                </c:pt>
                <c:pt idx="23">
                  <c:v>7937</c:v>
                </c:pt>
                <c:pt idx="24">
                  <c:v>8225</c:v>
                </c:pt>
                <c:pt idx="25">
                  <c:v>8526</c:v>
                </c:pt>
                <c:pt idx="26">
                  <c:v>8851</c:v>
                </c:pt>
                <c:pt idx="27">
                  <c:v>9187</c:v>
                </c:pt>
                <c:pt idx="28">
                  <c:v>9531</c:v>
                </c:pt>
                <c:pt idx="29">
                  <c:v>9894</c:v>
                </c:pt>
                <c:pt idx="30">
                  <c:v>10231</c:v>
                </c:pt>
                <c:pt idx="31">
                  <c:v>10548</c:v>
                </c:pt>
                <c:pt idx="32">
                  <c:v>10855</c:v>
                </c:pt>
                <c:pt idx="33">
                  <c:v>11166</c:v>
                </c:pt>
                <c:pt idx="34">
                  <c:v>11459</c:v>
                </c:pt>
                <c:pt idx="35">
                  <c:v>11796</c:v>
                </c:pt>
                <c:pt idx="36">
                  <c:v>12089</c:v>
                </c:pt>
                <c:pt idx="37">
                  <c:v>12378</c:v>
                </c:pt>
                <c:pt idx="38">
                  <c:v>12701</c:v>
                </c:pt>
                <c:pt idx="39">
                  <c:v>12992</c:v>
                </c:pt>
                <c:pt idx="40">
                  <c:v>13298</c:v>
                </c:pt>
                <c:pt idx="41">
                  <c:v>13648</c:v>
                </c:pt>
                <c:pt idx="42">
                  <c:v>13973</c:v>
                </c:pt>
                <c:pt idx="43">
                  <c:v>14274</c:v>
                </c:pt>
                <c:pt idx="44">
                  <c:v>14547</c:v>
                </c:pt>
                <c:pt idx="45">
                  <c:v>14858</c:v>
                </c:pt>
                <c:pt idx="46">
                  <c:v>15152</c:v>
                </c:pt>
                <c:pt idx="47">
                  <c:v>15456</c:v>
                </c:pt>
                <c:pt idx="48">
                  <c:v>15791</c:v>
                </c:pt>
                <c:pt idx="49">
                  <c:v>16098</c:v>
                </c:pt>
                <c:pt idx="50">
                  <c:v>16380</c:v>
                </c:pt>
                <c:pt idx="51">
                  <c:v>16663</c:v>
                </c:pt>
                <c:pt idx="52">
                  <c:v>16989</c:v>
                </c:pt>
                <c:pt idx="53">
                  <c:v>17320</c:v>
                </c:pt>
                <c:pt idx="54">
                  <c:v>17618</c:v>
                </c:pt>
                <c:pt idx="55">
                  <c:v>17908</c:v>
                </c:pt>
                <c:pt idx="56">
                  <c:v>18214</c:v>
                </c:pt>
                <c:pt idx="57">
                  <c:v>18543</c:v>
                </c:pt>
                <c:pt idx="58">
                  <c:v>18845</c:v>
                </c:pt>
                <c:pt idx="59">
                  <c:v>19151</c:v>
                </c:pt>
                <c:pt idx="60">
                  <c:v>19438</c:v>
                </c:pt>
                <c:pt idx="61">
                  <c:v>19749</c:v>
                </c:pt>
                <c:pt idx="62">
                  <c:v>20062</c:v>
                </c:pt>
                <c:pt idx="63">
                  <c:v>20362</c:v>
                </c:pt>
                <c:pt idx="64">
                  <c:v>20676</c:v>
                </c:pt>
                <c:pt idx="65">
                  <c:v>21000</c:v>
                </c:pt>
                <c:pt idx="66">
                  <c:v>21289</c:v>
                </c:pt>
                <c:pt idx="67">
                  <c:v>21602</c:v>
                </c:pt>
                <c:pt idx="68">
                  <c:v>21910</c:v>
                </c:pt>
                <c:pt idx="69">
                  <c:v>22238</c:v>
                </c:pt>
                <c:pt idx="70">
                  <c:v>22603</c:v>
                </c:pt>
                <c:pt idx="71">
                  <c:v>22966</c:v>
                </c:pt>
                <c:pt idx="72">
                  <c:v>23343</c:v>
                </c:pt>
                <c:pt idx="73">
                  <c:v>23680</c:v>
                </c:pt>
                <c:pt idx="74">
                  <c:v>23991</c:v>
                </c:pt>
                <c:pt idx="75">
                  <c:v>24282</c:v>
                </c:pt>
                <c:pt idx="76">
                  <c:v>24607</c:v>
                </c:pt>
                <c:pt idx="77">
                  <c:v>24908</c:v>
                </c:pt>
                <c:pt idx="78">
                  <c:v>25201</c:v>
                </c:pt>
                <c:pt idx="79">
                  <c:v>25520</c:v>
                </c:pt>
                <c:pt idx="80">
                  <c:v>25812</c:v>
                </c:pt>
                <c:pt idx="81">
                  <c:v>26141</c:v>
                </c:pt>
                <c:pt idx="82">
                  <c:v>26459</c:v>
                </c:pt>
                <c:pt idx="83">
                  <c:v>26757</c:v>
                </c:pt>
                <c:pt idx="84">
                  <c:v>27061</c:v>
                </c:pt>
                <c:pt idx="85">
                  <c:v>27352</c:v>
                </c:pt>
                <c:pt idx="86">
                  <c:v>27676</c:v>
                </c:pt>
                <c:pt idx="87">
                  <c:v>28004</c:v>
                </c:pt>
                <c:pt idx="88">
                  <c:v>28349</c:v>
                </c:pt>
                <c:pt idx="89">
                  <c:v>28672</c:v>
                </c:pt>
                <c:pt idx="90">
                  <c:v>28993</c:v>
                </c:pt>
                <c:pt idx="91">
                  <c:v>29278</c:v>
                </c:pt>
                <c:pt idx="92">
                  <c:v>29582</c:v>
                </c:pt>
                <c:pt idx="93">
                  <c:v>29888</c:v>
                </c:pt>
                <c:pt idx="94">
                  <c:v>30226</c:v>
                </c:pt>
                <c:pt idx="95">
                  <c:v>30524</c:v>
                </c:pt>
                <c:pt idx="96">
                  <c:v>30821</c:v>
                </c:pt>
                <c:pt idx="97">
                  <c:v>31093</c:v>
                </c:pt>
                <c:pt idx="98">
                  <c:v>31389</c:v>
                </c:pt>
                <c:pt idx="99">
                  <c:v>31678</c:v>
                </c:pt>
                <c:pt idx="100">
                  <c:v>31993</c:v>
                </c:pt>
                <c:pt idx="101">
                  <c:v>32330</c:v>
                </c:pt>
                <c:pt idx="102">
                  <c:v>32629</c:v>
                </c:pt>
                <c:pt idx="103">
                  <c:v>32942</c:v>
                </c:pt>
                <c:pt idx="104">
                  <c:v>33227</c:v>
                </c:pt>
                <c:pt idx="105">
                  <c:v>33501</c:v>
                </c:pt>
                <c:pt idx="106">
                  <c:v>33816</c:v>
                </c:pt>
                <c:pt idx="107">
                  <c:v>34099</c:v>
                </c:pt>
                <c:pt idx="108">
                  <c:v>34393</c:v>
                </c:pt>
                <c:pt idx="109">
                  <c:v>34672</c:v>
                </c:pt>
                <c:pt idx="110">
                  <c:v>34958</c:v>
                </c:pt>
              </c:numCache>
            </c:numRef>
          </c:cat>
          <c:val>
            <c:numRef>
              <c:f>Sheet1!$B$2:$B$112</c:f>
              <c:numCache>
                <c:formatCode>General</c:formatCode>
                <c:ptCount val="111"/>
                <c:pt idx="0">
                  <c:v>0</c:v>
                </c:pt>
                <c:pt idx="1">
                  <c:v>21</c:v>
                </c:pt>
                <c:pt idx="2">
                  <c:v>21</c:v>
                </c:pt>
                <c:pt idx="3">
                  <c:v>40</c:v>
                </c:pt>
                <c:pt idx="4">
                  <c:v>25</c:v>
                </c:pt>
                <c:pt idx="5">
                  <c:v>26</c:v>
                </c:pt>
                <c:pt idx="6">
                  <c:v>19</c:v>
                </c:pt>
                <c:pt idx="7">
                  <c:v>17</c:v>
                </c:pt>
                <c:pt idx="8">
                  <c:v>26</c:v>
                </c:pt>
                <c:pt idx="9">
                  <c:v>22</c:v>
                </c:pt>
                <c:pt idx="10">
                  <c:v>20</c:v>
                </c:pt>
                <c:pt idx="11">
                  <c:v>15</c:v>
                </c:pt>
                <c:pt idx="12">
                  <c:v>23</c:v>
                </c:pt>
                <c:pt idx="13">
                  <c:v>18</c:v>
                </c:pt>
                <c:pt idx="14">
                  <c:v>29</c:v>
                </c:pt>
                <c:pt idx="15">
                  <c:v>24</c:v>
                </c:pt>
                <c:pt idx="16">
                  <c:v>34</c:v>
                </c:pt>
                <c:pt idx="17">
                  <c:v>18</c:v>
                </c:pt>
                <c:pt idx="18">
                  <c:v>23</c:v>
                </c:pt>
                <c:pt idx="19">
                  <c:v>28</c:v>
                </c:pt>
                <c:pt idx="20">
                  <c:v>13</c:v>
                </c:pt>
                <c:pt idx="21">
                  <c:v>25</c:v>
                </c:pt>
                <c:pt idx="22">
                  <c:v>25</c:v>
                </c:pt>
                <c:pt idx="23">
                  <c:v>23</c:v>
                </c:pt>
                <c:pt idx="24">
                  <c:v>19</c:v>
                </c:pt>
                <c:pt idx="25">
                  <c:v>21</c:v>
                </c:pt>
                <c:pt idx="26">
                  <c:v>32</c:v>
                </c:pt>
                <c:pt idx="27">
                  <c:v>23</c:v>
                </c:pt>
                <c:pt idx="28">
                  <c:v>15</c:v>
                </c:pt>
                <c:pt idx="29">
                  <c:v>20</c:v>
                </c:pt>
                <c:pt idx="30">
                  <c:v>23</c:v>
                </c:pt>
                <c:pt idx="31">
                  <c:v>15</c:v>
                </c:pt>
                <c:pt idx="32">
                  <c:v>13</c:v>
                </c:pt>
                <c:pt idx="33">
                  <c:v>18</c:v>
                </c:pt>
                <c:pt idx="34">
                  <c:v>14</c:v>
                </c:pt>
                <c:pt idx="35">
                  <c:v>20</c:v>
                </c:pt>
                <c:pt idx="36">
                  <c:v>25</c:v>
                </c:pt>
                <c:pt idx="37">
                  <c:v>23</c:v>
                </c:pt>
                <c:pt idx="38">
                  <c:v>24</c:v>
                </c:pt>
                <c:pt idx="39">
                  <c:v>14</c:v>
                </c:pt>
                <c:pt idx="40">
                  <c:v>21</c:v>
                </c:pt>
                <c:pt idx="41">
                  <c:v>22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21</c:v>
                </c:pt>
                <c:pt idx="46">
                  <c:v>26</c:v>
                </c:pt>
                <c:pt idx="47">
                  <c:v>21</c:v>
                </c:pt>
                <c:pt idx="48">
                  <c:v>28</c:v>
                </c:pt>
                <c:pt idx="49">
                  <c:v>17</c:v>
                </c:pt>
                <c:pt idx="50">
                  <c:v>34</c:v>
                </c:pt>
                <c:pt idx="51">
                  <c:v>25</c:v>
                </c:pt>
                <c:pt idx="52">
                  <c:v>23</c:v>
                </c:pt>
                <c:pt idx="53">
                  <c:v>32</c:v>
                </c:pt>
                <c:pt idx="54">
                  <c:v>21</c:v>
                </c:pt>
                <c:pt idx="55">
                  <c:v>20</c:v>
                </c:pt>
                <c:pt idx="56">
                  <c:v>27</c:v>
                </c:pt>
                <c:pt idx="57">
                  <c:v>22</c:v>
                </c:pt>
                <c:pt idx="58">
                  <c:v>18</c:v>
                </c:pt>
                <c:pt idx="59">
                  <c:v>22</c:v>
                </c:pt>
                <c:pt idx="60">
                  <c:v>16</c:v>
                </c:pt>
                <c:pt idx="61">
                  <c:v>25</c:v>
                </c:pt>
                <c:pt idx="62">
                  <c:v>23</c:v>
                </c:pt>
                <c:pt idx="63">
                  <c:v>17</c:v>
                </c:pt>
                <c:pt idx="64">
                  <c:v>22</c:v>
                </c:pt>
                <c:pt idx="65">
                  <c:v>27</c:v>
                </c:pt>
                <c:pt idx="66">
                  <c:v>17</c:v>
                </c:pt>
                <c:pt idx="67">
                  <c:v>17</c:v>
                </c:pt>
                <c:pt idx="68">
                  <c:v>15</c:v>
                </c:pt>
                <c:pt idx="69">
                  <c:v>18</c:v>
                </c:pt>
                <c:pt idx="70">
                  <c:v>23</c:v>
                </c:pt>
                <c:pt idx="71">
                  <c:v>28</c:v>
                </c:pt>
                <c:pt idx="72">
                  <c:v>21</c:v>
                </c:pt>
                <c:pt idx="73">
                  <c:v>19</c:v>
                </c:pt>
                <c:pt idx="74">
                  <c:v>25</c:v>
                </c:pt>
                <c:pt idx="75">
                  <c:v>21</c:v>
                </c:pt>
                <c:pt idx="76">
                  <c:v>20</c:v>
                </c:pt>
                <c:pt idx="77">
                  <c:v>18</c:v>
                </c:pt>
                <c:pt idx="78">
                  <c:v>23</c:v>
                </c:pt>
                <c:pt idx="79">
                  <c:v>24</c:v>
                </c:pt>
                <c:pt idx="80">
                  <c:v>18</c:v>
                </c:pt>
                <c:pt idx="81">
                  <c:v>20</c:v>
                </c:pt>
                <c:pt idx="82">
                  <c:v>19</c:v>
                </c:pt>
                <c:pt idx="83">
                  <c:v>30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17</c:v>
                </c:pt>
                <c:pt idx="88">
                  <c:v>22</c:v>
                </c:pt>
                <c:pt idx="89">
                  <c:v>20</c:v>
                </c:pt>
                <c:pt idx="90">
                  <c:v>20</c:v>
                </c:pt>
                <c:pt idx="91">
                  <c:v>23</c:v>
                </c:pt>
                <c:pt idx="92">
                  <c:v>20</c:v>
                </c:pt>
                <c:pt idx="93">
                  <c:v>14</c:v>
                </c:pt>
                <c:pt idx="94">
                  <c:v>23</c:v>
                </c:pt>
                <c:pt idx="95">
                  <c:v>19</c:v>
                </c:pt>
                <c:pt idx="96">
                  <c:v>21</c:v>
                </c:pt>
                <c:pt idx="97">
                  <c:v>22</c:v>
                </c:pt>
                <c:pt idx="98">
                  <c:v>16</c:v>
                </c:pt>
                <c:pt idx="99">
                  <c:v>19</c:v>
                </c:pt>
                <c:pt idx="100">
                  <c:v>15</c:v>
                </c:pt>
                <c:pt idx="101">
                  <c:v>25</c:v>
                </c:pt>
                <c:pt idx="102">
                  <c:v>19</c:v>
                </c:pt>
                <c:pt idx="103">
                  <c:v>23</c:v>
                </c:pt>
                <c:pt idx="104">
                  <c:v>21</c:v>
                </c:pt>
                <c:pt idx="105">
                  <c:v>22</c:v>
                </c:pt>
                <c:pt idx="106">
                  <c:v>25</c:v>
                </c:pt>
                <c:pt idx="107">
                  <c:v>21</c:v>
                </c:pt>
                <c:pt idx="108">
                  <c:v>18</c:v>
                </c:pt>
                <c:pt idx="109">
                  <c:v>15</c:v>
                </c:pt>
                <c:pt idx="110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46752"/>
        <c:axId val="558942944"/>
      </c:lineChart>
      <c:catAx>
        <c:axId val="55894675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558942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894294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55894675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Sheet1!$C$2:$C$185</c:f>
              <c:numCache>
                <c:formatCode>General</c:formatCode>
                <c:ptCount val="184"/>
                <c:pt idx="0">
                  <c:v>894</c:v>
                </c:pt>
                <c:pt idx="1">
                  <c:v>1114</c:v>
                </c:pt>
                <c:pt idx="2">
                  <c:v>1297</c:v>
                </c:pt>
                <c:pt idx="3">
                  <c:v>1471</c:v>
                </c:pt>
                <c:pt idx="4">
                  <c:v>1700</c:v>
                </c:pt>
                <c:pt idx="5">
                  <c:v>1883</c:v>
                </c:pt>
                <c:pt idx="6">
                  <c:v>2065</c:v>
                </c:pt>
                <c:pt idx="7">
                  <c:v>2223</c:v>
                </c:pt>
                <c:pt idx="8">
                  <c:v>2426</c:v>
                </c:pt>
                <c:pt idx="9">
                  <c:v>2624</c:v>
                </c:pt>
                <c:pt idx="10">
                  <c:v>2801</c:v>
                </c:pt>
                <c:pt idx="11">
                  <c:v>2928</c:v>
                </c:pt>
                <c:pt idx="12">
                  <c:v>3122</c:v>
                </c:pt>
                <c:pt idx="13">
                  <c:v>3304</c:v>
                </c:pt>
                <c:pt idx="14">
                  <c:v>3482</c:v>
                </c:pt>
                <c:pt idx="15">
                  <c:v>3662</c:v>
                </c:pt>
                <c:pt idx="16">
                  <c:v>3860</c:v>
                </c:pt>
                <c:pt idx="17">
                  <c:v>4031</c:v>
                </c:pt>
                <c:pt idx="18">
                  <c:v>4213</c:v>
                </c:pt>
                <c:pt idx="19">
                  <c:v>4407</c:v>
                </c:pt>
                <c:pt idx="20">
                  <c:v>4546</c:v>
                </c:pt>
                <c:pt idx="21">
                  <c:v>4700</c:v>
                </c:pt>
                <c:pt idx="22">
                  <c:v>4880</c:v>
                </c:pt>
                <c:pt idx="23">
                  <c:v>5043</c:v>
                </c:pt>
                <c:pt idx="24">
                  <c:v>5229</c:v>
                </c:pt>
                <c:pt idx="25">
                  <c:v>5406</c:v>
                </c:pt>
                <c:pt idx="26">
                  <c:v>5588</c:v>
                </c:pt>
                <c:pt idx="27">
                  <c:v>5786</c:v>
                </c:pt>
                <c:pt idx="28">
                  <c:v>5988</c:v>
                </c:pt>
                <c:pt idx="29">
                  <c:v>6168</c:v>
                </c:pt>
                <c:pt idx="30">
                  <c:v>6360</c:v>
                </c:pt>
                <c:pt idx="31">
                  <c:v>6520</c:v>
                </c:pt>
                <c:pt idx="32">
                  <c:v>6746</c:v>
                </c:pt>
                <c:pt idx="33">
                  <c:v>6914</c:v>
                </c:pt>
                <c:pt idx="34">
                  <c:v>7118</c:v>
                </c:pt>
                <c:pt idx="35">
                  <c:v>7282</c:v>
                </c:pt>
                <c:pt idx="36">
                  <c:v>7487</c:v>
                </c:pt>
                <c:pt idx="37">
                  <c:v>7657</c:v>
                </c:pt>
                <c:pt idx="38">
                  <c:v>7827</c:v>
                </c:pt>
                <c:pt idx="39">
                  <c:v>8016</c:v>
                </c:pt>
                <c:pt idx="40">
                  <c:v>8180</c:v>
                </c:pt>
                <c:pt idx="41">
                  <c:v>8358</c:v>
                </c:pt>
                <c:pt idx="42">
                  <c:v>8532</c:v>
                </c:pt>
                <c:pt idx="43">
                  <c:v>8711</c:v>
                </c:pt>
                <c:pt idx="44">
                  <c:v>8901</c:v>
                </c:pt>
                <c:pt idx="45">
                  <c:v>9072</c:v>
                </c:pt>
                <c:pt idx="46">
                  <c:v>9314</c:v>
                </c:pt>
                <c:pt idx="47">
                  <c:v>9537</c:v>
                </c:pt>
                <c:pt idx="48">
                  <c:v>9771</c:v>
                </c:pt>
                <c:pt idx="49">
                  <c:v>10016</c:v>
                </c:pt>
                <c:pt idx="50">
                  <c:v>10208</c:v>
                </c:pt>
                <c:pt idx="51">
                  <c:v>10394</c:v>
                </c:pt>
                <c:pt idx="52">
                  <c:v>10591</c:v>
                </c:pt>
                <c:pt idx="53">
                  <c:v>10744</c:v>
                </c:pt>
                <c:pt idx="54">
                  <c:v>10926</c:v>
                </c:pt>
                <c:pt idx="55">
                  <c:v>11104</c:v>
                </c:pt>
                <c:pt idx="56">
                  <c:v>11310</c:v>
                </c:pt>
                <c:pt idx="57">
                  <c:v>11516</c:v>
                </c:pt>
                <c:pt idx="58">
                  <c:v>11693</c:v>
                </c:pt>
                <c:pt idx="59">
                  <c:v>11887</c:v>
                </c:pt>
                <c:pt idx="60">
                  <c:v>12043</c:v>
                </c:pt>
                <c:pt idx="61">
                  <c:v>12257</c:v>
                </c:pt>
                <c:pt idx="62">
                  <c:v>12470</c:v>
                </c:pt>
                <c:pt idx="63">
                  <c:v>12656</c:v>
                </c:pt>
                <c:pt idx="64">
                  <c:v>12828</c:v>
                </c:pt>
                <c:pt idx="65">
                  <c:v>13026</c:v>
                </c:pt>
                <c:pt idx="66">
                  <c:v>13175</c:v>
                </c:pt>
                <c:pt idx="67">
                  <c:v>13366</c:v>
                </c:pt>
                <c:pt idx="68">
                  <c:v>13566</c:v>
                </c:pt>
                <c:pt idx="69">
                  <c:v>13758</c:v>
                </c:pt>
                <c:pt idx="70">
                  <c:v>13951</c:v>
                </c:pt>
                <c:pt idx="71">
                  <c:v>14157</c:v>
                </c:pt>
                <c:pt idx="72">
                  <c:v>14346</c:v>
                </c:pt>
                <c:pt idx="73">
                  <c:v>14530</c:v>
                </c:pt>
                <c:pt idx="74">
                  <c:v>14721</c:v>
                </c:pt>
                <c:pt idx="75">
                  <c:v>14948</c:v>
                </c:pt>
                <c:pt idx="76">
                  <c:v>15121</c:v>
                </c:pt>
                <c:pt idx="77">
                  <c:v>15311</c:v>
                </c:pt>
                <c:pt idx="78">
                  <c:v>15500</c:v>
                </c:pt>
                <c:pt idx="79">
                  <c:v>15672</c:v>
                </c:pt>
                <c:pt idx="80">
                  <c:v>15872</c:v>
                </c:pt>
                <c:pt idx="81">
                  <c:v>16065</c:v>
                </c:pt>
                <c:pt idx="82">
                  <c:v>16284</c:v>
                </c:pt>
                <c:pt idx="83">
                  <c:v>16467</c:v>
                </c:pt>
                <c:pt idx="84">
                  <c:v>16655</c:v>
                </c:pt>
                <c:pt idx="85">
                  <c:v>16853</c:v>
                </c:pt>
                <c:pt idx="86">
                  <c:v>17039</c:v>
                </c:pt>
                <c:pt idx="87">
                  <c:v>17221</c:v>
                </c:pt>
                <c:pt idx="88">
                  <c:v>17402</c:v>
                </c:pt>
                <c:pt idx="89">
                  <c:v>17557</c:v>
                </c:pt>
                <c:pt idx="90">
                  <c:v>17733</c:v>
                </c:pt>
                <c:pt idx="91">
                  <c:v>17922</c:v>
                </c:pt>
                <c:pt idx="92">
                  <c:v>18109</c:v>
                </c:pt>
                <c:pt idx="93">
                  <c:v>18305</c:v>
                </c:pt>
                <c:pt idx="94">
                  <c:v>18471</c:v>
                </c:pt>
                <c:pt idx="95">
                  <c:v>18667</c:v>
                </c:pt>
                <c:pt idx="96">
                  <c:v>18848</c:v>
                </c:pt>
                <c:pt idx="97">
                  <c:v>19063</c:v>
                </c:pt>
                <c:pt idx="98">
                  <c:v>19247</c:v>
                </c:pt>
                <c:pt idx="99">
                  <c:v>19444</c:v>
                </c:pt>
                <c:pt idx="100">
                  <c:v>19632</c:v>
                </c:pt>
                <c:pt idx="101">
                  <c:v>19802</c:v>
                </c:pt>
                <c:pt idx="102">
                  <c:v>20009</c:v>
                </c:pt>
                <c:pt idx="103">
                  <c:v>20191</c:v>
                </c:pt>
                <c:pt idx="104">
                  <c:v>20361</c:v>
                </c:pt>
                <c:pt idx="105">
                  <c:v>20550</c:v>
                </c:pt>
                <c:pt idx="106">
                  <c:v>20762</c:v>
                </c:pt>
                <c:pt idx="107">
                  <c:v>20929</c:v>
                </c:pt>
                <c:pt idx="108">
                  <c:v>21129</c:v>
                </c:pt>
                <c:pt idx="109">
                  <c:v>21328</c:v>
                </c:pt>
                <c:pt idx="110">
                  <c:v>21481</c:v>
                </c:pt>
                <c:pt idx="111">
                  <c:v>21660</c:v>
                </c:pt>
                <c:pt idx="112">
                  <c:v>21820</c:v>
                </c:pt>
                <c:pt idx="113">
                  <c:v>22035</c:v>
                </c:pt>
                <c:pt idx="114">
                  <c:v>22269</c:v>
                </c:pt>
                <c:pt idx="115">
                  <c:v>22477</c:v>
                </c:pt>
                <c:pt idx="116">
                  <c:v>22708</c:v>
                </c:pt>
                <c:pt idx="117">
                  <c:v>22914</c:v>
                </c:pt>
                <c:pt idx="118">
                  <c:v>23131</c:v>
                </c:pt>
                <c:pt idx="119">
                  <c:v>23342</c:v>
                </c:pt>
                <c:pt idx="120">
                  <c:v>23547</c:v>
                </c:pt>
                <c:pt idx="121">
                  <c:v>23732</c:v>
                </c:pt>
                <c:pt idx="122">
                  <c:v>23912</c:v>
                </c:pt>
                <c:pt idx="123">
                  <c:v>24135</c:v>
                </c:pt>
                <c:pt idx="124">
                  <c:v>24327</c:v>
                </c:pt>
                <c:pt idx="125">
                  <c:v>24535</c:v>
                </c:pt>
                <c:pt idx="126">
                  <c:v>24722</c:v>
                </c:pt>
                <c:pt idx="127">
                  <c:v>24888</c:v>
                </c:pt>
                <c:pt idx="128">
                  <c:v>25085</c:v>
                </c:pt>
                <c:pt idx="129">
                  <c:v>25275</c:v>
                </c:pt>
                <c:pt idx="130">
                  <c:v>25469</c:v>
                </c:pt>
                <c:pt idx="131">
                  <c:v>25661</c:v>
                </c:pt>
                <c:pt idx="132">
                  <c:v>25861</c:v>
                </c:pt>
                <c:pt idx="133">
                  <c:v>26054</c:v>
                </c:pt>
                <c:pt idx="134">
                  <c:v>26244</c:v>
                </c:pt>
                <c:pt idx="135">
                  <c:v>26403</c:v>
                </c:pt>
                <c:pt idx="136">
                  <c:v>26597</c:v>
                </c:pt>
                <c:pt idx="137">
                  <c:v>26816</c:v>
                </c:pt>
                <c:pt idx="138">
                  <c:v>26992</c:v>
                </c:pt>
                <c:pt idx="139">
                  <c:v>27181</c:v>
                </c:pt>
                <c:pt idx="140">
                  <c:v>27381</c:v>
                </c:pt>
                <c:pt idx="141">
                  <c:v>27548</c:v>
                </c:pt>
                <c:pt idx="142">
                  <c:v>27725</c:v>
                </c:pt>
                <c:pt idx="143">
                  <c:v>27899</c:v>
                </c:pt>
                <c:pt idx="144">
                  <c:v>28064</c:v>
                </c:pt>
                <c:pt idx="145">
                  <c:v>28301</c:v>
                </c:pt>
                <c:pt idx="146">
                  <c:v>28515</c:v>
                </c:pt>
                <c:pt idx="147">
                  <c:v>28698</c:v>
                </c:pt>
                <c:pt idx="148">
                  <c:v>28881</c:v>
                </c:pt>
                <c:pt idx="149">
                  <c:v>29091</c:v>
                </c:pt>
                <c:pt idx="150">
                  <c:v>29257</c:v>
                </c:pt>
                <c:pt idx="151">
                  <c:v>29435</c:v>
                </c:pt>
                <c:pt idx="152">
                  <c:v>29590</c:v>
                </c:pt>
                <c:pt idx="153">
                  <c:v>29748</c:v>
                </c:pt>
                <c:pt idx="154">
                  <c:v>29934</c:v>
                </c:pt>
                <c:pt idx="155">
                  <c:v>30130</c:v>
                </c:pt>
                <c:pt idx="156">
                  <c:v>30313</c:v>
                </c:pt>
                <c:pt idx="157">
                  <c:v>30509</c:v>
                </c:pt>
                <c:pt idx="158">
                  <c:v>30690</c:v>
                </c:pt>
                <c:pt idx="159">
                  <c:v>30859</c:v>
                </c:pt>
                <c:pt idx="160">
                  <c:v>31012</c:v>
                </c:pt>
                <c:pt idx="161">
                  <c:v>31194</c:v>
                </c:pt>
                <c:pt idx="162">
                  <c:v>31378</c:v>
                </c:pt>
                <c:pt idx="163">
                  <c:v>31527</c:v>
                </c:pt>
                <c:pt idx="164">
                  <c:v>31677</c:v>
                </c:pt>
                <c:pt idx="165">
                  <c:v>31854</c:v>
                </c:pt>
                <c:pt idx="166">
                  <c:v>32051</c:v>
                </c:pt>
                <c:pt idx="167">
                  <c:v>32238</c:v>
                </c:pt>
                <c:pt idx="168">
                  <c:v>32452</c:v>
                </c:pt>
                <c:pt idx="169">
                  <c:v>32647</c:v>
                </c:pt>
                <c:pt idx="170">
                  <c:v>32813</c:v>
                </c:pt>
                <c:pt idx="171">
                  <c:v>33003</c:v>
                </c:pt>
                <c:pt idx="172">
                  <c:v>33167</c:v>
                </c:pt>
                <c:pt idx="173">
                  <c:v>33327</c:v>
                </c:pt>
                <c:pt idx="174">
                  <c:v>33520</c:v>
                </c:pt>
                <c:pt idx="175">
                  <c:v>33714</c:v>
                </c:pt>
                <c:pt idx="176">
                  <c:v>33854</c:v>
                </c:pt>
                <c:pt idx="177">
                  <c:v>34023</c:v>
                </c:pt>
                <c:pt idx="178">
                  <c:v>34202</c:v>
                </c:pt>
                <c:pt idx="179">
                  <c:v>34354</c:v>
                </c:pt>
                <c:pt idx="180">
                  <c:v>34524</c:v>
                </c:pt>
                <c:pt idx="181">
                  <c:v>34696</c:v>
                </c:pt>
                <c:pt idx="182">
                  <c:v>34861</c:v>
                </c:pt>
                <c:pt idx="183">
                  <c:v>35011</c:v>
                </c:pt>
              </c:numCache>
            </c:numRef>
          </c:cat>
          <c:val>
            <c:numRef>
              <c:f>Sheet1!$E$2:$E$185</c:f>
              <c:numCache>
                <c:formatCode>General</c:formatCode>
                <c:ptCount val="184"/>
                <c:pt idx="0">
                  <c:v>2.03515625</c:v>
                </c:pt>
                <c:pt idx="1">
                  <c:v>10.3369140625</c:v>
                </c:pt>
                <c:pt idx="2">
                  <c:v>19.52734375</c:v>
                </c:pt>
                <c:pt idx="3">
                  <c:v>21.1171875</c:v>
                </c:pt>
                <c:pt idx="4">
                  <c:v>23.5615234375</c:v>
                </c:pt>
                <c:pt idx="5">
                  <c:v>25.78125</c:v>
                </c:pt>
                <c:pt idx="6">
                  <c:v>27.0576171875</c:v>
                </c:pt>
                <c:pt idx="7">
                  <c:v>27.6865234375</c:v>
                </c:pt>
                <c:pt idx="8">
                  <c:v>28.4228515625</c:v>
                </c:pt>
                <c:pt idx="9">
                  <c:v>30.1767578125</c:v>
                </c:pt>
                <c:pt idx="10">
                  <c:v>32.0166015625</c:v>
                </c:pt>
                <c:pt idx="11">
                  <c:v>32.1953125</c:v>
                </c:pt>
                <c:pt idx="12">
                  <c:v>32.2744140625</c:v>
                </c:pt>
                <c:pt idx="13">
                  <c:v>32.66015625</c:v>
                </c:pt>
                <c:pt idx="14">
                  <c:v>32.8828125</c:v>
                </c:pt>
                <c:pt idx="15">
                  <c:v>33.1796875</c:v>
                </c:pt>
                <c:pt idx="16">
                  <c:v>33.4375</c:v>
                </c:pt>
                <c:pt idx="17">
                  <c:v>33.8642578125</c:v>
                </c:pt>
                <c:pt idx="18">
                  <c:v>33.92578125</c:v>
                </c:pt>
                <c:pt idx="19">
                  <c:v>34.0009765625</c:v>
                </c:pt>
                <c:pt idx="20">
                  <c:v>34.16015625</c:v>
                </c:pt>
                <c:pt idx="21">
                  <c:v>34.234375</c:v>
                </c:pt>
                <c:pt idx="22">
                  <c:v>34.43359375</c:v>
                </c:pt>
                <c:pt idx="23">
                  <c:v>34.65234375</c:v>
                </c:pt>
                <c:pt idx="24">
                  <c:v>35.484375</c:v>
                </c:pt>
                <c:pt idx="25">
                  <c:v>35.72265625</c:v>
                </c:pt>
                <c:pt idx="26">
                  <c:v>35.9736328125</c:v>
                </c:pt>
                <c:pt idx="27">
                  <c:v>36.375</c:v>
                </c:pt>
                <c:pt idx="28">
                  <c:v>36.5546875</c:v>
                </c:pt>
                <c:pt idx="29">
                  <c:v>36.9091796875</c:v>
                </c:pt>
                <c:pt idx="30">
                  <c:v>37.1845703125</c:v>
                </c:pt>
                <c:pt idx="31">
                  <c:v>37.3837890625</c:v>
                </c:pt>
                <c:pt idx="32">
                  <c:v>38.5029296875</c:v>
                </c:pt>
                <c:pt idx="33">
                  <c:v>39.2607421875</c:v>
                </c:pt>
                <c:pt idx="34">
                  <c:v>39.6025390625</c:v>
                </c:pt>
                <c:pt idx="35">
                  <c:v>40.1162109375</c:v>
                </c:pt>
                <c:pt idx="36">
                  <c:v>40.625</c:v>
                </c:pt>
                <c:pt idx="37">
                  <c:v>40.7099609375</c:v>
                </c:pt>
                <c:pt idx="38">
                  <c:v>40.8505859375</c:v>
                </c:pt>
                <c:pt idx="39">
                  <c:v>40.8740234375</c:v>
                </c:pt>
                <c:pt idx="40">
                  <c:v>40.8740234375</c:v>
                </c:pt>
                <c:pt idx="41">
                  <c:v>40.8759765625</c:v>
                </c:pt>
                <c:pt idx="42">
                  <c:v>40.8740234375</c:v>
                </c:pt>
                <c:pt idx="43">
                  <c:v>40.9248046875</c:v>
                </c:pt>
                <c:pt idx="44">
                  <c:v>41.076171875</c:v>
                </c:pt>
                <c:pt idx="45">
                  <c:v>41.099609375</c:v>
                </c:pt>
                <c:pt idx="46">
                  <c:v>41.240234375</c:v>
                </c:pt>
                <c:pt idx="47">
                  <c:v>41.2451171875</c:v>
                </c:pt>
                <c:pt idx="48">
                  <c:v>41.4287109375</c:v>
                </c:pt>
                <c:pt idx="49">
                  <c:v>42.53125</c:v>
                </c:pt>
                <c:pt idx="50">
                  <c:v>41.4951171875</c:v>
                </c:pt>
                <c:pt idx="51">
                  <c:v>41.5</c:v>
                </c:pt>
                <c:pt idx="52">
                  <c:v>41.5029296875</c:v>
                </c:pt>
                <c:pt idx="53">
                  <c:v>41.5068359375</c:v>
                </c:pt>
                <c:pt idx="54">
                  <c:v>41.5068359375</c:v>
                </c:pt>
                <c:pt idx="55">
                  <c:v>41.5068359375</c:v>
                </c:pt>
                <c:pt idx="56">
                  <c:v>41.5126953125</c:v>
                </c:pt>
                <c:pt idx="57">
                  <c:v>41.5263671875</c:v>
                </c:pt>
                <c:pt idx="58">
                  <c:v>41.6201171875</c:v>
                </c:pt>
                <c:pt idx="59">
                  <c:v>41.8203125</c:v>
                </c:pt>
                <c:pt idx="60">
                  <c:v>42.0068359375</c:v>
                </c:pt>
                <c:pt idx="61">
                  <c:v>42.24609375</c:v>
                </c:pt>
                <c:pt idx="62">
                  <c:v>42.4931640625</c:v>
                </c:pt>
                <c:pt idx="63">
                  <c:v>42.6904296875</c:v>
                </c:pt>
                <c:pt idx="64">
                  <c:v>42.8564453125</c:v>
                </c:pt>
                <c:pt idx="65">
                  <c:v>43.0419921875</c:v>
                </c:pt>
                <c:pt idx="66">
                  <c:v>43.1943359375</c:v>
                </c:pt>
                <c:pt idx="67">
                  <c:v>43.3896484375</c:v>
                </c:pt>
                <c:pt idx="68">
                  <c:v>43.6162109375</c:v>
                </c:pt>
                <c:pt idx="69">
                  <c:v>43.6220703125</c:v>
                </c:pt>
                <c:pt idx="70">
                  <c:v>43.6201171875</c:v>
                </c:pt>
                <c:pt idx="71">
                  <c:v>43.6396484375</c:v>
                </c:pt>
                <c:pt idx="72">
                  <c:v>43.6396484375</c:v>
                </c:pt>
                <c:pt idx="73">
                  <c:v>43.6435546875</c:v>
                </c:pt>
                <c:pt idx="74">
                  <c:v>43.64453125</c:v>
                </c:pt>
                <c:pt idx="75">
                  <c:v>43.6474609375</c:v>
                </c:pt>
                <c:pt idx="76">
                  <c:v>43.6630859375</c:v>
                </c:pt>
                <c:pt idx="77">
                  <c:v>43.80859375</c:v>
                </c:pt>
                <c:pt idx="78">
                  <c:v>44.3935546875</c:v>
                </c:pt>
                <c:pt idx="79">
                  <c:v>44.9677734375</c:v>
                </c:pt>
                <c:pt idx="80">
                  <c:v>45.57421875</c:v>
                </c:pt>
                <c:pt idx="81">
                  <c:v>45.6904296875</c:v>
                </c:pt>
                <c:pt idx="82">
                  <c:v>45.7490234375</c:v>
                </c:pt>
                <c:pt idx="83">
                  <c:v>45.75</c:v>
                </c:pt>
                <c:pt idx="84">
                  <c:v>45.7568359375</c:v>
                </c:pt>
                <c:pt idx="85">
                  <c:v>45.7587890625</c:v>
                </c:pt>
                <c:pt idx="86">
                  <c:v>45.7646484375</c:v>
                </c:pt>
                <c:pt idx="87">
                  <c:v>45.7685546875</c:v>
                </c:pt>
                <c:pt idx="88">
                  <c:v>45.78515625</c:v>
                </c:pt>
                <c:pt idx="89">
                  <c:v>45.7841796875</c:v>
                </c:pt>
                <c:pt idx="90">
                  <c:v>45.7978515625</c:v>
                </c:pt>
                <c:pt idx="91">
                  <c:v>45.8037109375</c:v>
                </c:pt>
                <c:pt idx="92">
                  <c:v>46.0029296875</c:v>
                </c:pt>
                <c:pt idx="93">
                  <c:v>45.8916015625</c:v>
                </c:pt>
                <c:pt idx="94">
                  <c:v>45.8896484375</c:v>
                </c:pt>
                <c:pt idx="95">
                  <c:v>45.9306640625</c:v>
                </c:pt>
                <c:pt idx="96">
                  <c:v>45.9716796875</c:v>
                </c:pt>
                <c:pt idx="97">
                  <c:v>45.9755859375</c:v>
                </c:pt>
                <c:pt idx="98">
                  <c:v>45.9814453125</c:v>
                </c:pt>
                <c:pt idx="99">
                  <c:v>45.9794921875</c:v>
                </c:pt>
                <c:pt idx="100">
                  <c:v>45.9873046875</c:v>
                </c:pt>
                <c:pt idx="101">
                  <c:v>45.9873046875</c:v>
                </c:pt>
                <c:pt idx="102">
                  <c:v>45.9912109375</c:v>
                </c:pt>
                <c:pt idx="103">
                  <c:v>45.9970703125</c:v>
                </c:pt>
                <c:pt idx="104">
                  <c:v>45.9951171875</c:v>
                </c:pt>
                <c:pt idx="105">
                  <c:v>45.9990234375</c:v>
                </c:pt>
                <c:pt idx="106">
                  <c:v>46.0771484375</c:v>
                </c:pt>
                <c:pt idx="107">
                  <c:v>46.0771484375</c:v>
                </c:pt>
                <c:pt idx="108">
                  <c:v>46.0869140625</c:v>
                </c:pt>
                <c:pt idx="109">
                  <c:v>46.1044921875</c:v>
                </c:pt>
                <c:pt idx="110">
                  <c:v>46.1083984375</c:v>
                </c:pt>
                <c:pt idx="111">
                  <c:v>46.1123046875</c:v>
                </c:pt>
                <c:pt idx="112">
                  <c:v>46.1123046875</c:v>
                </c:pt>
                <c:pt idx="113">
                  <c:v>46.1181640625</c:v>
                </c:pt>
                <c:pt idx="114">
                  <c:v>46.1201171875</c:v>
                </c:pt>
                <c:pt idx="115">
                  <c:v>46.1240234375</c:v>
                </c:pt>
                <c:pt idx="116">
                  <c:v>46.1328125</c:v>
                </c:pt>
                <c:pt idx="117">
                  <c:v>46.1318359375</c:v>
                </c:pt>
                <c:pt idx="118">
                  <c:v>46.1416015625</c:v>
                </c:pt>
                <c:pt idx="119">
                  <c:v>46.1435546875</c:v>
                </c:pt>
                <c:pt idx="120">
                  <c:v>46.1435546875</c:v>
                </c:pt>
                <c:pt idx="121">
                  <c:v>46.1943359375</c:v>
                </c:pt>
                <c:pt idx="122">
                  <c:v>46.3076171875</c:v>
                </c:pt>
                <c:pt idx="123">
                  <c:v>46.3095703125</c:v>
                </c:pt>
                <c:pt idx="124">
                  <c:v>46.3115234375</c:v>
                </c:pt>
                <c:pt idx="125">
                  <c:v>46.3115234375</c:v>
                </c:pt>
                <c:pt idx="126">
                  <c:v>46.3173828125</c:v>
                </c:pt>
                <c:pt idx="127">
                  <c:v>46.3154296875</c:v>
                </c:pt>
                <c:pt idx="128">
                  <c:v>46.3193359375</c:v>
                </c:pt>
                <c:pt idx="129">
                  <c:v>46.3232421875</c:v>
                </c:pt>
                <c:pt idx="130">
                  <c:v>46.3232421875</c:v>
                </c:pt>
                <c:pt idx="131">
                  <c:v>46.3330078125</c:v>
                </c:pt>
                <c:pt idx="132">
                  <c:v>46.3310546875</c:v>
                </c:pt>
                <c:pt idx="133">
                  <c:v>46.3349609375</c:v>
                </c:pt>
                <c:pt idx="134">
                  <c:v>46.3369140625</c:v>
                </c:pt>
                <c:pt idx="135">
                  <c:v>46.3388671875</c:v>
                </c:pt>
                <c:pt idx="136">
                  <c:v>46.3408203125</c:v>
                </c:pt>
                <c:pt idx="137">
                  <c:v>46.3583984375</c:v>
                </c:pt>
                <c:pt idx="138">
                  <c:v>46.3623046875</c:v>
                </c:pt>
                <c:pt idx="139">
                  <c:v>46.3681640625</c:v>
                </c:pt>
                <c:pt idx="140">
                  <c:v>46.3662109375</c:v>
                </c:pt>
                <c:pt idx="141">
                  <c:v>46.3974609375</c:v>
                </c:pt>
                <c:pt idx="142">
                  <c:v>46.3974609375</c:v>
                </c:pt>
                <c:pt idx="143">
                  <c:v>46.4013671875</c:v>
                </c:pt>
                <c:pt idx="144">
                  <c:v>46.4013671875</c:v>
                </c:pt>
                <c:pt idx="145">
                  <c:v>46.4951171875</c:v>
                </c:pt>
                <c:pt idx="146">
                  <c:v>46.4423828125</c:v>
                </c:pt>
                <c:pt idx="147">
                  <c:v>46.4443359375</c:v>
                </c:pt>
                <c:pt idx="148">
                  <c:v>46.4443359375</c:v>
                </c:pt>
                <c:pt idx="149">
                  <c:v>46.4970703125</c:v>
                </c:pt>
                <c:pt idx="150">
                  <c:v>46.4951171875</c:v>
                </c:pt>
                <c:pt idx="151">
                  <c:v>46.4990234375</c:v>
                </c:pt>
                <c:pt idx="152">
                  <c:v>46.4990234375</c:v>
                </c:pt>
                <c:pt idx="153">
                  <c:v>46.5029296875</c:v>
                </c:pt>
                <c:pt idx="154">
                  <c:v>46.5068359375</c:v>
                </c:pt>
                <c:pt idx="155">
                  <c:v>46.5107421875</c:v>
                </c:pt>
                <c:pt idx="156">
                  <c:v>46.515625</c:v>
                </c:pt>
                <c:pt idx="157">
                  <c:v>46.5185546875</c:v>
                </c:pt>
                <c:pt idx="158">
                  <c:v>46.51953125</c:v>
                </c:pt>
                <c:pt idx="159">
                  <c:v>46.5185546875</c:v>
                </c:pt>
                <c:pt idx="160">
                  <c:v>46.5224609375</c:v>
                </c:pt>
                <c:pt idx="161">
                  <c:v>46.5283203125</c:v>
                </c:pt>
                <c:pt idx="162">
                  <c:v>46.5380859375</c:v>
                </c:pt>
                <c:pt idx="163">
                  <c:v>46.5419921875</c:v>
                </c:pt>
                <c:pt idx="164">
                  <c:v>46.5419921875</c:v>
                </c:pt>
                <c:pt idx="165">
                  <c:v>46.5419921875</c:v>
                </c:pt>
                <c:pt idx="166">
                  <c:v>46.5458984375</c:v>
                </c:pt>
                <c:pt idx="167">
                  <c:v>46.7216796875</c:v>
                </c:pt>
                <c:pt idx="168">
                  <c:v>46.6298828125</c:v>
                </c:pt>
                <c:pt idx="169">
                  <c:v>46.6279296875</c:v>
                </c:pt>
                <c:pt idx="170">
                  <c:v>46.4990234375</c:v>
                </c:pt>
                <c:pt idx="171">
                  <c:v>46.4990234375</c:v>
                </c:pt>
                <c:pt idx="172">
                  <c:v>46.4990234375</c:v>
                </c:pt>
                <c:pt idx="173">
                  <c:v>46.5048828125</c:v>
                </c:pt>
                <c:pt idx="174">
                  <c:v>46.5029296875</c:v>
                </c:pt>
                <c:pt idx="175">
                  <c:v>46.5068359375</c:v>
                </c:pt>
                <c:pt idx="176">
                  <c:v>46.5107421875</c:v>
                </c:pt>
                <c:pt idx="177">
                  <c:v>46.5146484375</c:v>
                </c:pt>
                <c:pt idx="178">
                  <c:v>46.5791015625</c:v>
                </c:pt>
                <c:pt idx="179">
                  <c:v>46.5849609375</c:v>
                </c:pt>
                <c:pt idx="180">
                  <c:v>46.5869140625</c:v>
                </c:pt>
                <c:pt idx="181">
                  <c:v>46.5888671875</c:v>
                </c:pt>
                <c:pt idx="182">
                  <c:v>48.0537109375</c:v>
                </c:pt>
                <c:pt idx="183">
                  <c:v>46.6396484375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38048"/>
        <c:axId val="558936416"/>
      </c:lineChart>
      <c:catAx>
        <c:axId val="55893804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55893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893641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55893804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7"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85"/>
  <sheetViews>
    <sheetView tabSelected="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901</f>
        <v>901</v>
      </c>
      <c r="B2" s="1">
        <f>0</f>
        <v>0</v>
      </c>
      <c r="C2" s="1">
        <f>894</f>
        <v>894</v>
      </c>
      <c r="D2" s="1">
        <f>2084</f>
        <v>2084</v>
      </c>
      <c r="E2" s="1">
        <f>2.03515625</f>
        <v>2.03515625</v>
      </c>
      <c r="G2" s="1">
        <f>306</f>
        <v>306</v>
      </c>
    </row>
    <row r="3" spans="1:10" x14ac:dyDescent="0.25">
      <c r="A3" s="1">
        <f>1213</f>
        <v>1213</v>
      </c>
      <c r="B3" s="1">
        <f>21</f>
        <v>21</v>
      </c>
      <c r="C3" s="1">
        <f>1114</f>
        <v>1114</v>
      </c>
      <c r="D3" s="1">
        <f>10585</f>
        <v>10585</v>
      </c>
      <c r="E3" s="1">
        <f>10.3369140625</f>
        <v>10.3369140625</v>
      </c>
    </row>
    <row r="4" spans="1:10" x14ac:dyDescent="0.25">
      <c r="A4" s="1">
        <f>1491</f>
        <v>1491</v>
      </c>
      <c r="B4" s="1">
        <f>21</f>
        <v>21</v>
      </c>
      <c r="C4" s="1">
        <f>1297</f>
        <v>1297</v>
      </c>
      <c r="D4" s="1">
        <f>19996</f>
        <v>19996</v>
      </c>
      <c r="E4" s="1">
        <f>19.52734375</f>
        <v>19.52734375</v>
      </c>
      <c r="G4" s="1" t="s">
        <v>5</v>
      </c>
    </row>
    <row r="5" spans="1:10" x14ac:dyDescent="0.25">
      <c r="A5" s="1">
        <f>1780</f>
        <v>1780</v>
      </c>
      <c r="B5" s="1">
        <f>40</f>
        <v>40</v>
      </c>
      <c r="C5" s="1">
        <f>1471</f>
        <v>1471</v>
      </c>
      <c r="D5" s="1">
        <f>21624</f>
        <v>21624</v>
      </c>
      <c r="E5" s="1">
        <f>21.1171875</f>
        <v>21.1171875</v>
      </c>
      <c r="G5" s="1">
        <f>185</f>
        <v>185</v>
      </c>
    </row>
    <row r="6" spans="1:10" x14ac:dyDescent="0.25">
      <c r="A6" s="1">
        <f>2075</f>
        <v>2075</v>
      </c>
      <c r="B6" s="1">
        <f>25</f>
        <v>25</v>
      </c>
      <c r="C6" s="1">
        <f>1700</f>
        <v>1700</v>
      </c>
      <c r="D6" s="1">
        <f>24127</f>
        <v>24127</v>
      </c>
      <c r="E6" s="1">
        <f>23.5615234375</f>
        <v>23.5615234375</v>
      </c>
    </row>
    <row r="7" spans="1:10" x14ac:dyDescent="0.25">
      <c r="A7" s="1">
        <f>2356</f>
        <v>2356</v>
      </c>
      <c r="B7" s="1">
        <f>26</f>
        <v>26</v>
      </c>
      <c r="C7" s="1">
        <f>1883</f>
        <v>1883</v>
      </c>
      <c r="D7" s="1">
        <f>26400</f>
        <v>26400</v>
      </c>
      <c r="E7" s="1">
        <f>25.78125</f>
        <v>25.78125</v>
      </c>
    </row>
    <row r="8" spans="1:10" x14ac:dyDescent="0.25">
      <c r="A8" s="1">
        <f>2691</f>
        <v>2691</v>
      </c>
      <c r="B8" s="1">
        <f>19</f>
        <v>19</v>
      </c>
      <c r="C8" s="1">
        <f>2065</f>
        <v>2065</v>
      </c>
      <c r="D8" s="1">
        <f>27707</f>
        <v>27707</v>
      </c>
      <c r="E8" s="1">
        <f>27.0576171875</f>
        <v>27.0576171875</v>
      </c>
    </row>
    <row r="9" spans="1:10" x14ac:dyDescent="0.25">
      <c r="A9" s="1">
        <f>2974</f>
        <v>2974</v>
      </c>
      <c r="B9" s="1">
        <f>17</f>
        <v>17</v>
      </c>
      <c r="C9" s="1">
        <f>2223</f>
        <v>2223</v>
      </c>
      <c r="D9" s="1">
        <f>28351</f>
        <v>28351</v>
      </c>
      <c r="E9" s="1">
        <f>27.6865234375</f>
        <v>27.6865234375</v>
      </c>
    </row>
    <row r="10" spans="1:10" x14ac:dyDescent="0.25">
      <c r="A10" s="1">
        <f>3280</f>
        <v>3280</v>
      </c>
      <c r="B10" s="1">
        <f>26</f>
        <v>26</v>
      </c>
      <c r="C10" s="1">
        <f>2426</f>
        <v>2426</v>
      </c>
      <c r="D10" s="1">
        <f>29105</f>
        <v>29105</v>
      </c>
      <c r="E10" s="1">
        <f>28.4228515625</f>
        <v>28.4228515625</v>
      </c>
    </row>
    <row r="11" spans="1:10" x14ac:dyDescent="0.25">
      <c r="A11" s="1">
        <f>3624</f>
        <v>3624</v>
      </c>
      <c r="B11" s="1">
        <f>22</f>
        <v>22</v>
      </c>
      <c r="C11" s="1">
        <f>2624</f>
        <v>2624</v>
      </c>
      <c r="D11" s="1">
        <f>30901</f>
        <v>30901</v>
      </c>
      <c r="E11" s="1">
        <f>30.1767578125</f>
        <v>30.1767578125</v>
      </c>
    </row>
    <row r="12" spans="1:10" x14ac:dyDescent="0.25">
      <c r="A12" s="1">
        <f>3963</f>
        <v>3963</v>
      </c>
      <c r="B12" s="1">
        <f>20</f>
        <v>20</v>
      </c>
      <c r="C12" s="1">
        <f>2801</f>
        <v>2801</v>
      </c>
      <c r="D12" s="1">
        <f>32785</f>
        <v>32785</v>
      </c>
      <c r="E12" s="1">
        <f>32.0166015625</f>
        <v>32.0166015625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4268</f>
        <v>4268</v>
      </c>
      <c r="B13" s="1">
        <f>15</f>
        <v>15</v>
      </c>
      <c r="C13" s="1">
        <f>2928</f>
        <v>2928</v>
      </c>
      <c r="D13" s="1">
        <f>32968</f>
        <v>32968</v>
      </c>
      <c r="E13" s="1">
        <f>32.1953125</f>
        <v>32.1953125</v>
      </c>
      <c r="H13" s="1">
        <f>AVERAGE(E12:E25)</f>
        <v>33.422712053571431</v>
      </c>
      <c r="I13" s="1">
        <f>MAX(E2:E219)</f>
        <v>48.0537109375</v>
      </c>
      <c r="J13" s="1">
        <f>AVERAGE(E169:E185)</f>
        <v>46.649988511029413</v>
      </c>
    </row>
    <row r="14" spans="1:10" x14ac:dyDescent="0.25">
      <c r="A14" s="1">
        <f>4563</f>
        <v>4563</v>
      </c>
      <c r="B14" s="1">
        <f>23</f>
        <v>23</v>
      </c>
      <c r="C14" s="1">
        <f>3122</f>
        <v>3122</v>
      </c>
      <c r="D14" s="1">
        <f>33049</f>
        <v>33049</v>
      </c>
      <c r="E14" s="1">
        <f>32.2744140625</f>
        <v>32.2744140625</v>
      </c>
    </row>
    <row r="15" spans="1:10" x14ac:dyDescent="0.25">
      <c r="A15" s="1">
        <f>4854</f>
        <v>4854</v>
      </c>
      <c r="B15" s="1">
        <f>18</f>
        <v>18</v>
      </c>
      <c r="C15" s="1">
        <f>3304</f>
        <v>3304</v>
      </c>
      <c r="D15" s="1">
        <f>33444</f>
        <v>33444</v>
      </c>
      <c r="E15" s="1">
        <f>32.66015625</f>
        <v>32.66015625</v>
      </c>
    </row>
    <row r="16" spans="1:10" x14ac:dyDescent="0.25">
      <c r="A16" s="1">
        <f>5163</f>
        <v>5163</v>
      </c>
      <c r="B16" s="1">
        <f>29</f>
        <v>29</v>
      </c>
      <c r="C16" s="1">
        <f>3482</f>
        <v>3482</v>
      </c>
      <c r="D16" s="1">
        <f>33672</f>
        <v>33672</v>
      </c>
      <c r="E16" s="1">
        <f>32.8828125</f>
        <v>32.8828125</v>
      </c>
    </row>
    <row r="17" spans="1:5" x14ac:dyDescent="0.25">
      <c r="A17" s="1">
        <f>5456</f>
        <v>5456</v>
      </c>
      <c r="B17" s="1">
        <f>24</f>
        <v>24</v>
      </c>
      <c r="C17" s="1">
        <f>3662</f>
        <v>3662</v>
      </c>
      <c r="D17" s="1">
        <f>33976</f>
        <v>33976</v>
      </c>
      <c r="E17" s="1">
        <f>33.1796875</f>
        <v>33.1796875</v>
      </c>
    </row>
    <row r="18" spans="1:5" x14ac:dyDescent="0.25">
      <c r="A18" s="1">
        <f>5741</f>
        <v>5741</v>
      </c>
      <c r="B18" s="1">
        <f>34</f>
        <v>34</v>
      </c>
      <c r="C18" s="1">
        <f>3860</f>
        <v>3860</v>
      </c>
      <c r="D18" s="1">
        <f>34240</f>
        <v>34240</v>
      </c>
      <c r="E18" s="1">
        <f>33.4375</f>
        <v>33.4375</v>
      </c>
    </row>
    <row r="19" spans="1:5" x14ac:dyDescent="0.25">
      <c r="A19" s="1">
        <f>6065</f>
        <v>6065</v>
      </c>
      <c r="B19" s="1">
        <f>18</f>
        <v>18</v>
      </c>
      <c r="C19" s="1">
        <f>4031</f>
        <v>4031</v>
      </c>
      <c r="D19" s="1">
        <f>34677</f>
        <v>34677</v>
      </c>
      <c r="E19" s="1">
        <f>33.8642578125</f>
        <v>33.8642578125</v>
      </c>
    </row>
    <row r="20" spans="1:5" x14ac:dyDescent="0.25">
      <c r="A20" s="1">
        <f>6350</f>
        <v>6350</v>
      </c>
      <c r="B20" s="1">
        <f>23</f>
        <v>23</v>
      </c>
      <c r="C20" s="1">
        <f>4213</f>
        <v>4213</v>
      </c>
      <c r="D20" s="1">
        <f>34740</f>
        <v>34740</v>
      </c>
      <c r="E20" s="1">
        <f>33.92578125</f>
        <v>33.92578125</v>
      </c>
    </row>
    <row r="21" spans="1:5" x14ac:dyDescent="0.25">
      <c r="A21" s="1">
        <f>6657</f>
        <v>6657</v>
      </c>
      <c r="B21" s="1">
        <f>28</f>
        <v>28</v>
      </c>
      <c r="C21" s="1">
        <f>4407</f>
        <v>4407</v>
      </c>
      <c r="D21" s="1">
        <f>34817</f>
        <v>34817</v>
      </c>
      <c r="E21" s="1">
        <f>34.0009765625</f>
        <v>34.0009765625</v>
      </c>
    </row>
    <row r="22" spans="1:5" x14ac:dyDescent="0.25">
      <c r="A22" s="1">
        <f>6990</f>
        <v>6990</v>
      </c>
      <c r="B22" s="1">
        <f>13</f>
        <v>13</v>
      </c>
      <c r="C22" s="1">
        <f>4546</f>
        <v>4546</v>
      </c>
      <c r="D22" s="1">
        <f>34980</f>
        <v>34980</v>
      </c>
      <c r="E22" s="1">
        <f>34.16015625</f>
        <v>34.16015625</v>
      </c>
    </row>
    <row r="23" spans="1:5" x14ac:dyDescent="0.25">
      <c r="A23" s="1">
        <f>7317</f>
        <v>7317</v>
      </c>
      <c r="B23" s="1">
        <f>25</f>
        <v>25</v>
      </c>
      <c r="C23" s="1">
        <f>4700</f>
        <v>4700</v>
      </c>
      <c r="D23" s="1">
        <f>35056</f>
        <v>35056</v>
      </c>
      <c r="E23" s="1">
        <f>34.234375</f>
        <v>34.234375</v>
      </c>
    </row>
    <row r="24" spans="1:5" x14ac:dyDescent="0.25">
      <c r="A24" s="1">
        <f>7632</f>
        <v>7632</v>
      </c>
      <c r="B24" s="1">
        <f>25</f>
        <v>25</v>
      </c>
      <c r="C24" s="1">
        <f>4880</f>
        <v>4880</v>
      </c>
      <c r="D24" s="1">
        <f>35260</f>
        <v>35260</v>
      </c>
      <c r="E24" s="1">
        <f>34.43359375</f>
        <v>34.43359375</v>
      </c>
    </row>
    <row r="25" spans="1:5" x14ac:dyDescent="0.25">
      <c r="A25" s="1">
        <f>7937</f>
        <v>7937</v>
      </c>
      <c r="B25" s="1">
        <f>23</f>
        <v>23</v>
      </c>
      <c r="C25" s="1">
        <f>5043</f>
        <v>5043</v>
      </c>
      <c r="D25" s="1">
        <f>35484</f>
        <v>35484</v>
      </c>
      <c r="E25" s="1">
        <f>34.65234375</f>
        <v>34.65234375</v>
      </c>
    </row>
    <row r="26" spans="1:5" x14ac:dyDescent="0.25">
      <c r="A26" s="1">
        <f>8225</f>
        <v>8225</v>
      </c>
      <c r="B26" s="1">
        <f>19</f>
        <v>19</v>
      </c>
      <c r="C26" s="1">
        <f>5229</f>
        <v>5229</v>
      </c>
      <c r="D26" s="1">
        <f>36336</f>
        <v>36336</v>
      </c>
      <c r="E26" s="1">
        <f>35.484375</f>
        <v>35.484375</v>
      </c>
    </row>
    <row r="27" spans="1:5" x14ac:dyDescent="0.25">
      <c r="A27" s="1">
        <f>8526</f>
        <v>8526</v>
      </c>
      <c r="B27" s="1">
        <f>21</f>
        <v>21</v>
      </c>
      <c r="C27" s="1">
        <f>5406</f>
        <v>5406</v>
      </c>
      <c r="D27" s="1">
        <f>36580</f>
        <v>36580</v>
      </c>
      <c r="E27" s="1">
        <f>35.72265625</f>
        <v>35.72265625</v>
      </c>
    </row>
    <row r="28" spans="1:5" x14ac:dyDescent="0.25">
      <c r="A28" s="1">
        <f>8851</f>
        <v>8851</v>
      </c>
      <c r="B28" s="1">
        <f>32</f>
        <v>32</v>
      </c>
      <c r="C28" s="1">
        <f>5588</f>
        <v>5588</v>
      </c>
      <c r="D28" s="1">
        <f>36837</f>
        <v>36837</v>
      </c>
      <c r="E28" s="1">
        <f>35.9736328125</f>
        <v>35.9736328125</v>
      </c>
    </row>
    <row r="29" spans="1:5" x14ac:dyDescent="0.25">
      <c r="A29" s="1">
        <f>9187</f>
        <v>9187</v>
      </c>
      <c r="B29" s="1">
        <f>23</f>
        <v>23</v>
      </c>
      <c r="C29" s="1">
        <f>5786</f>
        <v>5786</v>
      </c>
      <c r="D29" s="1">
        <f>37248</f>
        <v>37248</v>
      </c>
      <c r="E29" s="1">
        <f>36.375</f>
        <v>36.375</v>
      </c>
    </row>
    <row r="30" spans="1:5" x14ac:dyDescent="0.25">
      <c r="A30" s="1">
        <f>9531</f>
        <v>9531</v>
      </c>
      <c r="B30" s="1">
        <f>15</f>
        <v>15</v>
      </c>
      <c r="C30" s="1">
        <f>5988</f>
        <v>5988</v>
      </c>
      <c r="D30" s="1">
        <f>37432</f>
        <v>37432</v>
      </c>
      <c r="E30" s="1">
        <f>36.5546875</f>
        <v>36.5546875</v>
      </c>
    </row>
    <row r="31" spans="1:5" x14ac:dyDescent="0.25">
      <c r="A31" s="1">
        <f>9894</f>
        <v>9894</v>
      </c>
      <c r="B31" s="1">
        <f>20</f>
        <v>20</v>
      </c>
      <c r="C31" s="1">
        <f>6168</f>
        <v>6168</v>
      </c>
      <c r="D31" s="1">
        <f>37795</f>
        <v>37795</v>
      </c>
      <c r="E31" s="1">
        <f>36.9091796875</f>
        <v>36.9091796875</v>
      </c>
    </row>
    <row r="32" spans="1:5" x14ac:dyDescent="0.25">
      <c r="A32" s="1">
        <f>10231</f>
        <v>10231</v>
      </c>
      <c r="B32" s="1">
        <f>23</f>
        <v>23</v>
      </c>
      <c r="C32" s="1">
        <f>6360</f>
        <v>6360</v>
      </c>
      <c r="D32" s="1">
        <f>38077</f>
        <v>38077</v>
      </c>
      <c r="E32" s="1">
        <f>37.1845703125</f>
        <v>37.1845703125</v>
      </c>
    </row>
    <row r="33" spans="1:5" x14ac:dyDescent="0.25">
      <c r="A33" s="1">
        <f>10548</f>
        <v>10548</v>
      </c>
      <c r="B33" s="1">
        <f>15</f>
        <v>15</v>
      </c>
      <c r="C33" s="1">
        <f>6520</f>
        <v>6520</v>
      </c>
      <c r="D33" s="1">
        <f>38281</f>
        <v>38281</v>
      </c>
      <c r="E33" s="1">
        <f>37.3837890625</f>
        <v>37.3837890625</v>
      </c>
    </row>
    <row r="34" spans="1:5" x14ac:dyDescent="0.25">
      <c r="A34" s="1">
        <f>10855</f>
        <v>10855</v>
      </c>
      <c r="B34" s="1">
        <f>13</f>
        <v>13</v>
      </c>
      <c r="C34" s="1">
        <f>6746</f>
        <v>6746</v>
      </c>
      <c r="D34" s="1">
        <f>39427</f>
        <v>39427</v>
      </c>
      <c r="E34" s="1">
        <f>38.5029296875</f>
        <v>38.5029296875</v>
      </c>
    </row>
    <row r="35" spans="1:5" x14ac:dyDescent="0.25">
      <c r="A35" s="1">
        <f>11166</f>
        <v>11166</v>
      </c>
      <c r="B35" s="1">
        <f>18</f>
        <v>18</v>
      </c>
      <c r="C35" s="1">
        <f>6914</f>
        <v>6914</v>
      </c>
      <c r="D35" s="1">
        <f>40203</f>
        <v>40203</v>
      </c>
      <c r="E35" s="1">
        <f>39.2607421875</f>
        <v>39.2607421875</v>
      </c>
    </row>
    <row r="36" spans="1:5" x14ac:dyDescent="0.25">
      <c r="A36" s="1">
        <f>11459</f>
        <v>11459</v>
      </c>
      <c r="B36" s="1">
        <f>14</f>
        <v>14</v>
      </c>
      <c r="C36" s="1">
        <f>7118</f>
        <v>7118</v>
      </c>
      <c r="D36" s="1">
        <f>40553</f>
        <v>40553</v>
      </c>
      <c r="E36" s="1">
        <f>39.6025390625</f>
        <v>39.6025390625</v>
      </c>
    </row>
    <row r="37" spans="1:5" x14ac:dyDescent="0.25">
      <c r="A37" s="1">
        <f>11796</f>
        <v>11796</v>
      </c>
      <c r="B37" s="1">
        <f>20</f>
        <v>20</v>
      </c>
      <c r="C37" s="1">
        <f>7282</f>
        <v>7282</v>
      </c>
      <c r="D37" s="1">
        <f>41079</f>
        <v>41079</v>
      </c>
      <c r="E37" s="1">
        <f>40.1162109375</f>
        <v>40.1162109375</v>
      </c>
    </row>
    <row r="38" spans="1:5" x14ac:dyDescent="0.25">
      <c r="A38" s="1">
        <f>12089</f>
        <v>12089</v>
      </c>
      <c r="B38" s="1">
        <f>25</f>
        <v>25</v>
      </c>
      <c r="C38" s="1">
        <f>7487</f>
        <v>7487</v>
      </c>
      <c r="D38" s="1">
        <f>41600</f>
        <v>41600</v>
      </c>
      <c r="E38" s="1">
        <f>40.625</f>
        <v>40.625</v>
      </c>
    </row>
    <row r="39" spans="1:5" x14ac:dyDescent="0.25">
      <c r="A39" s="1">
        <f>12378</f>
        <v>12378</v>
      </c>
      <c r="B39" s="1">
        <f>23</f>
        <v>23</v>
      </c>
      <c r="C39" s="1">
        <f>7657</f>
        <v>7657</v>
      </c>
      <c r="D39" s="1">
        <f>41687</f>
        <v>41687</v>
      </c>
      <c r="E39" s="1">
        <f>40.7099609375</f>
        <v>40.7099609375</v>
      </c>
    </row>
    <row r="40" spans="1:5" x14ac:dyDescent="0.25">
      <c r="A40" s="1">
        <f>12701</f>
        <v>12701</v>
      </c>
      <c r="B40" s="1">
        <f>24</f>
        <v>24</v>
      </c>
      <c r="C40" s="1">
        <f>7827</f>
        <v>7827</v>
      </c>
      <c r="D40" s="1">
        <f>41831</f>
        <v>41831</v>
      </c>
      <c r="E40" s="1">
        <f>40.8505859375</f>
        <v>40.8505859375</v>
      </c>
    </row>
    <row r="41" spans="1:5" x14ac:dyDescent="0.25">
      <c r="A41" s="1">
        <f>12992</f>
        <v>12992</v>
      </c>
      <c r="B41" s="1">
        <f>14</f>
        <v>14</v>
      </c>
      <c r="C41" s="1">
        <f>8016</f>
        <v>8016</v>
      </c>
      <c r="D41" s="1">
        <f>41855</f>
        <v>41855</v>
      </c>
      <c r="E41" s="1">
        <f>40.8740234375</f>
        <v>40.8740234375</v>
      </c>
    </row>
    <row r="42" spans="1:5" x14ac:dyDescent="0.25">
      <c r="A42" s="1">
        <f>13298</f>
        <v>13298</v>
      </c>
      <c r="B42" s="1">
        <f>21</f>
        <v>21</v>
      </c>
      <c r="C42" s="1">
        <f>8180</f>
        <v>8180</v>
      </c>
      <c r="D42" s="1">
        <f>41855</f>
        <v>41855</v>
      </c>
      <c r="E42" s="1">
        <f>40.8740234375</f>
        <v>40.8740234375</v>
      </c>
    </row>
    <row r="43" spans="1:5" x14ac:dyDescent="0.25">
      <c r="A43" s="1">
        <f>13648</f>
        <v>13648</v>
      </c>
      <c r="B43" s="1">
        <f>22</f>
        <v>22</v>
      </c>
      <c r="C43" s="1">
        <f>8358</f>
        <v>8358</v>
      </c>
      <c r="D43" s="1">
        <f>41857</f>
        <v>41857</v>
      </c>
      <c r="E43" s="1">
        <f>40.8759765625</f>
        <v>40.8759765625</v>
      </c>
    </row>
    <row r="44" spans="1:5" x14ac:dyDescent="0.25">
      <c r="A44" s="1">
        <f>13973</f>
        <v>13973</v>
      </c>
      <c r="B44" s="1">
        <f>18</f>
        <v>18</v>
      </c>
      <c r="C44" s="1">
        <f>8532</f>
        <v>8532</v>
      </c>
      <c r="D44" s="1">
        <f>41855</f>
        <v>41855</v>
      </c>
      <c r="E44" s="1">
        <f>40.8740234375</f>
        <v>40.8740234375</v>
      </c>
    </row>
    <row r="45" spans="1:5" x14ac:dyDescent="0.25">
      <c r="A45" s="1">
        <f>14274</f>
        <v>14274</v>
      </c>
      <c r="B45" s="1">
        <f>21</f>
        <v>21</v>
      </c>
      <c r="C45" s="1">
        <f>8711</f>
        <v>8711</v>
      </c>
      <c r="D45" s="1">
        <f>41907</f>
        <v>41907</v>
      </c>
      <c r="E45" s="1">
        <f>40.9248046875</f>
        <v>40.9248046875</v>
      </c>
    </row>
    <row r="46" spans="1:5" x14ac:dyDescent="0.25">
      <c r="A46" s="1">
        <f>14547</f>
        <v>14547</v>
      </c>
      <c r="B46" s="1">
        <f>18</f>
        <v>18</v>
      </c>
      <c r="C46" s="1">
        <f>8901</f>
        <v>8901</v>
      </c>
      <c r="D46" s="1">
        <f>42062</f>
        <v>42062</v>
      </c>
      <c r="E46" s="1">
        <f>41.076171875</f>
        <v>41.076171875</v>
      </c>
    </row>
    <row r="47" spans="1:5" x14ac:dyDescent="0.25">
      <c r="A47" s="1">
        <f>14858</f>
        <v>14858</v>
      </c>
      <c r="B47" s="1">
        <f>21</f>
        <v>21</v>
      </c>
      <c r="C47" s="1">
        <f>9072</f>
        <v>9072</v>
      </c>
      <c r="D47" s="1">
        <f>42086</f>
        <v>42086</v>
      </c>
      <c r="E47" s="1">
        <f>41.099609375</f>
        <v>41.099609375</v>
      </c>
    </row>
    <row r="48" spans="1:5" x14ac:dyDescent="0.25">
      <c r="A48" s="1">
        <f>15152</f>
        <v>15152</v>
      </c>
      <c r="B48" s="1">
        <f>26</f>
        <v>26</v>
      </c>
      <c r="C48" s="1">
        <f>9314</f>
        <v>9314</v>
      </c>
      <c r="D48" s="1">
        <f>42230</f>
        <v>42230</v>
      </c>
      <c r="E48" s="1">
        <f>41.240234375</f>
        <v>41.240234375</v>
      </c>
    </row>
    <row r="49" spans="1:5" x14ac:dyDescent="0.25">
      <c r="A49" s="1">
        <f>15456</f>
        <v>15456</v>
      </c>
      <c r="B49" s="1">
        <f>21</f>
        <v>21</v>
      </c>
      <c r="C49" s="1">
        <f>9537</f>
        <v>9537</v>
      </c>
      <c r="D49" s="1">
        <f>42235</f>
        <v>42235</v>
      </c>
      <c r="E49" s="1">
        <f>41.2451171875</f>
        <v>41.2451171875</v>
      </c>
    </row>
    <row r="50" spans="1:5" x14ac:dyDescent="0.25">
      <c r="A50" s="1">
        <f>15791</f>
        <v>15791</v>
      </c>
      <c r="B50" s="1">
        <f>28</f>
        <v>28</v>
      </c>
      <c r="C50" s="1">
        <f>9771</f>
        <v>9771</v>
      </c>
      <c r="D50" s="1">
        <f>42423</f>
        <v>42423</v>
      </c>
      <c r="E50" s="1">
        <f>41.4287109375</f>
        <v>41.4287109375</v>
      </c>
    </row>
    <row r="51" spans="1:5" x14ac:dyDescent="0.25">
      <c r="A51" s="1">
        <f>16098</f>
        <v>16098</v>
      </c>
      <c r="B51" s="1">
        <f>17</f>
        <v>17</v>
      </c>
      <c r="C51" s="1">
        <f>10016</f>
        <v>10016</v>
      </c>
      <c r="D51" s="1">
        <f>43552</f>
        <v>43552</v>
      </c>
      <c r="E51" s="1">
        <f>42.53125</f>
        <v>42.53125</v>
      </c>
    </row>
    <row r="52" spans="1:5" x14ac:dyDescent="0.25">
      <c r="A52" s="1">
        <f>16380</f>
        <v>16380</v>
      </c>
      <c r="B52" s="1">
        <f>34</f>
        <v>34</v>
      </c>
      <c r="C52" s="1">
        <f>10208</f>
        <v>10208</v>
      </c>
      <c r="D52" s="1">
        <f>42491</f>
        <v>42491</v>
      </c>
      <c r="E52" s="1">
        <f>41.4951171875</f>
        <v>41.4951171875</v>
      </c>
    </row>
    <row r="53" spans="1:5" x14ac:dyDescent="0.25">
      <c r="A53" s="1">
        <f>16663</f>
        <v>16663</v>
      </c>
      <c r="B53" s="1">
        <f>25</f>
        <v>25</v>
      </c>
      <c r="C53" s="1">
        <f>10394</f>
        <v>10394</v>
      </c>
      <c r="D53" s="1">
        <f>42496</f>
        <v>42496</v>
      </c>
      <c r="E53" s="1">
        <f>41.5</f>
        <v>41.5</v>
      </c>
    </row>
    <row r="54" spans="1:5" x14ac:dyDescent="0.25">
      <c r="A54" s="1">
        <f>16989</f>
        <v>16989</v>
      </c>
      <c r="B54" s="1">
        <f>23</f>
        <v>23</v>
      </c>
      <c r="C54" s="1">
        <f>10591</f>
        <v>10591</v>
      </c>
      <c r="D54" s="1">
        <f>42499</f>
        <v>42499</v>
      </c>
      <c r="E54" s="1">
        <f>41.5029296875</f>
        <v>41.5029296875</v>
      </c>
    </row>
    <row r="55" spans="1:5" x14ac:dyDescent="0.25">
      <c r="A55" s="1">
        <f>17320</f>
        <v>17320</v>
      </c>
      <c r="B55" s="1">
        <f>32</f>
        <v>32</v>
      </c>
      <c r="C55" s="1">
        <f>10744</f>
        <v>10744</v>
      </c>
      <c r="D55" s="1">
        <f>42503</f>
        <v>42503</v>
      </c>
      <c r="E55" s="1">
        <f>41.5068359375</f>
        <v>41.5068359375</v>
      </c>
    </row>
    <row r="56" spans="1:5" x14ac:dyDescent="0.25">
      <c r="A56" s="1">
        <f>17618</f>
        <v>17618</v>
      </c>
      <c r="B56" s="1">
        <f>21</f>
        <v>21</v>
      </c>
      <c r="C56" s="1">
        <f>10926</f>
        <v>10926</v>
      </c>
      <c r="D56" s="1">
        <f>42503</f>
        <v>42503</v>
      </c>
      <c r="E56" s="1">
        <f>41.5068359375</f>
        <v>41.5068359375</v>
      </c>
    </row>
    <row r="57" spans="1:5" x14ac:dyDescent="0.25">
      <c r="A57" s="1">
        <f>17908</f>
        <v>17908</v>
      </c>
      <c r="B57" s="1">
        <f>20</f>
        <v>20</v>
      </c>
      <c r="C57" s="1">
        <f>11104</f>
        <v>11104</v>
      </c>
      <c r="D57" s="1">
        <f>42503</f>
        <v>42503</v>
      </c>
      <c r="E57" s="1">
        <f>41.5068359375</f>
        <v>41.5068359375</v>
      </c>
    </row>
    <row r="58" spans="1:5" x14ac:dyDescent="0.25">
      <c r="A58" s="1">
        <f>18214</f>
        <v>18214</v>
      </c>
      <c r="B58" s="1">
        <f>27</f>
        <v>27</v>
      </c>
      <c r="C58" s="1">
        <f>11310</f>
        <v>11310</v>
      </c>
      <c r="D58" s="1">
        <f>42509</f>
        <v>42509</v>
      </c>
      <c r="E58" s="1">
        <f>41.5126953125</f>
        <v>41.5126953125</v>
      </c>
    </row>
    <row r="59" spans="1:5" x14ac:dyDescent="0.25">
      <c r="A59" s="1">
        <f>18543</f>
        <v>18543</v>
      </c>
      <c r="B59" s="1">
        <f>22</f>
        <v>22</v>
      </c>
      <c r="C59" s="1">
        <f>11516</f>
        <v>11516</v>
      </c>
      <c r="D59" s="1">
        <f>42523</f>
        <v>42523</v>
      </c>
      <c r="E59" s="1">
        <f>41.5263671875</f>
        <v>41.5263671875</v>
      </c>
    </row>
    <row r="60" spans="1:5" x14ac:dyDescent="0.25">
      <c r="A60" s="1">
        <f>18845</f>
        <v>18845</v>
      </c>
      <c r="B60" s="1">
        <f>18</f>
        <v>18</v>
      </c>
      <c r="C60" s="1">
        <f>11693</f>
        <v>11693</v>
      </c>
      <c r="D60" s="1">
        <f>42619</f>
        <v>42619</v>
      </c>
      <c r="E60" s="1">
        <f>41.6201171875</f>
        <v>41.6201171875</v>
      </c>
    </row>
    <row r="61" spans="1:5" x14ac:dyDescent="0.25">
      <c r="A61" s="1">
        <f>19151</f>
        <v>19151</v>
      </c>
      <c r="B61" s="1">
        <f>22</f>
        <v>22</v>
      </c>
      <c r="C61" s="1">
        <f>11887</f>
        <v>11887</v>
      </c>
      <c r="D61" s="1">
        <f>42824</f>
        <v>42824</v>
      </c>
      <c r="E61" s="1">
        <f>41.8203125</f>
        <v>41.8203125</v>
      </c>
    </row>
    <row r="62" spans="1:5" x14ac:dyDescent="0.25">
      <c r="A62" s="1">
        <f>19438</f>
        <v>19438</v>
      </c>
      <c r="B62" s="1">
        <f>16</f>
        <v>16</v>
      </c>
      <c r="C62" s="1">
        <f>12043</f>
        <v>12043</v>
      </c>
      <c r="D62" s="1">
        <f>43015</f>
        <v>43015</v>
      </c>
      <c r="E62" s="1">
        <f>42.0068359375</f>
        <v>42.0068359375</v>
      </c>
    </row>
    <row r="63" spans="1:5" x14ac:dyDescent="0.25">
      <c r="A63" s="1">
        <f>19749</f>
        <v>19749</v>
      </c>
      <c r="B63" s="1">
        <f>25</f>
        <v>25</v>
      </c>
      <c r="C63" s="1">
        <f>12257</f>
        <v>12257</v>
      </c>
      <c r="D63" s="1">
        <f>43260</f>
        <v>43260</v>
      </c>
      <c r="E63" s="1">
        <f>42.24609375</f>
        <v>42.24609375</v>
      </c>
    </row>
    <row r="64" spans="1:5" x14ac:dyDescent="0.25">
      <c r="A64" s="1">
        <f>20062</f>
        <v>20062</v>
      </c>
      <c r="B64" s="1">
        <f>23</f>
        <v>23</v>
      </c>
      <c r="C64" s="1">
        <f>12470</f>
        <v>12470</v>
      </c>
      <c r="D64" s="1">
        <f>43513</f>
        <v>43513</v>
      </c>
      <c r="E64" s="1">
        <f>42.4931640625</f>
        <v>42.4931640625</v>
      </c>
    </row>
    <row r="65" spans="1:5" x14ac:dyDescent="0.25">
      <c r="A65" s="1">
        <f>20362</f>
        <v>20362</v>
      </c>
      <c r="B65" s="1">
        <f>17</f>
        <v>17</v>
      </c>
      <c r="C65" s="1">
        <f>12656</f>
        <v>12656</v>
      </c>
      <c r="D65" s="1">
        <f>43715</f>
        <v>43715</v>
      </c>
      <c r="E65" s="1">
        <f>42.6904296875</f>
        <v>42.6904296875</v>
      </c>
    </row>
    <row r="66" spans="1:5" x14ac:dyDescent="0.25">
      <c r="A66" s="1">
        <f>20676</f>
        <v>20676</v>
      </c>
      <c r="B66" s="1">
        <f>22</f>
        <v>22</v>
      </c>
      <c r="C66" s="1">
        <f>12828</f>
        <v>12828</v>
      </c>
      <c r="D66" s="1">
        <f>43885</f>
        <v>43885</v>
      </c>
      <c r="E66" s="1">
        <f>42.8564453125</f>
        <v>42.8564453125</v>
      </c>
    </row>
    <row r="67" spans="1:5" x14ac:dyDescent="0.25">
      <c r="A67" s="1">
        <f>21000</f>
        <v>21000</v>
      </c>
      <c r="B67" s="1">
        <f>27</f>
        <v>27</v>
      </c>
      <c r="C67" s="1">
        <f>13026</f>
        <v>13026</v>
      </c>
      <c r="D67" s="1">
        <f>44075</f>
        <v>44075</v>
      </c>
      <c r="E67" s="1">
        <f>43.0419921875</f>
        <v>43.0419921875</v>
      </c>
    </row>
    <row r="68" spans="1:5" x14ac:dyDescent="0.25">
      <c r="A68" s="1">
        <f>21289</f>
        <v>21289</v>
      </c>
      <c r="B68" s="1">
        <f>17</f>
        <v>17</v>
      </c>
      <c r="C68" s="1">
        <f>13175</f>
        <v>13175</v>
      </c>
      <c r="D68" s="1">
        <f>44231</f>
        <v>44231</v>
      </c>
      <c r="E68" s="1">
        <f>43.1943359375</f>
        <v>43.1943359375</v>
      </c>
    </row>
    <row r="69" spans="1:5" x14ac:dyDescent="0.25">
      <c r="A69" s="1">
        <f>21602</f>
        <v>21602</v>
      </c>
      <c r="B69" s="1">
        <f>17</f>
        <v>17</v>
      </c>
      <c r="C69" s="1">
        <f>13366</f>
        <v>13366</v>
      </c>
      <c r="D69" s="1">
        <f>44431</f>
        <v>44431</v>
      </c>
      <c r="E69" s="1">
        <f>43.3896484375</f>
        <v>43.3896484375</v>
      </c>
    </row>
    <row r="70" spans="1:5" x14ac:dyDescent="0.25">
      <c r="A70" s="1">
        <f>21910</f>
        <v>21910</v>
      </c>
      <c r="B70" s="1">
        <f>15</f>
        <v>15</v>
      </c>
      <c r="C70" s="1">
        <f>13566</f>
        <v>13566</v>
      </c>
      <c r="D70" s="1">
        <f>44663</f>
        <v>44663</v>
      </c>
      <c r="E70" s="1">
        <f>43.6162109375</f>
        <v>43.6162109375</v>
      </c>
    </row>
    <row r="71" spans="1:5" x14ac:dyDescent="0.25">
      <c r="A71" s="1">
        <f>22238</f>
        <v>22238</v>
      </c>
      <c r="B71" s="1">
        <f>18</f>
        <v>18</v>
      </c>
      <c r="C71" s="1">
        <f>13758</f>
        <v>13758</v>
      </c>
      <c r="D71" s="1">
        <f>44669</f>
        <v>44669</v>
      </c>
      <c r="E71" s="1">
        <f>43.6220703125</f>
        <v>43.6220703125</v>
      </c>
    </row>
    <row r="72" spans="1:5" x14ac:dyDescent="0.25">
      <c r="A72" s="1">
        <f>22603</f>
        <v>22603</v>
      </c>
      <c r="B72" s="1">
        <f>23</f>
        <v>23</v>
      </c>
      <c r="C72" s="1">
        <f>13951</f>
        <v>13951</v>
      </c>
      <c r="D72" s="1">
        <f>44667</f>
        <v>44667</v>
      </c>
      <c r="E72" s="1">
        <f>43.6201171875</f>
        <v>43.6201171875</v>
      </c>
    </row>
    <row r="73" spans="1:5" x14ac:dyDescent="0.25">
      <c r="A73" s="1">
        <f>22966</f>
        <v>22966</v>
      </c>
      <c r="B73" s="1">
        <f>28</f>
        <v>28</v>
      </c>
      <c r="C73" s="1">
        <f>14157</f>
        <v>14157</v>
      </c>
      <c r="D73" s="1">
        <f>44687</f>
        <v>44687</v>
      </c>
      <c r="E73" s="1">
        <f>43.6396484375</f>
        <v>43.6396484375</v>
      </c>
    </row>
    <row r="74" spans="1:5" x14ac:dyDescent="0.25">
      <c r="A74" s="1">
        <f>23343</f>
        <v>23343</v>
      </c>
      <c r="B74" s="1">
        <f>21</f>
        <v>21</v>
      </c>
      <c r="C74" s="1">
        <f>14346</f>
        <v>14346</v>
      </c>
      <c r="D74" s="1">
        <f>44687</f>
        <v>44687</v>
      </c>
      <c r="E74" s="1">
        <f>43.6396484375</f>
        <v>43.6396484375</v>
      </c>
    </row>
    <row r="75" spans="1:5" x14ac:dyDescent="0.25">
      <c r="A75" s="1">
        <f>23680</f>
        <v>23680</v>
      </c>
      <c r="B75" s="1">
        <f>19</f>
        <v>19</v>
      </c>
      <c r="C75" s="1">
        <f>14530</f>
        <v>14530</v>
      </c>
      <c r="D75" s="1">
        <f>44691</f>
        <v>44691</v>
      </c>
      <c r="E75" s="1">
        <f>43.6435546875</f>
        <v>43.6435546875</v>
      </c>
    </row>
    <row r="76" spans="1:5" x14ac:dyDescent="0.25">
      <c r="A76" s="1">
        <f>23991</f>
        <v>23991</v>
      </c>
      <c r="B76" s="1">
        <f>25</f>
        <v>25</v>
      </c>
      <c r="C76" s="1">
        <f>14721</f>
        <v>14721</v>
      </c>
      <c r="D76" s="1">
        <f>44692</f>
        <v>44692</v>
      </c>
      <c r="E76" s="1">
        <f>43.64453125</f>
        <v>43.64453125</v>
      </c>
    </row>
    <row r="77" spans="1:5" x14ac:dyDescent="0.25">
      <c r="A77" s="1">
        <f>24282</f>
        <v>24282</v>
      </c>
      <c r="B77" s="1">
        <f>21</f>
        <v>21</v>
      </c>
      <c r="C77" s="1">
        <f>14948</f>
        <v>14948</v>
      </c>
      <c r="D77" s="1">
        <f>44695</f>
        <v>44695</v>
      </c>
      <c r="E77" s="1">
        <f>43.6474609375</f>
        <v>43.6474609375</v>
      </c>
    </row>
    <row r="78" spans="1:5" x14ac:dyDescent="0.25">
      <c r="A78" s="1">
        <f>24607</f>
        <v>24607</v>
      </c>
      <c r="B78" s="1">
        <f>20</f>
        <v>20</v>
      </c>
      <c r="C78" s="1">
        <f>15121</f>
        <v>15121</v>
      </c>
      <c r="D78" s="1">
        <f>44711</f>
        <v>44711</v>
      </c>
      <c r="E78" s="1">
        <f>43.6630859375</f>
        <v>43.6630859375</v>
      </c>
    </row>
    <row r="79" spans="1:5" x14ac:dyDescent="0.25">
      <c r="A79" s="1">
        <f>24908</f>
        <v>24908</v>
      </c>
      <c r="B79" s="1">
        <f>18</f>
        <v>18</v>
      </c>
      <c r="C79" s="1">
        <f>15311</f>
        <v>15311</v>
      </c>
      <c r="D79" s="1">
        <f>44860</f>
        <v>44860</v>
      </c>
      <c r="E79" s="1">
        <f>43.80859375</f>
        <v>43.80859375</v>
      </c>
    </row>
    <row r="80" spans="1:5" x14ac:dyDescent="0.25">
      <c r="A80" s="1">
        <f>25201</f>
        <v>25201</v>
      </c>
      <c r="B80" s="1">
        <f>23</f>
        <v>23</v>
      </c>
      <c r="C80" s="1">
        <f>15500</f>
        <v>15500</v>
      </c>
      <c r="D80" s="1">
        <f>45459</f>
        <v>45459</v>
      </c>
      <c r="E80" s="1">
        <f>44.3935546875</f>
        <v>44.3935546875</v>
      </c>
    </row>
    <row r="81" spans="1:5" x14ac:dyDescent="0.25">
      <c r="A81" s="1">
        <f>25520</f>
        <v>25520</v>
      </c>
      <c r="B81" s="1">
        <f>24</f>
        <v>24</v>
      </c>
      <c r="C81" s="1">
        <f>15672</f>
        <v>15672</v>
      </c>
      <c r="D81" s="1">
        <f>46047</f>
        <v>46047</v>
      </c>
      <c r="E81" s="1">
        <f>44.9677734375</f>
        <v>44.9677734375</v>
      </c>
    </row>
    <row r="82" spans="1:5" x14ac:dyDescent="0.25">
      <c r="A82" s="1">
        <f>25812</f>
        <v>25812</v>
      </c>
      <c r="B82" s="1">
        <f>18</f>
        <v>18</v>
      </c>
      <c r="C82" s="1">
        <f>15872</f>
        <v>15872</v>
      </c>
      <c r="D82" s="1">
        <f>46668</f>
        <v>46668</v>
      </c>
      <c r="E82" s="1">
        <f>45.57421875</f>
        <v>45.57421875</v>
      </c>
    </row>
    <row r="83" spans="1:5" x14ac:dyDescent="0.25">
      <c r="A83" s="1">
        <f>26141</f>
        <v>26141</v>
      </c>
      <c r="B83" s="1">
        <f>20</f>
        <v>20</v>
      </c>
      <c r="C83" s="1">
        <f>16065</f>
        <v>16065</v>
      </c>
      <c r="D83" s="1">
        <f>46787</f>
        <v>46787</v>
      </c>
      <c r="E83" s="1">
        <f>45.6904296875</f>
        <v>45.6904296875</v>
      </c>
    </row>
    <row r="84" spans="1:5" x14ac:dyDescent="0.25">
      <c r="A84" s="1">
        <f>26459</f>
        <v>26459</v>
      </c>
      <c r="B84" s="1">
        <f>19</f>
        <v>19</v>
      </c>
      <c r="C84" s="1">
        <f>16284</f>
        <v>16284</v>
      </c>
      <c r="D84" s="1">
        <f>46847</f>
        <v>46847</v>
      </c>
      <c r="E84" s="1">
        <f>45.7490234375</f>
        <v>45.7490234375</v>
      </c>
    </row>
    <row r="85" spans="1:5" x14ac:dyDescent="0.25">
      <c r="A85" s="1">
        <f>26757</f>
        <v>26757</v>
      </c>
      <c r="B85" s="1">
        <f>30</f>
        <v>30</v>
      </c>
      <c r="C85" s="1">
        <f>16467</f>
        <v>16467</v>
      </c>
      <c r="D85" s="1">
        <f>46848</f>
        <v>46848</v>
      </c>
      <c r="E85" s="1">
        <f>45.75</f>
        <v>45.75</v>
      </c>
    </row>
    <row r="86" spans="1:5" x14ac:dyDescent="0.25">
      <c r="A86" s="1">
        <f>27061</f>
        <v>27061</v>
      </c>
      <c r="B86" s="1">
        <f>21</f>
        <v>21</v>
      </c>
      <c r="C86" s="1">
        <f>16655</f>
        <v>16655</v>
      </c>
      <c r="D86" s="1">
        <f>46855</f>
        <v>46855</v>
      </c>
      <c r="E86" s="1">
        <f>45.7568359375</f>
        <v>45.7568359375</v>
      </c>
    </row>
    <row r="87" spans="1:5" x14ac:dyDescent="0.25">
      <c r="A87" s="1">
        <f>27352</f>
        <v>27352</v>
      </c>
      <c r="B87" s="1">
        <f>21</f>
        <v>21</v>
      </c>
      <c r="C87" s="1">
        <f>16853</f>
        <v>16853</v>
      </c>
      <c r="D87" s="1">
        <f>46857</f>
        <v>46857</v>
      </c>
      <c r="E87" s="1">
        <f>45.7587890625</f>
        <v>45.7587890625</v>
      </c>
    </row>
    <row r="88" spans="1:5" x14ac:dyDescent="0.25">
      <c r="A88" s="1">
        <f>27676</f>
        <v>27676</v>
      </c>
      <c r="B88" s="1">
        <f>21</f>
        <v>21</v>
      </c>
      <c r="C88" s="1">
        <f>17039</f>
        <v>17039</v>
      </c>
      <c r="D88" s="1">
        <f>46863</f>
        <v>46863</v>
      </c>
      <c r="E88" s="1">
        <f>45.7646484375</f>
        <v>45.7646484375</v>
      </c>
    </row>
    <row r="89" spans="1:5" x14ac:dyDescent="0.25">
      <c r="A89" s="1">
        <f>28004</f>
        <v>28004</v>
      </c>
      <c r="B89" s="1">
        <f>17</f>
        <v>17</v>
      </c>
      <c r="C89" s="1">
        <f>17221</f>
        <v>17221</v>
      </c>
      <c r="D89" s="1">
        <f>46867</f>
        <v>46867</v>
      </c>
      <c r="E89" s="1">
        <f>45.7685546875</f>
        <v>45.7685546875</v>
      </c>
    </row>
    <row r="90" spans="1:5" x14ac:dyDescent="0.25">
      <c r="A90" s="1">
        <f>28349</f>
        <v>28349</v>
      </c>
      <c r="B90" s="1">
        <f>22</f>
        <v>22</v>
      </c>
      <c r="C90" s="1">
        <f>17402</f>
        <v>17402</v>
      </c>
      <c r="D90" s="1">
        <f>46884</f>
        <v>46884</v>
      </c>
      <c r="E90" s="1">
        <f>45.78515625</f>
        <v>45.78515625</v>
      </c>
    </row>
    <row r="91" spans="1:5" x14ac:dyDescent="0.25">
      <c r="A91" s="1">
        <f>28672</f>
        <v>28672</v>
      </c>
      <c r="B91" s="1">
        <f>20</f>
        <v>20</v>
      </c>
      <c r="C91" s="1">
        <f>17557</f>
        <v>17557</v>
      </c>
      <c r="D91" s="1">
        <f>46883</f>
        <v>46883</v>
      </c>
      <c r="E91" s="1">
        <f>45.7841796875</f>
        <v>45.7841796875</v>
      </c>
    </row>
    <row r="92" spans="1:5" x14ac:dyDescent="0.25">
      <c r="A92" s="1">
        <f>28993</f>
        <v>28993</v>
      </c>
      <c r="B92" s="1">
        <f>20</f>
        <v>20</v>
      </c>
      <c r="C92" s="1">
        <f>17733</f>
        <v>17733</v>
      </c>
      <c r="D92" s="1">
        <f>46897</f>
        <v>46897</v>
      </c>
      <c r="E92" s="1">
        <f>45.7978515625</f>
        <v>45.7978515625</v>
      </c>
    </row>
    <row r="93" spans="1:5" x14ac:dyDescent="0.25">
      <c r="A93" s="1">
        <f>29278</f>
        <v>29278</v>
      </c>
      <c r="B93" s="1">
        <f>23</f>
        <v>23</v>
      </c>
      <c r="C93" s="1">
        <f>17922</f>
        <v>17922</v>
      </c>
      <c r="D93" s="1">
        <f>46903</f>
        <v>46903</v>
      </c>
      <c r="E93" s="1">
        <f>45.8037109375</f>
        <v>45.8037109375</v>
      </c>
    </row>
    <row r="94" spans="1:5" x14ac:dyDescent="0.25">
      <c r="A94" s="1">
        <f>29582</f>
        <v>29582</v>
      </c>
      <c r="B94" s="1">
        <f>20</f>
        <v>20</v>
      </c>
      <c r="C94" s="1">
        <f>18109</f>
        <v>18109</v>
      </c>
      <c r="D94" s="1">
        <f>47107</f>
        <v>47107</v>
      </c>
      <c r="E94" s="1">
        <f>46.0029296875</f>
        <v>46.0029296875</v>
      </c>
    </row>
    <row r="95" spans="1:5" x14ac:dyDescent="0.25">
      <c r="A95" s="1">
        <f>29888</f>
        <v>29888</v>
      </c>
      <c r="B95" s="1">
        <f>14</f>
        <v>14</v>
      </c>
      <c r="C95" s="1">
        <f>18305</f>
        <v>18305</v>
      </c>
      <c r="D95" s="1">
        <f>46993</f>
        <v>46993</v>
      </c>
      <c r="E95" s="1">
        <f>45.8916015625</f>
        <v>45.8916015625</v>
      </c>
    </row>
    <row r="96" spans="1:5" x14ac:dyDescent="0.25">
      <c r="A96" s="1">
        <f>30226</f>
        <v>30226</v>
      </c>
      <c r="B96" s="1">
        <f>23</f>
        <v>23</v>
      </c>
      <c r="C96" s="1">
        <f>18471</f>
        <v>18471</v>
      </c>
      <c r="D96" s="1">
        <f>46991</f>
        <v>46991</v>
      </c>
      <c r="E96" s="1">
        <f>45.8896484375</f>
        <v>45.8896484375</v>
      </c>
    </row>
    <row r="97" spans="1:5" x14ac:dyDescent="0.25">
      <c r="A97" s="1">
        <f>30524</f>
        <v>30524</v>
      </c>
      <c r="B97" s="1">
        <f>19</f>
        <v>19</v>
      </c>
      <c r="C97" s="1">
        <f>18667</f>
        <v>18667</v>
      </c>
      <c r="D97" s="1">
        <f>47033</f>
        <v>47033</v>
      </c>
      <c r="E97" s="1">
        <f>45.9306640625</f>
        <v>45.9306640625</v>
      </c>
    </row>
    <row r="98" spans="1:5" x14ac:dyDescent="0.25">
      <c r="A98" s="1">
        <f>30821</f>
        <v>30821</v>
      </c>
      <c r="B98" s="1">
        <f>21</f>
        <v>21</v>
      </c>
      <c r="C98" s="1">
        <f>18848</f>
        <v>18848</v>
      </c>
      <c r="D98" s="1">
        <f>47075</f>
        <v>47075</v>
      </c>
      <c r="E98" s="1">
        <f>45.9716796875</f>
        <v>45.9716796875</v>
      </c>
    </row>
    <row r="99" spans="1:5" x14ac:dyDescent="0.25">
      <c r="A99" s="1">
        <f>31093</f>
        <v>31093</v>
      </c>
      <c r="B99" s="1">
        <f>22</f>
        <v>22</v>
      </c>
      <c r="C99" s="1">
        <f>19063</f>
        <v>19063</v>
      </c>
      <c r="D99" s="1">
        <f>47079</f>
        <v>47079</v>
      </c>
      <c r="E99" s="1">
        <f>45.9755859375</f>
        <v>45.9755859375</v>
      </c>
    </row>
    <row r="100" spans="1:5" x14ac:dyDescent="0.25">
      <c r="A100" s="1">
        <f>31389</f>
        <v>31389</v>
      </c>
      <c r="B100" s="1">
        <f>16</f>
        <v>16</v>
      </c>
      <c r="C100" s="1">
        <f>19247</f>
        <v>19247</v>
      </c>
      <c r="D100" s="1">
        <f>47085</f>
        <v>47085</v>
      </c>
      <c r="E100" s="1">
        <f>45.9814453125</f>
        <v>45.9814453125</v>
      </c>
    </row>
    <row r="101" spans="1:5" x14ac:dyDescent="0.25">
      <c r="A101" s="1">
        <f>31678</f>
        <v>31678</v>
      </c>
      <c r="B101" s="1">
        <f>19</f>
        <v>19</v>
      </c>
      <c r="C101" s="1">
        <f>19444</f>
        <v>19444</v>
      </c>
      <c r="D101" s="1">
        <f>47083</f>
        <v>47083</v>
      </c>
      <c r="E101" s="1">
        <f>45.9794921875</f>
        <v>45.9794921875</v>
      </c>
    </row>
    <row r="102" spans="1:5" x14ac:dyDescent="0.25">
      <c r="A102" s="1">
        <f>31993</f>
        <v>31993</v>
      </c>
      <c r="B102" s="1">
        <f>15</f>
        <v>15</v>
      </c>
      <c r="C102" s="1">
        <f>19632</f>
        <v>19632</v>
      </c>
      <c r="D102" s="1">
        <f>47091</f>
        <v>47091</v>
      </c>
      <c r="E102" s="1">
        <f>45.9873046875</f>
        <v>45.9873046875</v>
      </c>
    </row>
    <row r="103" spans="1:5" x14ac:dyDescent="0.25">
      <c r="A103" s="1">
        <f>32330</f>
        <v>32330</v>
      </c>
      <c r="B103" s="1">
        <f>25</f>
        <v>25</v>
      </c>
      <c r="C103" s="1">
        <f>19802</f>
        <v>19802</v>
      </c>
      <c r="D103" s="1">
        <f>47091</f>
        <v>47091</v>
      </c>
      <c r="E103" s="1">
        <f>45.9873046875</f>
        <v>45.9873046875</v>
      </c>
    </row>
    <row r="104" spans="1:5" x14ac:dyDescent="0.25">
      <c r="A104" s="1">
        <f>32629</f>
        <v>32629</v>
      </c>
      <c r="B104" s="1">
        <f>19</f>
        <v>19</v>
      </c>
      <c r="C104" s="1">
        <f>20009</f>
        <v>20009</v>
      </c>
      <c r="D104" s="1">
        <f>47095</f>
        <v>47095</v>
      </c>
      <c r="E104" s="1">
        <f>45.9912109375</f>
        <v>45.9912109375</v>
      </c>
    </row>
    <row r="105" spans="1:5" x14ac:dyDescent="0.25">
      <c r="A105" s="1">
        <f>32942</f>
        <v>32942</v>
      </c>
      <c r="B105" s="1">
        <f>23</f>
        <v>23</v>
      </c>
      <c r="C105" s="1">
        <f>20191</f>
        <v>20191</v>
      </c>
      <c r="D105" s="1">
        <f>47101</f>
        <v>47101</v>
      </c>
      <c r="E105" s="1">
        <f>45.9970703125</f>
        <v>45.9970703125</v>
      </c>
    </row>
    <row r="106" spans="1:5" x14ac:dyDescent="0.25">
      <c r="A106" s="1">
        <f>33227</f>
        <v>33227</v>
      </c>
      <c r="B106" s="1">
        <f>21</f>
        <v>21</v>
      </c>
      <c r="C106" s="1">
        <f>20361</f>
        <v>20361</v>
      </c>
      <c r="D106" s="1">
        <f>47099</f>
        <v>47099</v>
      </c>
      <c r="E106" s="1">
        <f>45.9951171875</f>
        <v>45.9951171875</v>
      </c>
    </row>
    <row r="107" spans="1:5" x14ac:dyDescent="0.25">
      <c r="A107" s="1">
        <f>33501</f>
        <v>33501</v>
      </c>
      <c r="B107" s="1">
        <f>22</f>
        <v>22</v>
      </c>
      <c r="C107" s="1">
        <f>20550</f>
        <v>20550</v>
      </c>
      <c r="D107" s="1">
        <f>47103</f>
        <v>47103</v>
      </c>
      <c r="E107" s="1">
        <f>45.9990234375</f>
        <v>45.9990234375</v>
      </c>
    </row>
    <row r="108" spans="1:5" x14ac:dyDescent="0.25">
      <c r="A108" s="1">
        <f>33816</f>
        <v>33816</v>
      </c>
      <c r="B108" s="1">
        <f>25</f>
        <v>25</v>
      </c>
      <c r="C108" s="1">
        <f>20762</f>
        <v>20762</v>
      </c>
      <c r="D108" s="1">
        <f>47183</f>
        <v>47183</v>
      </c>
      <c r="E108" s="1">
        <f>46.0771484375</f>
        <v>46.0771484375</v>
      </c>
    </row>
    <row r="109" spans="1:5" x14ac:dyDescent="0.25">
      <c r="A109" s="1">
        <f>34099</f>
        <v>34099</v>
      </c>
      <c r="B109" s="1">
        <f>21</f>
        <v>21</v>
      </c>
      <c r="C109" s="1">
        <f>20929</f>
        <v>20929</v>
      </c>
      <c r="D109" s="1">
        <f>47183</f>
        <v>47183</v>
      </c>
      <c r="E109" s="1">
        <f>46.0771484375</f>
        <v>46.0771484375</v>
      </c>
    </row>
    <row r="110" spans="1:5" x14ac:dyDescent="0.25">
      <c r="A110" s="1">
        <f>34393</f>
        <v>34393</v>
      </c>
      <c r="B110" s="1">
        <f>18</f>
        <v>18</v>
      </c>
      <c r="C110" s="1">
        <f>21129</f>
        <v>21129</v>
      </c>
      <c r="D110" s="1">
        <f>47193</f>
        <v>47193</v>
      </c>
      <c r="E110" s="1">
        <f>46.0869140625</f>
        <v>46.0869140625</v>
      </c>
    </row>
    <row r="111" spans="1:5" x14ac:dyDescent="0.25">
      <c r="A111" s="1">
        <f>34672</f>
        <v>34672</v>
      </c>
      <c r="B111" s="1">
        <f>15</f>
        <v>15</v>
      </c>
      <c r="C111" s="1">
        <f>21328</f>
        <v>21328</v>
      </c>
      <c r="D111" s="1">
        <f>47211</f>
        <v>47211</v>
      </c>
      <c r="E111" s="1">
        <f>46.1044921875</f>
        <v>46.1044921875</v>
      </c>
    </row>
    <row r="112" spans="1:5" x14ac:dyDescent="0.25">
      <c r="A112" s="1">
        <f>34958</f>
        <v>34958</v>
      </c>
      <c r="B112" s="1">
        <f>18</f>
        <v>18</v>
      </c>
      <c r="C112" s="1">
        <f>21481</f>
        <v>21481</v>
      </c>
      <c r="D112" s="1">
        <f>47215</f>
        <v>47215</v>
      </c>
      <c r="E112" s="1">
        <f>46.1083984375</f>
        <v>46.1083984375</v>
      </c>
    </row>
    <row r="113" spans="3:5" x14ac:dyDescent="0.25">
      <c r="C113" s="1">
        <f>21660</f>
        <v>21660</v>
      </c>
      <c r="D113" s="1">
        <f>47219</f>
        <v>47219</v>
      </c>
      <c r="E113" s="1">
        <f>46.1123046875</f>
        <v>46.1123046875</v>
      </c>
    </row>
    <row r="114" spans="3:5" x14ac:dyDescent="0.25">
      <c r="C114" s="1">
        <f>21820</f>
        <v>21820</v>
      </c>
      <c r="D114" s="1">
        <f>47219</f>
        <v>47219</v>
      </c>
      <c r="E114" s="1">
        <f>46.1123046875</f>
        <v>46.1123046875</v>
      </c>
    </row>
    <row r="115" spans="3:5" x14ac:dyDescent="0.25">
      <c r="C115" s="1">
        <f>22035</f>
        <v>22035</v>
      </c>
      <c r="D115" s="1">
        <f>47225</f>
        <v>47225</v>
      </c>
      <c r="E115" s="1">
        <f>46.1181640625</f>
        <v>46.1181640625</v>
      </c>
    </row>
    <row r="116" spans="3:5" x14ac:dyDescent="0.25">
      <c r="C116" s="1">
        <f>22269</f>
        <v>22269</v>
      </c>
      <c r="D116" s="1">
        <f>47227</f>
        <v>47227</v>
      </c>
      <c r="E116" s="1">
        <f>46.1201171875</f>
        <v>46.1201171875</v>
      </c>
    </row>
    <row r="117" spans="3:5" x14ac:dyDescent="0.25">
      <c r="C117" s="1">
        <f>22477</f>
        <v>22477</v>
      </c>
      <c r="D117" s="1">
        <f>47231</f>
        <v>47231</v>
      </c>
      <c r="E117" s="1">
        <f>46.1240234375</f>
        <v>46.1240234375</v>
      </c>
    </row>
    <row r="118" spans="3:5" x14ac:dyDescent="0.25">
      <c r="C118" s="1">
        <f>22708</f>
        <v>22708</v>
      </c>
      <c r="D118" s="1">
        <f>47240</f>
        <v>47240</v>
      </c>
      <c r="E118" s="1">
        <f>46.1328125</f>
        <v>46.1328125</v>
      </c>
    </row>
    <row r="119" spans="3:5" x14ac:dyDescent="0.25">
      <c r="C119" s="1">
        <f>22914</f>
        <v>22914</v>
      </c>
      <c r="D119" s="1">
        <f>47239</f>
        <v>47239</v>
      </c>
      <c r="E119" s="1">
        <f>46.1318359375</f>
        <v>46.1318359375</v>
      </c>
    </row>
    <row r="120" spans="3:5" x14ac:dyDescent="0.25">
      <c r="C120" s="1">
        <f>23131</f>
        <v>23131</v>
      </c>
      <c r="D120" s="1">
        <f>47249</f>
        <v>47249</v>
      </c>
      <c r="E120" s="1">
        <f>46.1416015625</f>
        <v>46.1416015625</v>
      </c>
    </row>
    <row r="121" spans="3:5" x14ac:dyDescent="0.25">
      <c r="C121" s="1">
        <f>23342</f>
        <v>23342</v>
      </c>
      <c r="D121" s="1">
        <f>47251</f>
        <v>47251</v>
      </c>
      <c r="E121" s="1">
        <f>46.1435546875</f>
        <v>46.1435546875</v>
      </c>
    </row>
    <row r="122" spans="3:5" x14ac:dyDescent="0.25">
      <c r="C122" s="1">
        <f>23547</f>
        <v>23547</v>
      </c>
      <c r="D122" s="1">
        <f>47251</f>
        <v>47251</v>
      </c>
      <c r="E122" s="1">
        <f>46.1435546875</f>
        <v>46.1435546875</v>
      </c>
    </row>
    <row r="123" spans="3:5" x14ac:dyDescent="0.25">
      <c r="C123" s="1">
        <f>23732</f>
        <v>23732</v>
      </c>
      <c r="D123" s="1">
        <f>47303</f>
        <v>47303</v>
      </c>
      <c r="E123" s="1">
        <f>46.1943359375</f>
        <v>46.1943359375</v>
      </c>
    </row>
    <row r="124" spans="3:5" x14ac:dyDescent="0.25">
      <c r="C124" s="1">
        <f>23912</f>
        <v>23912</v>
      </c>
      <c r="D124" s="1">
        <f>47419</f>
        <v>47419</v>
      </c>
      <c r="E124" s="1">
        <f>46.3076171875</f>
        <v>46.3076171875</v>
      </c>
    </row>
    <row r="125" spans="3:5" x14ac:dyDescent="0.25">
      <c r="C125" s="1">
        <f>24135</f>
        <v>24135</v>
      </c>
      <c r="D125" s="1">
        <f>47421</f>
        <v>47421</v>
      </c>
      <c r="E125" s="1">
        <f>46.3095703125</f>
        <v>46.3095703125</v>
      </c>
    </row>
    <row r="126" spans="3:5" x14ac:dyDescent="0.25">
      <c r="C126" s="1">
        <f>24327</f>
        <v>24327</v>
      </c>
      <c r="D126" s="1">
        <f>47423</f>
        <v>47423</v>
      </c>
      <c r="E126" s="1">
        <f>46.3115234375</f>
        <v>46.3115234375</v>
      </c>
    </row>
    <row r="127" spans="3:5" x14ac:dyDescent="0.25">
      <c r="C127" s="1">
        <f>24535</f>
        <v>24535</v>
      </c>
      <c r="D127" s="1">
        <f>47423</f>
        <v>47423</v>
      </c>
      <c r="E127" s="1">
        <f>46.3115234375</f>
        <v>46.3115234375</v>
      </c>
    </row>
    <row r="128" spans="3:5" x14ac:dyDescent="0.25">
      <c r="C128" s="1">
        <f>24722</f>
        <v>24722</v>
      </c>
      <c r="D128" s="1">
        <f>47429</f>
        <v>47429</v>
      </c>
      <c r="E128" s="1">
        <f>46.3173828125</f>
        <v>46.3173828125</v>
      </c>
    </row>
    <row r="129" spans="3:5" x14ac:dyDescent="0.25">
      <c r="C129" s="1">
        <f>24888</f>
        <v>24888</v>
      </c>
      <c r="D129" s="1">
        <f>47427</f>
        <v>47427</v>
      </c>
      <c r="E129" s="1">
        <f>46.3154296875</f>
        <v>46.3154296875</v>
      </c>
    </row>
    <row r="130" spans="3:5" x14ac:dyDescent="0.25">
      <c r="C130" s="1">
        <f>25085</f>
        <v>25085</v>
      </c>
      <c r="D130" s="1">
        <f>47431</f>
        <v>47431</v>
      </c>
      <c r="E130" s="1">
        <f>46.3193359375</f>
        <v>46.3193359375</v>
      </c>
    </row>
    <row r="131" spans="3:5" x14ac:dyDescent="0.25">
      <c r="C131" s="1">
        <f>25275</f>
        <v>25275</v>
      </c>
      <c r="D131" s="1">
        <f>47435</f>
        <v>47435</v>
      </c>
      <c r="E131" s="1">
        <f>46.3232421875</f>
        <v>46.3232421875</v>
      </c>
    </row>
    <row r="132" spans="3:5" x14ac:dyDescent="0.25">
      <c r="C132" s="1">
        <f>25469</f>
        <v>25469</v>
      </c>
      <c r="D132" s="1">
        <f>47435</f>
        <v>47435</v>
      </c>
      <c r="E132" s="1">
        <f>46.3232421875</f>
        <v>46.3232421875</v>
      </c>
    </row>
    <row r="133" spans="3:5" x14ac:dyDescent="0.25">
      <c r="C133" s="1">
        <f>25661</f>
        <v>25661</v>
      </c>
      <c r="D133" s="1">
        <f>47445</f>
        <v>47445</v>
      </c>
      <c r="E133" s="1">
        <f>46.3330078125</f>
        <v>46.3330078125</v>
      </c>
    </row>
    <row r="134" spans="3:5" x14ac:dyDescent="0.25">
      <c r="C134" s="1">
        <f>25861</f>
        <v>25861</v>
      </c>
      <c r="D134" s="1">
        <f>47443</f>
        <v>47443</v>
      </c>
      <c r="E134" s="1">
        <f>46.3310546875</f>
        <v>46.3310546875</v>
      </c>
    </row>
    <row r="135" spans="3:5" x14ac:dyDescent="0.25">
      <c r="C135" s="1">
        <f>26054</f>
        <v>26054</v>
      </c>
      <c r="D135" s="1">
        <f>47447</f>
        <v>47447</v>
      </c>
      <c r="E135" s="1">
        <f>46.3349609375</f>
        <v>46.3349609375</v>
      </c>
    </row>
    <row r="136" spans="3:5" x14ac:dyDescent="0.25">
      <c r="C136" s="1">
        <f>26244</f>
        <v>26244</v>
      </c>
      <c r="D136" s="1">
        <f>47449</f>
        <v>47449</v>
      </c>
      <c r="E136" s="1">
        <f>46.3369140625</f>
        <v>46.3369140625</v>
      </c>
    </row>
    <row r="137" spans="3:5" x14ac:dyDescent="0.25">
      <c r="C137" s="1">
        <f>26403</f>
        <v>26403</v>
      </c>
      <c r="D137" s="1">
        <f>47451</f>
        <v>47451</v>
      </c>
      <c r="E137" s="1">
        <f>46.3388671875</f>
        <v>46.3388671875</v>
      </c>
    </row>
    <row r="138" spans="3:5" x14ac:dyDescent="0.25">
      <c r="C138" s="1">
        <f>26597</f>
        <v>26597</v>
      </c>
      <c r="D138" s="1">
        <f>47453</f>
        <v>47453</v>
      </c>
      <c r="E138" s="1">
        <f>46.3408203125</f>
        <v>46.3408203125</v>
      </c>
    </row>
    <row r="139" spans="3:5" x14ac:dyDescent="0.25">
      <c r="C139" s="1">
        <f>26816</f>
        <v>26816</v>
      </c>
      <c r="D139" s="1">
        <f>47471</f>
        <v>47471</v>
      </c>
      <c r="E139" s="1">
        <f>46.3583984375</f>
        <v>46.3583984375</v>
      </c>
    </row>
    <row r="140" spans="3:5" x14ac:dyDescent="0.25">
      <c r="C140" s="1">
        <f>26992</f>
        <v>26992</v>
      </c>
      <c r="D140" s="1">
        <f>47475</f>
        <v>47475</v>
      </c>
      <c r="E140" s="1">
        <f>46.3623046875</f>
        <v>46.3623046875</v>
      </c>
    </row>
    <row r="141" spans="3:5" x14ac:dyDescent="0.25">
      <c r="C141" s="1">
        <f>27181</f>
        <v>27181</v>
      </c>
      <c r="D141" s="1">
        <f>47481</f>
        <v>47481</v>
      </c>
      <c r="E141" s="1">
        <f>46.3681640625</f>
        <v>46.3681640625</v>
      </c>
    </row>
    <row r="142" spans="3:5" x14ac:dyDescent="0.25">
      <c r="C142" s="1">
        <f>27381</f>
        <v>27381</v>
      </c>
      <c r="D142" s="1">
        <f>47479</f>
        <v>47479</v>
      </c>
      <c r="E142" s="1">
        <f>46.3662109375</f>
        <v>46.3662109375</v>
      </c>
    </row>
    <row r="143" spans="3:5" x14ac:dyDescent="0.25">
      <c r="C143" s="1">
        <f>27548</f>
        <v>27548</v>
      </c>
      <c r="D143" s="1">
        <f>47511</f>
        <v>47511</v>
      </c>
      <c r="E143" s="1">
        <f>46.3974609375</f>
        <v>46.3974609375</v>
      </c>
    </row>
    <row r="144" spans="3:5" x14ac:dyDescent="0.25">
      <c r="C144" s="1">
        <f>27725</f>
        <v>27725</v>
      </c>
      <c r="D144" s="1">
        <f>47511</f>
        <v>47511</v>
      </c>
      <c r="E144" s="1">
        <f>46.3974609375</f>
        <v>46.3974609375</v>
      </c>
    </row>
    <row r="145" spans="3:5" x14ac:dyDescent="0.25">
      <c r="C145" s="1">
        <f>27899</f>
        <v>27899</v>
      </c>
      <c r="D145" s="1">
        <f>47515</f>
        <v>47515</v>
      </c>
      <c r="E145" s="1">
        <f>46.4013671875</f>
        <v>46.4013671875</v>
      </c>
    </row>
    <row r="146" spans="3:5" x14ac:dyDescent="0.25">
      <c r="C146" s="1">
        <f>28064</f>
        <v>28064</v>
      </c>
      <c r="D146" s="1">
        <f>47515</f>
        <v>47515</v>
      </c>
      <c r="E146" s="1">
        <f>46.4013671875</f>
        <v>46.4013671875</v>
      </c>
    </row>
    <row r="147" spans="3:5" x14ac:dyDescent="0.25">
      <c r="C147" s="1">
        <f>28301</f>
        <v>28301</v>
      </c>
      <c r="D147" s="1">
        <f>47611</f>
        <v>47611</v>
      </c>
      <c r="E147" s="1">
        <f>46.4951171875</f>
        <v>46.4951171875</v>
      </c>
    </row>
    <row r="148" spans="3:5" x14ac:dyDescent="0.25">
      <c r="C148" s="1">
        <f>28515</f>
        <v>28515</v>
      </c>
      <c r="D148" s="1">
        <f>47557</f>
        <v>47557</v>
      </c>
      <c r="E148" s="1">
        <f>46.4423828125</f>
        <v>46.4423828125</v>
      </c>
    </row>
    <row r="149" spans="3:5" x14ac:dyDescent="0.25">
      <c r="C149" s="1">
        <f>28698</f>
        <v>28698</v>
      </c>
      <c r="D149" s="1">
        <f>47559</f>
        <v>47559</v>
      </c>
      <c r="E149" s="1">
        <f>46.4443359375</f>
        <v>46.4443359375</v>
      </c>
    </row>
    <row r="150" spans="3:5" x14ac:dyDescent="0.25">
      <c r="C150" s="1">
        <f>28881</f>
        <v>28881</v>
      </c>
      <c r="D150" s="1">
        <f>47559</f>
        <v>47559</v>
      </c>
      <c r="E150" s="1">
        <f>46.4443359375</f>
        <v>46.4443359375</v>
      </c>
    </row>
    <row r="151" spans="3:5" x14ac:dyDescent="0.25">
      <c r="C151" s="1">
        <f>29091</f>
        <v>29091</v>
      </c>
      <c r="D151" s="1">
        <f>47613</f>
        <v>47613</v>
      </c>
      <c r="E151" s="1">
        <f>46.4970703125</f>
        <v>46.4970703125</v>
      </c>
    </row>
    <row r="152" spans="3:5" x14ac:dyDescent="0.25">
      <c r="C152" s="1">
        <f>29257</f>
        <v>29257</v>
      </c>
      <c r="D152" s="1">
        <f>47611</f>
        <v>47611</v>
      </c>
      <c r="E152" s="1">
        <f>46.4951171875</f>
        <v>46.4951171875</v>
      </c>
    </row>
    <row r="153" spans="3:5" x14ac:dyDescent="0.25">
      <c r="C153" s="1">
        <f>29435</f>
        <v>29435</v>
      </c>
      <c r="D153" s="1">
        <f>47615</f>
        <v>47615</v>
      </c>
      <c r="E153" s="1">
        <f>46.4990234375</f>
        <v>46.4990234375</v>
      </c>
    </row>
    <row r="154" spans="3:5" x14ac:dyDescent="0.25">
      <c r="C154" s="1">
        <f>29590</f>
        <v>29590</v>
      </c>
      <c r="D154" s="1">
        <f>47615</f>
        <v>47615</v>
      </c>
      <c r="E154" s="1">
        <f>46.4990234375</f>
        <v>46.4990234375</v>
      </c>
    </row>
    <row r="155" spans="3:5" x14ac:dyDescent="0.25">
      <c r="C155" s="1">
        <f>29748</f>
        <v>29748</v>
      </c>
      <c r="D155" s="1">
        <f>47619</f>
        <v>47619</v>
      </c>
      <c r="E155" s="1">
        <f>46.5029296875</f>
        <v>46.5029296875</v>
      </c>
    </row>
    <row r="156" spans="3:5" x14ac:dyDescent="0.25">
      <c r="C156" s="1">
        <f>29934</f>
        <v>29934</v>
      </c>
      <c r="D156" s="1">
        <f>47623</f>
        <v>47623</v>
      </c>
      <c r="E156" s="1">
        <f>46.5068359375</f>
        <v>46.5068359375</v>
      </c>
    </row>
    <row r="157" spans="3:5" x14ac:dyDescent="0.25">
      <c r="C157" s="1">
        <f>30130</f>
        <v>30130</v>
      </c>
      <c r="D157" s="1">
        <f>47627</f>
        <v>47627</v>
      </c>
      <c r="E157" s="1">
        <f>46.5107421875</f>
        <v>46.5107421875</v>
      </c>
    </row>
    <row r="158" spans="3:5" x14ac:dyDescent="0.25">
      <c r="C158" s="1">
        <f>30313</f>
        <v>30313</v>
      </c>
      <c r="D158" s="1">
        <f>47632</f>
        <v>47632</v>
      </c>
      <c r="E158" s="1">
        <f>46.515625</f>
        <v>46.515625</v>
      </c>
    </row>
    <row r="159" spans="3:5" x14ac:dyDescent="0.25">
      <c r="C159" s="1">
        <f>30509</f>
        <v>30509</v>
      </c>
      <c r="D159" s="1">
        <f>47635</f>
        <v>47635</v>
      </c>
      <c r="E159" s="1">
        <f>46.5185546875</f>
        <v>46.5185546875</v>
      </c>
    </row>
    <row r="160" spans="3:5" x14ac:dyDescent="0.25">
      <c r="C160" s="1">
        <f>30690</f>
        <v>30690</v>
      </c>
      <c r="D160" s="1">
        <f>47636</f>
        <v>47636</v>
      </c>
      <c r="E160" s="1">
        <f>46.51953125</f>
        <v>46.51953125</v>
      </c>
    </row>
    <row r="161" spans="3:5" x14ac:dyDescent="0.25">
      <c r="C161" s="1">
        <f>30859</f>
        <v>30859</v>
      </c>
      <c r="D161" s="1">
        <f>47635</f>
        <v>47635</v>
      </c>
      <c r="E161" s="1">
        <f>46.5185546875</f>
        <v>46.5185546875</v>
      </c>
    </row>
    <row r="162" spans="3:5" x14ac:dyDescent="0.25">
      <c r="C162" s="1">
        <f>31012</f>
        <v>31012</v>
      </c>
      <c r="D162" s="1">
        <f>47639</f>
        <v>47639</v>
      </c>
      <c r="E162" s="1">
        <f>46.5224609375</f>
        <v>46.5224609375</v>
      </c>
    </row>
    <row r="163" spans="3:5" x14ac:dyDescent="0.25">
      <c r="C163" s="1">
        <f>31194</f>
        <v>31194</v>
      </c>
      <c r="D163" s="1">
        <f>47645</f>
        <v>47645</v>
      </c>
      <c r="E163" s="1">
        <f>46.5283203125</f>
        <v>46.5283203125</v>
      </c>
    </row>
    <row r="164" spans="3:5" x14ac:dyDescent="0.25">
      <c r="C164" s="1">
        <f>31378</f>
        <v>31378</v>
      </c>
      <c r="D164" s="1">
        <f>47655</f>
        <v>47655</v>
      </c>
      <c r="E164" s="1">
        <f>46.5380859375</f>
        <v>46.5380859375</v>
      </c>
    </row>
    <row r="165" spans="3:5" x14ac:dyDescent="0.25">
      <c r="C165" s="1">
        <f>31527</f>
        <v>31527</v>
      </c>
      <c r="D165" s="1">
        <f>47659</f>
        <v>47659</v>
      </c>
      <c r="E165" s="1">
        <f>46.5419921875</f>
        <v>46.5419921875</v>
      </c>
    </row>
    <row r="166" spans="3:5" x14ac:dyDescent="0.25">
      <c r="C166" s="1">
        <f>31677</f>
        <v>31677</v>
      </c>
      <c r="D166" s="1">
        <f>47659</f>
        <v>47659</v>
      </c>
      <c r="E166" s="1">
        <f>46.5419921875</f>
        <v>46.5419921875</v>
      </c>
    </row>
    <row r="167" spans="3:5" x14ac:dyDescent="0.25">
      <c r="C167" s="1">
        <f>31854</f>
        <v>31854</v>
      </c>
      <c r="D167" s="1">
        <f>47659</f>
        <v>47659</v>
      </c>
      <c r="E167" s="1">
        <f>46.5419921875</f>
        <v>46.5419921875</v>
      </c>
    </row>
    <row r="168" spans="3:5" x14ac:dyDescent="0.25">
      <c r="C168" s="1">
        <f>32051</f>
        <v>32051</v>
      </c>
      <c r="D168" s="1">
        <f>47663</f>
        <v>47663</v>
      </c>
      <c r="E168" s="1">
        <f>46.5458984375</f>
        <v>46.5458984375</v>
      </c>
    </row>
    <row r="169" spans="3:5" x14ac:dyDescent="0.25">
      <c r="C169" s="1">
        <f>32238</f>
        <v>32238</v>
      </c>
      <c r="D169" s="1">
        <f>47843</f>
        <v>47843</v>
      </c>
      <c r="E169" s="1">
        <f>46.7216796875</f>
        <v>46.7216796875</v>
      </c>
    </row>
    <row r="170" spans="3:5" x14ac:dyDescent="0.25">
      <c r="C170" s="1">
        <f>32452</f>
        <v>32452</v>
      </c>
      <c r="D170" s="1">
        <f>47749</f>
        <v>47749</v>
      </c>
      <c r="E170" s="1">
        <f>46.6298828125</f>
        <v>46.6298828125</v>
      </c>
    </row>
    <row r="171" spans="3:5" x14ac:dyDescent="0.25">
      <c r="C171" s="1">
        <f>32647</f>
        <v>32647</v>
      </c>
      <c r="D171" s="1">
        <f>47747</f>
        <v>47747</v>
      </c>
      <c r="E171" s="1">
        <f>46.6279296875</f>
        <v>46.6279296875</v>
      </c>
    </row>
    <row r="172" spans="3:5" x14ac:dyDescent="0.25">
      <c r="C172" s="1">
        <f>32813</f>
        <v>32813</v>
      </c>
      <c r="D172" s="1">
        <f>47615</f>
        <v>47615</v>
      </c>
      <c r="E172" s="1">
        <f>46.4990234375</f>
        <v>46.4990234375</v>
      </c>
    </row>
    <row r="173" spans="3:5" x14ac:dyDescent="0.25">
      <c r="C173" s="1">
        <f>33003</f>
        <v>33003</v>
      </c>
      <c r="D173" s="1">
        <f>47615</f>
        <v>47615</v>
      </c>
      <c r="E173" s="1">
        <f>46.4990234375</f>
        <v>46.4990234375</v>
      </c>
    </row>
    <row r="174" spans="3:5" x14ac:dyDescent="0.25">
      <c r="C174" s="1">
        <f>33167</f>
        <v>33167</v>
      </c>
      <c r="D174" s="1">
        <f>47615</f>
        <v>47615</v>
      </c>
      <c r="E174" s="1">
        <f>46.4990234375</f>
        <v>46.4990234375</v>
      </c>
    </row>
    <row r="175" spans="3:5" x14ac:dyDescent="0.25">
      <c r="C175" s="1">
        <f>33327</f>
        <v>33327</v>
      </c>
      <c r="D175" s="1">
        <f>47621</f>
        <v>47621</v>
      </c>
      <c r="E175" s="1">
        <f>46.5048828125</f>
        <v>46.5048828125</v>
      </c>
    </row>
    <row r="176" spans="3:5" x14ac:dyDescent="0.25">
      <c r="C176" s="1">
        <f>33520</f>
        <v>33520</v>
      </c>
      <c r="D176" s="1">
        <f>47619</f>
        <v>47619</v>
      </c>
      <c r="E176" s="1">
        <f>46.5029296875</f>
        <v>46.5029296875</v>
      </c>
    </row>
    <row r="177" spans="3:5" x14ac:dyDescent="0.25">
      <c r="C177" s="1">
        <f>33714</f>
        <v>33714</v>
      </c>
      <c r="D177" s="1">
        <f>47623</f>
        <v>47623</v>
      </c>
      <c r="E177" s="1">
        <f>46.5068359375</f>
        <v>46.5068359375</v>
      </c>
    </row>
    <row r="178" spans="3:5" x14ac:dyDescent="0.25">
      <c r="C178" s="1">
        <f>33854</f>
        <v>33854</v>
      </c>
      <c r="D178" s="1">
        <f>47627</f>
        <v>47627</v>
      </c>
      <c r="E178" s="1">
        <f>46.5107421875</f>
        <v>46.5107421875</v>
      </c>
    </row>
    <row r="179" spans="3:5" x14ac:dyDescent="0.25">
      <c r="C179" s="1">
        <f>34023</f>
        <v>34023</v>
      </c>
      <c r="D179" s="1">
        <f>47631</f>
        <v>47631</v>
      </c>
      <c r="E179" s="1">
        <f>46.5146484375</f>
        <v>46.5146484375</v>
      </c>
    </row>
    <row r="180" spans="3:5" x14ac:dyDescent="0.25">
      <c r="C180" s="1">
        <f>34202</f>
        <v>34202</v>
      </c>
      <c r="D180" s="1">
        <f>47697</f>
        <v>47697</v>
      </c>
      <c r="E180" s="1">
        <f>46.5791015625</f>
        <v>46.5791015625</v>
      </c>
    </row>
    <row r="181" spans="3:5" x14ac:dyDescent="0.25">
      <c r="C181" s="1">
        <f>34354</f>
        <v>34354</v>
      </c>
      <c r="D181" s="1">
        <f>47703</f>
        <v>47703</v>
      </c>
      <c r="E181" s="1">
        <f>46.5849609375</f>
        <v>46.5849609375</v>
      </c>
    </row>
    <row r="182" spans="3:5" x14ac:dyDescent="0.25">
      <c r="C182" s="1">
        <f>34524</f>
        <v>34524</v>
      </c>
      <c r="D182" s="1">
        <f>47705</f>
        <v>47705</v>
      </c>
      <c r="E182" s="1">
        <f>46.5869140625</f>
        <v>46.5869140625</v>
      </c>
    </row>
    <row r="183" spans="3:5" x14ac:dyDescent="0.25">
      <c r="C183" s="1">
        <f>34696</f>
        <v>34696</v>
      </c>
      <c r="D183" s="1">
        <f>47707</f>
        <v>47707</v>
      </c>
      <c r="E183" s="1">
        <f>46.5888671875</f>
        <v>46.5888671875</v>
      </c>
    </row>
    <row r="184" spans="3:5" x14ac:dyDescent="0.25">
      <c r="C184" s="1">
        <f>34861</f>
        <v>34861</v>
      </c>
      <c r="D184" s="1">
        <f>49207</f>
        <v>49207</v>
      </c>
      <c r="E184" s="1">
        <f>48.0537109375</f>
        <v>48.0537109375</v>
      </c>
    </row>
    <row r="185" spans="3:5" x14ac:dyDescent="0.25">
      <c r="C185" s="1">
        <f>35011</f>
        <v>35011</v>
      </c>
      <c r="D185" s="1">
        <f>47759</f>
        <v>47759</v>
      </c>
      <c r="E185" s="1">
        <f>46.6396484375</f>
        <v>46.6396484375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2016-01-08T15:46:50Z</cp:lastPrinted>
  <dcterms:created xsi:type="dcterms:W3CDTF">2016-01-08T15:46:50Z</dcterms:created>
  <dcterms:modified xsi:type="dcterms:W3CDTF">2016-01-08T15:11:58Z</dcterms:modified>
</cp:coreProperties>
</file>