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Famous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H13" i="2" s="1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I13" i="2" s="1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<sst xmlns="http://schemas.openxmlformats.org/spreadsheetml/2006/main" count="9" uniqueCount="9">
  <si>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</si>
  <si>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</si>
  <si>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</si>
  <si>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</si>
  <si>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307(110x)</t>
  </si>
  <si>
    <t>AVERAGE: 185(184x)</t>
  </si>
  <si>
    <t>begin average</t>
  </si>
  <si>
    <t>max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</si>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</sst>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Sheet1!$A$2:$A$111</c:f>
              <c:numCache>
                <c:formatCode>General</c:formatCode>
                <c:ptCount val="110"/>
                <c:pt idx="0">
                  <c:v>961</c:v>
                </c:pt>
                <c:pt idx="1">
                  <c:v>1295</c:v>
                </c:pt>
                <c:pt idx="2">
                  <c:v>1587</c:v>
                </c:pt>
                <c:pt idx="3">
                  <c:v>1909</c:v>
                </c:pt>
                <c:pt idx="4">
                  <c:v>2200</c:v>
                </c:pt>
                <c:pt idx="5">
                  <c:v>2522</c:v>
                </c:pt>
                <c:pt idx="6">
                  <c:v>2845</c:v>
                </c:pt>
                <c:pt idx="7">
                  <c:v>3146</c:v>
                </c:pt>
                <c:pt idx="8">
                  <c:v>3460</c:v>
                </c:pt>
                <c:pt idx="9">
                  <c:v>3788</c:v>
                </c:pt>
                <c:pt idx="10">
                  <c:v>4115</c:v>
                </c:pt>
                <c:pt idx="11">
                  <c:v>4396</c:v>
                </c:pt>
                <c:pt idx="12">
                  <c:v>4703</c:v>
                </c:pt>
                <c:pt idx="13">
                  <c:v>5012</c:v>
                </c:pt>
                <c:pt idx="14">
                  <c:v>5311</c:v>
                </c:pt>
                <c:pt idx="15">
                  <c:v>5615</c:v>
                </c:pt>
                <c:pt idx="16">
                  <c:v>5921</c:v>
                </c:pt>
                <c:pt idx="17">
                  <c:v>6223</c:v>
                </c:pt>
                <c:pt idx="18">
                  <c:v>6495</c:v>
                </c:pt>
                <c:pt idx="19">
                  <c:v>6808</c:v>
                </c:pt>
                <c:pt idx="20">
                  <c:v>7107</c:v>
                </c:pt>
                <c:pt idx="21">
                  <c:v>7410</c:v>
                </c:pt>
                <c:pt idx="22">
                  <c:v>7716</c:v>
                </c:pt>
                <c:pt idx="23">
                  <c:v>8005</c:v>
                </c:pt>
                <c:pt idx="24">
                  <c:v>8278</c:v>
                </c:pt>
                <c:pt idx="25">
                  <c:v>8595</c:v>
                </c:pt>
                <c:pt idx="26">
                  <c:v>8909</c:v>
                </c:pt>
                <c:pt idx="27">
                  <c:v>9186</c:v>
                </c:pt>
                <c:pt idx="28">
                  <c:v>9493</c:v>
                </c:pt>
                <c:pt idx="29">
                  <c:v>9808</c:v>
                </c:pt>
                <c:pt idx="30">
                  <c:v>10138</c:v>
                </c:pt>
                <c:pt idx="31">
                  <c:v>10464</c:v>
                </c:pt>
                <c:pt idx="32">
                  <c:v>10769</c:v>
                </c:pt>
                <c:pt idx="33">
                  <c:v>11082</c:v>
                </c:pt>
                <c:pt idx="34">
                  <c:v>11415</c:v>
                </c:pt>
                <c:pt idx="35">
                  <c:v>11694</c:v>
                </c:pt>
                <c:pt idx="36">
                  <c:v>11983</c:v>
                </c:pt>
                <c:pt idx="37">
                  <c:v>12255</c:v>
                </c:pt>
                <c:pt idx="38">
                  <c:v>12570</c:v>
                </c:pt>
                <c:pt idx="39">
                  <c:v>12903</c:v>
                </c:pt>
                <c:pt idx="40">
                  <c:v>13232</c:v>
                </c:pt>
                <c:pt idx="41">
                  <c:v>13566</c:v>
                </c:pt>
                <c:pt idx="42">
                  <c:v>13868</c:v>
                </c:pt>
                <c:pt idx="43">
                  <c:v>14182</c:v>
                </c:pt>
                <c:pt idx="44">
                  <c:v>14484</c:v>
                </c:pt>
                <c:pt idx="45">
                  <c:v>14789</c:v>
                </c:pt>
                <c:pt idx="46">
                  <c:v>15131</c:v>
                </c:pt>
                <c:pt idx="47">
                  <c:v>15426</c:v>
                </c:pt>
                <c:pt idx="48">
                  <c:v>15705</c:v>
                </c:pt>
                <c:pt idx="49">
                  <c:v>16011</c:v>
                </c:pt>
                <c:pt idx="50">
                  <c:v>16311</c:v>
                </c:pt>
                <c:pt idx="51">
                  <c:v>16623</c:v>
                </c:pt>
                <c:pt idx="52">
                  <c:v>16912</c:v>
                </c:pt>
                <c:pt idx="53">
                  <c:v>17203</c:v>
                </c:pt>
                <c:pt idx="54">
                  <c:v>17475</c:v>
                </c:pt>
                <c:pt idx="55">
                  <c:v>17758</c:v>
                </c:pt>
                <c:pt idx="56">
                  <c:v>18068</c:v>
                </c:pt>
                <c:pt idx="57">
                  <c:v>18376</c:v>
                </c:pt>
                <c:pt idx="58">
                  <c:v>18697</c:v>
                </c:pt>
                <c:pt idx="59">
                  <c:v>19041</c:v>
                </c:pt>
                <c:pt idx="60">
                  <c:v>19365</c:v>
                </c:pt>
                <c:pt idx="61">
                  <c:v>19702</c:v>
                </c:pt>
                <c:pt idx="62">
                  <c:v>20023</c:v>
                </c:pt>
                <c:pt idx="63">
                  <c:v>20362</c:v>
                </c:pt>
                <c:pt idx="64">
                  <c:v>20674</c:v>
                </c:pt>
                <c:pt idx="65">
                  <c:v>20988</c:v>
                </c:pt>
                <c:pt idx="66">
                  <c:v>21302</c:v>
                </c:pt>
                <c:pt idx="67">
                  <c:v>21645</c:v>
                </c:pt>
                <c:pt idx="68">
                  <c:v>21967</c:v>
                </c:pt>
                <c:pt idx="69">
                  <c:v>22295</c:v>
                </c:pt>
                <c:pt idx="70">
                  <c:v>22606</c:v>
                </c:pt>
                <c:pt idx="71">
                  <c:v>22885</c:v>
                </c:pt>
                <c:pt idx="72">
                  <c:v>23196</c:v>
                </c:pt>
                <c:pt idx="73">
                  <c:v>23490</c:v>
                </c:pt>
                <c:pt idx="74">
                  <c:v>23810</c:v>
                </c:pt>
                <c:pt idx="75">
                  <c:v>24103</c:v>
                </c:pt>
                <c:pt idx="76">
                  <c:v>24429</c:v>
                </c:pt>
                <c:pt idx="77">
                  <c:v>24737</c:v>
                </c:pt>
                <c:pt idx="78">
                  <c:v>25042</c:v>
                </c:pt>
                <c:pt idx="79">
                  <c:v>25372</c:v>
                </c:pt>
                <c:pt idx="80">
                  <c:v>25667</c:v>
                </c:pt>
                <c:pt idx="81">
                  <c:v>26021</c:v>
                </c:pt>
                <c:pt idx="82">
                  <c:v>26332</c:v>
                </c:pt>
                <c:pt idx="83">
                  <c:v>26644</c:v>
                </c:pt>
                <c:pt idx="84">
                  <c:v>26987</c:v>
                </c:pt>
                <c:pt idx="85">
                  <c:v>27284</c:v>
                </c:pt>
                <c:pt idx="86">
                  <c:v>27577</c:v>
                </c:pt>
                <c:pt idx="87">
                  <c:v>27851</c:v>
                </c:pt>
                <c:pt idx="88">
                  <c:v>28174</c:v>
                </c:pt>
                <c:pt idx="89">
                  <c:v>28507</c:v>
                </c:pt>
                <c:pt idx="90">
                  <c:v>28816</c:v>
                </c:pt>
                <c:pt idx="91">
                  <c:v>29108</c:v>
                </c:pt>
                <c:pt idx="92">
                  <c:v>29417</c:v>
                </c:pt>
                <c:pt idx="93">
                  <c:v>29707</c:v>
                </c:pt>
                <c:pt idx="94">
                  <c:v>30024</c:v>
                </c:pt>
                <c:pt idx="95">
                  <c:v>30307</c:v>
                </c:pt>
                <c:pt idx="96">
                  <c:v>30614</c:v>
                </c:pt>
                <c:pt idx="97">
                  <c:v>30947</c:v>
                </c:pt>
                <c:pt idx="98">
                  <c:v>31236</c:v>
                </c:pt>
                <c:pt idx="99">
                  <c:v>31536</c:v>
                </c:pt>
                <c:pt idx="100">
                  <c:v>31856</c:v>
                </c:pt>
                <c:pt idx="101">
                  <c:v>32148</c:v>
                </c:pt>
                <c:pt idx="102">
                  <c:v>32500</c:v>
                </c:pt>
                <c:pt idx="103">
                  <c:v>32813</c:v>
                </c:pt>
                <c:pt idx="104">
                  <c:v>33168</c:v>
                </c:pt>
                <c:pt idx="105">
                  <c:v>33517</c:v>
                </c:pt>
                <c:pt idx="106">
                  <c:v>33827</c:v>
                </c:pt>
                <c:pt idx="107">
                  <c:v>34116</c:v>
                </c:pt>
                <c:pt idx="108">
                  <c:v>34425</c:v>
                </c:pt>
                <c:pt idx="109">
                  <c:v>34747</c:v>
                </c:pt>
              </c:numCache>
            </c:numRef>
          </c:cat>
          <c:val>
            <c:numRef>
              <c:f>Sheet1!$B$2:$B$111</c:f>
              <c:numCache>
                <c:formatCode>General</c:formatCode>
                <c:ptCount val="110"/>
                <c:pt idx="0">
                  <c:v>22</c:v>
                </c:pt>
                <c:pt idx="1">
                  <c:v>22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  <c:pt idx="5">
                  <c:v>32</c:v>
                </c:pt>
                <c:pt idx="6">
                  <c:v>26</c:v>
                </c:pt>
                <c:pt idx="7">
                  <c:v>23</c:v>
                </c:pt>
                <c:pt idx="8">
                  <c:v>22</c:v>
                </c:pt>
                <c:pt idx="9">
                  <c:v>19</c:v>
                </c:pt>
                <c:pt idx="10">
                  <c:v>28</c:v>
                </c:pt>
                <c:pt idx="11">
                  <c:v>27</c:v>
                </c:pt>
                <c:pt idx="12">
                  <c:v>31</c:v>
                </c:pt>
                <c:pt idx="13">
                  <c:v>21</c:v>
                </c:pt>
                <c:pt idx="14">
                  <c:v>25</c:v>
                </c:pt>
                <c:pt idx="15">
                  <c:v>28</c:v>
                </c:pt>
                <c:pt idx="16">
                  <c:v>24</c:v>
                </c:pt>
                <c:pt idx="17">
                  <c:v>31</c:v>
                </c:pt>
                <c:pt idx="18">
                  <c:v>25</c:v>
                </c:pt>
                <c:pt idx="19">
                  <c:v>39</c:v>
                </c:pt>
                <c:pt idx="20">
                  <c:v>21</c:v>
                </c:pt>
                <c:pt idx="21">
                  <c:v>30</c:v>
                </c:pt>
                <c:pt idx="22">
                  <c:v>21</c:v>
                </c:pt>
                <c:pt idx="23">
                  <c:v>24</c:v>
                </c:pt>
                <c:pt idx="24">
                  <c:v>31</c:v>
                </c:pt>
                <c:pt idx="25">
                  <c:v>31</c:v>
                </c:pt>
                <c:pt idx="26">
                  <c:v>20</c:v>
                </c:pt>
                <c:pt idx="27">
                  <c:v>33</c:v>
                </c:pt>
                <c:pt idx="28">
                  <c:v>20</c:v>
                </c:pt>
                <c:pt idx="29">
                  <c:v>22</c:v>
                </c:pt>
                <c:pt idx="30">
                  <c:v>16</c:v>
                </c:pt>
                <c:pt idx="31">
                  <c:v>19</c:v>
                </c:pt>
                <c:pt idx="32">
                  <c:v>22</c:v>
                </c:pt>
                <c:pt idx="33">
                  <c:v>17</c:v>
                </c:pt>
                <c:pt idx="34">
                  <c:v>21</c:v>
                </c:pt>
                <c:pt idx="35">
                  <c:v>29</c:v>
                </c:pt>
                <c:pt idx="36">
                  <c:v>22</c:v>
                </c:pt>
                <c:pt idx="37">
                  <c:v>25</c:v>
                </c:pt>
                <c:pt idx="38">
                  <c:v>21</c:v>
                </c:pt>
                <c:pt idx="39">
                  <c:v>13</c:v>
                </c:pt>
                <c:pt idx="40">
                  <c:v>13</c:v>
                </c:pt>
                <c:pt idx="41">
                  <c:v>16</c:v>
                </c:pt>
                <c:pt idx="42">
                  <c:v>23</c:v>
                </c:pt>
                <c:pt idx="43">
                  <c:v>19</c:v>
                </c:pt>
                <c:pt idx="44">
                  <c:v>20</c:v>
                </c:pt>
                <c:pt idx="45">
                  <c:v>23</c:v>
                </c:pt>
                <c:pt idx="46">
                  <c:v>21</c:v>
                </c:pt>
                <c:pt idx="47">
                  <c:v>25</c:v>
                </c:pt>
                <c:pt idx="48">
                  <c:v>23</c:v>
                </c:pt>
                <c:pt idx="49">
                  <c:v>30</c:v>
                </c:pt>
                <c:pt idx="50">
                  <c:v>26</c:v>
                </c:pt>
                <c:pt idx="51">
                  <c:v>27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17</c:v>
                </c:pt>
                <c:pt idx="56">
                  <c:v>22</c:v>
                </c:pt>
                <c:pt idx="57">
                  <c:v>22</c:v>
                </c:pt>
                <c:pt idx="58">
                  <c:v>31</c:v>
                </c:pt>
                <c:pt idx="59">
                  <c:v>20</c:v>
                </c:pt>
                <c:pt idx="60">
                  <c:v>27</c:v>
                </c:pt>
                <c:pt idx="61">
                  <c:v>19</c:v>
                </c:pt>
                <c:pt idx="62">
                  <c:v>22</c:v>
                </c:pt>
                <c:pt idx="63">
                  <c:v>25</c:v>
                </c:pt>
                <c:pt idx="64">
                  <c:v>31</c:v>
                </c:pt>
                <c:pt idx="65">
                  <c:v>25</c:v>
                </c:pt>
                <c:pt idx="66">
                  <c:v>24</c:v>
                </c:pt>
                <c:pt idx="67">
                  <c:v>25</c:v>
                </c:pt>
                <c:pt idx="68">
                  <c:v>22</c:v>
                </c:pt>
                <c:pt idx="69">
                  <c:v>21</c:v>
                </c:pt>
                <c:pt idx="70">
                  <c:v>27</c:v>
                </c:pt>
                <c:pt idx="71">
                  <c:v>18</c:v>
                </c:pt>
                <c:pt idx="72">
                  <c:v>25</c:v>
                </c:pt>
                <c:pt idx="73">
                  <c:v>29</c:v>
                </c:pt>
                <c:pt idx="74">
                  <c:v>29</c:v>
                </c:pt>
                <c:pt idx="75">
                  <c:v>24</c:v>
                </c:pt>
                <c:pt idx="76">
                  <c:v>21</c:v>
                </c:pt>
                <c:pt idx="77">
                  <c:v>20</c:v>
                </c:pt>
                <c:pt idx="78">
                  <c:v>21</c:v>
                </c:pt>
                <c:pt idx="79">
                  <c:v>18</c:v>
                </c:pt>
                <c:pt idx="80">
                  <c:v>25</c:v>
                </c:pt>
                <c:pt idx="81">
                  <c:v>19</c:v>
                </c:pt>
                <c:pt idx="82">
                  <c:v>13</c:v>
                </c:pt>
                <c:pt idx="83">
                  <c:v>21</c:v>
                </c:pt>
                <c:pt idx="84">
                  <c:v>23</c:v>
                </c:pt>
                <c:pt idx="85">
                  <c:v>17</c:v>
                </c:pt>
                <c:pt idx="86">
                  <c:v>25</c:v>
                </c:pt>
                <c:pt idx="87">
                  <c:v>17</c:v>
                </c:pt>
                <c:pt idx="88">
                  <c:v>17</c:v>
                </c:pt>
                <c:pt idx="89">
                  <c:v>19</c:v>
                </c:pt>
                <c:pt idx="90">
                  <c:v>23</c:v>
                </c:pt>
                <c:pt idx="91">
                  <c:v>21</c:v>
                </c:pt>
                <c:pt idx="92">
                  <c:v>20</c:v>
                </c:pt>
                <c:pt idx="93">
                  <c:v>20</c:v>
                </c:pt>
                <c:pt idx="94">
                  <c:v>21</c:v>
                </c:pt>
                <c:pt idx="95">
                  <c:v>25</c:v>
                </c:pt>
                <c:pt idx="96">
                  <c:v>17</c:v>
                </c:pt>
                <c:pt idx="97">
                  <c:v>12</c:v>
                </c:pt>
                <c:pt idx="98">
                  <c:v>15</c:v>
                </c:pt>
                <c:pt idx="99">
                  <c:v>20</c:v>
                </c:pt>
                <c:pt idx="100">
                  <c:v>12</c:v>
                </c:pt>
                <c:pt idx="101">
                  <c:v>14</c:v>
                </c:pt>
                <c:pt idx="102">
                  <c:v>13</c:v>
                </c:pt>
                <c:pt idx="103">
                  <c:v>18</c:v>
                </c:pt>
                <c:pt idx="104">
                  <c:v>22</c:v>
                </c:pt>
                <c:pt idx="105">
                  <c:v>25</c:v>
                </c:pt>
                <c:pt idx="106">
                  <c:v>27</c:v>
                </c:pt>
                <c:pt idx="107">
                  <c:v>20</c:v>
                </c:pt>
                <c:pt idx="108">
                  <c:v>15</c:v>
                </c:pt>
                <c:pt idx="109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618080"/>
        <c:axId val="712607200"/>
      </c:lineChart>
      <c:catAx>
        <c:axId val="71261808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712607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260720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71261808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Sheet1!$C$2:$C$185</c:f>
              <c:numCache>
                <c:formatCode>General</c:formatCode>
                <c:ptCount val="184"/>
                <c:pt idx="0">
                  <c:v>852</c:v>
                </c:pt>
                <c:pt idx="1">
                  <c:v>1094</c:v>
                </c:pt>
                <c:pt idx="2">
                  <c:v>1296</c:v>
                </c:pt>
                <c:pt idx="3">
                  <c:v>1453</c:v>
                </c:pt>
                <c:pt idx="4">
                  <c:v>1667</c:v>
                </c:pt>
                <c:pt idx="5">
                  <c:v>1818</c:v>
                </c:pt>
                <c:pt idx="6">
                  <c:v>2031</c:v>
                </c:pt>
                <c:pt idx="7">
                  <c:v>2252</c:v>
                </c:pt>
                <c:pt idx="8">
                  <c:v>2410</c:v>
                </c:pt>
                <c:pt idx="9">
                  <c:v>2571</c:v>
                </c:pt>
                <c:pt idx="10">
                  <c:v>2768</c:v>
                </c:pt>
                <c:pt idx="11">
                  <c:v>2984</c:v>
                </c:pt>
                <c:pt idx="12">
                  <c:v>3176</c:v>
                </c:pt>
                <c:pt idx="13">
                  <c:v>3342</c:v>
                </c:pt>
                <c:pt idx="14">
                  <c:v>3519</c:v>
                </c:pt>
                <c:pt idx="15">
                  <c:v>3694</c:v>
                </c:pt>
                <c:pt idx="16">
                  <c:v>3886</c:v>
                </c:pt>
                <c:pt idx="17">
                  <c:v>4051</c:v>
                </c:pt>
                <c:pt idx="18">
                  <c:v>4228</c:v>
                </c:pt>
                <c:pt idx="19">
                  <c:v>4399</c:v>
                </c:pt>
                <c:pt idx="20">
                  <c:v>4576</c:v>
                </c:pt>
                <c:pt idx="21">
                  <c:v>4754</c:v>
                </c:pt>
                <c:pt idx="22">
                  <c:v>4929</c:v>
                </c:pt>
                <c:pt idx="23">
                  <c:v>5131</c:v>
                </c:pt>
                <c:pt idx="24">
                  <c:v>5305</c:v>
                </c:pt>
                <c:pt idx="25">
                  <c:v>5497</c:v>
                </c:pt>
                <c:pt idx="26">
                  <c:v>5668</c:v>
                </c:pt>
                <c:pt idx="27">
                  <c:v>5848</c:v>
                </c:pt>
                <c:pt idx="28">
                  <c:v>6016</c:v>
                </c:pt>
                <c:pt idx="29">
                  <c:v>6181</c:v>
                </c:pt>
                <c:pt idx="30">
                  <c:v>6334</c:v>
                </c:pt>
                <c:pt idx="31">
                  <c:v>6540</c:v>
                </c:pt>
                <c:pt idx="32">
                  <c:v>6692</c:v>
                </c:pt>
                <c:pt idx="33">
                  <c:v>6956</c:v>
                </c:pt>
                <c:pt idx="34">
                  <c:v>7141</c:v>
                </c:pt>
                <c:pt idx="35">
                  <c:v>7305</c:v>
                </c:pt>
                <c:pt idx="36">
                  <c:v>7512</c:v>
                </c:pt>
                <c:pt idx="37">
                  <c:v>7705</c:v>
                </c:pt>
                <c:pt idx="38">
                  <c:v>7895</c:v>
                </c:pt>
                <c:pt idx="39">
                  <c:v>8109</c:v>
                </c:pt>
                <c:pt idx="40">
                  <c:v>8320</c:v>
                </c:pt>
                <c:pt idx="41">
                  <c:v>8501</c:v>
                </c:pt>
                <c:pt idx="42">
                  <c:v>8687</c:v>
                </c:pt>
                <c:pt idx="43">
                  <c:v>8829</c:v>
                </c:pt>
                <c:pt idx="44">
                  <c:v>9054</c:v>
                </c:pt>
                <c:pt idx="45">
                  <c:v>9250</c:v>
                </c:pt>
                <c:pt idx="46">
                  <c:v>9438</c:v>
                </c:pt>
                <c:pt idx="47">
                  <c:v>9645</c:v>
                </c:pt>
                <c:pt idx="48">
                  <c:v>9817</c:v>
                </c:pt>
                <c:pt idx="49">
                  <c:v>10007</c:v>
                </c:pt>
                <c:pt idx="50">
                  <c:v>10189</c:v>
                </c:pt>
                <c:pt idx="51">
                  <c:v>10365</c:v>
                </c:pt>
                <c:pt idx="52">
                  <c:v>10539</c:v>
                </c:pt>
                <c:pt idx="53">
                  <c:v>10742</c:v>
                </c:pt>
                <c:pt idx="54">
                  <c:v>10941</c:v>
                </c:pt>
                <c:pt idx="55">
                  <c:v>11145</c:v>
                </c:pt>
                <c:pt idx="56">
                  <c:v>11343</c:v>
                </c:pt>
                <c:pt idx="57">
                  <c:v>11537</c:v>
                </c:pt>
                <c:pt idx="58">
                  <c:v>11720</c:v>
                </c:pt>
                <c:pt idx="59">
                  <c:v>11886</c:v>
                </c:pt>
                <c:pt idx="60">
                  <c:v>12085</c:v>
                </c:pt>
                <c:pt idx="61">
                  <c:v>12262</c:v>
                </c:pt>
                <c:pt idx="62">
                  <c:v>12442</c:v>
                </c:pt>
                <c:pt idx="63">
                  <c:v>12621</c:v>
                </c:pt>
                <c:pt idx="64">
                  <c:v>12792</c:v>
                </c:pt>
                <c:pt idx="65">
                  <c:v>12961</c:v>
                </c:pt>
                <c:pt idx="66">
                  <c:v>13111</c:v>
                </c:pt>
                <c:pt idx="67">
                  <c:v>13289</c:v>
                </c:pt>
                <c:pt idx="68">
                  <c:v>13470</c:v>
                </c:pt>
                <c:pt idx="69">
                  <c:v>13675</c:v>
                </c:pt>
                <c:pt idx="70">
                  <c:v>13830</c:v>
                </c:pt>
                <c:pt idx="71">
                  <c:v>14061</c:v>
                </c:pt>
                <c:pt idx="72">
                  <c:v>14253</c:v>
                </c:pt>
                <c:pt idx="73">
                  <c:v>14412</c:v>
                </c:pt>
                <c:pt idx="74">
                  <c:v>14588</c:v>
                </c:pt>
                <c:pt idx="75">
                  <c:v>14820</c:v>
                </c:pt>
                <c:pt idx="76">
                  <c:v>15003</c:v>
                </c:pt>
                <c:pt idx="77">
                  <c:v>15203</c:v>
                </c:pt>
                <c:pt idx="78">
                  <c:v>15355</c:v>
                </c:pt>
                <c:pt idx="79">
                  <c:v>15545</c:v>
                </c:pt>
                <c:pt idx="80">
                  <c:v>15751</c:v>
                </c:pt>
                <c:pt idx="81">
                  <c:v>15901</c:v>
                </c:pt>
                <c:pt idx="82">
                  <c:v>16129</c:v>
                </c:pt>
                <c:pt idx="83">
                  <c:v>16323</c:v>
                </c:pt>
                <c:pt idx="84">
                  <c:v>16511</c:v>
                </c:pt>
                <c:pt idx="85">
                  <c:v>16712</c:v>
                </c:pt>
                <c:pt idx="86">
                  <c:v>16902</c:v>
                </c:pt>
                <c:pt idx="87">
                  <c:v>17089</c:v>
                </c:pt>
                <c:pt idx="88">
                  <c:v>17259</c:v>
                </c:pt>
                <c:pt idx="89">
                  <c:v>17449</c:v>
                </c:pt>
                <c:pt idx="90">
                  <c:v>17626</c:v>
                </c:pt>
                <c:pt idx="91">
                  <c:v>17795</c:v>
                </c:pt>
                <c:pt idx="92">
                  <c:v>17946</c:v>
                </c:pt>
                <c:pt idx="93">
                  <c:v>18110</c:v>
                </c:pt>
                <c:pt idx="94">
                  <c:v>18294</c:v>
                </c:pt>
                <c:pt idx="95">
                  <c:v>18484</c:v>
                </c:pt>
                <c:pt idx="96">
                  <c:v>18698</c:v>
                </c:pt>
                <c:pt idx="97">
                  <c:v>18886</c:v>
                </c:pt>
                <c:pt idx="98">
                  <c:v>19057</c:v>
                </c:pt>
                <c:pt idx="99">
                  <c:v>19258</c:v>
                </c:pt>
                <c:pt idx="100">
                  <c:v>19479</c:v>
                </c:pt>
                <c:pt idx="101">
                  <c:v>19677</c:v>
                </c:pt>
                <c:pt idx="102">
                  <c:v>19900</c:v>
                </c:pt>
                <c:pt idx="103">
                  <c:v>20096</c:v>
                </c:pt>
                <c:pt idx="104">
                  <c:v>20285</c:v>
                </c:pt>
                <c:pt idx="105">
                  <c:v>20492</c:v>
                </c:pt>
                <c:pt idx="106">
                  <c:v>20673</c:v>
                </c:pt>
                <c:pt idx="107">
                  <c:v>20857</c:v>
                </c:pt>
                <c:pt idx="108">
                  <c:v>21088</c:v>
                </c:pt>
                <c:pt idx="109">
                  <c:v>21288</c:v>
                </c:pt>
                <c:pt idx="110">
                  <c:v>21494</c:v>
                </c:pt>
                <c:pt idx="111">
                  <c:v>21676</c:v>
                </c:pt>
                <c:pt idx="112">
                  <c:v>21859</c:v>
                </c:pt>
                <c:pt idx="113">
                  <c:v>22036</c:v>
                </c:pt>
                <c:pt idx="114">
                  <c:v>22216</c:v>
                </c:pt>
                <c:pt idx="115">
                  <c:v>22378</c:v>
                </c:pt>
                <c:pt idx="116">
                  <c:v>22551</c:v>
                </c:pt>
                <c:pt idx="117">
                  <c:v>22720</c:v>
                </c:pt>
                <c:pt idx="118">
                  <c:v>22931</c:v>
                </c:pt>
                <c:pt idx="119">
                  <c:v>23106</c:v>
                </c:pt>
                <c:pt idx="120">
                  <c:v>23330</c:v>
                </c:pt>
                <c:pt idx="121">
                  <c:v>23509</c:v>
                </c:pt>
                <c:pt idx="122">
                  <c:v>23704</c:v>
                </c:pt>
                <c:pt idx="123">
                  <c:v>23927</c:v>
                </c:pt>
                <c:pt idx="124">
                  <c:v>24125</c:v>
                </c:pt>
                <c:pt idx="125">
                  <c:v>24305</c:v>
                </c:pt>
                <c:pt idx="126">
                  <c:v>24481</c:v>
                </c:pt>
                <c:pt idx="127">
                  <c:v>24637</c:v>
                </c:pt>
                <c:pt idx="128">
                  <c:v>24852</c:v>
                </c:pt>
                <c:pt idx="129">
                  <c:v>25047</c:v>
                </c:pt>
                <c:pt idx="130">
                  <c:v>25218</c:v>
                </c:pt>
                <c:pt idx="131">
                  <c:v>25385</c:v>
                </c:pt>
                <c:pt idx="132">
                  <c:v>25553</c:v>
                </c:pt>
                <c:pt idx="133">
                  <c:v>25716</c:v>
                </c:pt>
                <c:pt idx="134">
                  <c:v>25933</c:v>
                </c:pt>
                <c:pt idx="135">
                  <c:v>26119</c:v>
                </c:pt>
                <c:pt idx="136">
                  <c:v>26285</c:v>
                </c:pt>
                <c:pt idx="137">
                  <c:v>26492</c:v>
                </c:pt>
                <c:pt idx="138">
                  <c:v>26697</c:v>
                </c:pt>
                <c:pt idx="139">
                  <c:v>26896</c:v>
                </c:pt>
                <c:pt idx="140">
                  <c:v>27109</c:v>
                </c:pt>
                <c:pt idx="141">
                  <c:v>27300</c:v>
                </c:pt>
                <c:pt idx="142">
                  <c:v>27468</c:v>
                </c:pt>
                <c:pt idx="143">
                  <c:v>27653</c:v>
                </c:pt>
                <c:pt idx="144">
                  <c:v>27819</c:v>
                </c:pt>
                <c:pt idx="145">
                  <c:v>28015</c:v>
                </c:pt>
                <c:pt idx="146">
                  <c:v>28211</c:v>
                </c:pt>
                <c:pt idx="147">
                  <c:v>28398</c:v>
                </c:pt>
                <c:pt idx="148">
                  <c:v>28583</c:v>
                </c:pt>
                <c:pt idx="149">
                  <c:v>28754</c:v>
                </c:pt>
                <c:pt idx="150">
                  <c:v>28937</c:v>
                </c:pt>
                <c:pt idx="151">
                  <c:v>29129</c:v>
                </c:pt>
                <c:pt idx="152">
                  <c:v>29307</c:v>
                </c:pt>
                <c:pt idx="153">
                  <c:v>29513</c:v>
                </c:pt>
                <c:pt idx="154">
                  <c:v>29736</c:v>
                </c:pt>
                <c:pt idx="155">
                  <c:v>29939</c:v>
                </c:pt>
                <c:pt idx="156">
                  <c:v>30134</c:v>
                </c:pt>
                <c:pt idx="157">
                  <c:v>30320</c:v>
                </c:pt>
                <c:pt idx="158">
                  <c:v>30494</c:v>
                </c:pt>
                <c:pt idx="159">
                  <c:v>30682</c:v>
                </c:pt>
                <c:pt idx="160">
                  <c:v>30848</c:v>
                </c:pt>
                <c:pt idx="161">
                  <c:v>31057</c:v>
                </c:pt>
                <c:pt idx="162">
                  <c:v>31227</c:v>
                </c:pt>
                <c:pt idx="163">
                  <c:v>31413</c:v>
                </c:pt>
                <c:pt idx="164">
                  <c:v>31597</c:v>
                </c:pt>
                <c:pt idx="165">
                  <c:v>31766</c:v>
                </c:pt>
                <c:pt idx="166">
                  <c:v>31935</c:v>
                </c:pt>
                <c:pt idx="167">
                  <c:v>32084</c:v>
                </c:pt>
                <c:pt idx="168">
                  <c:v>32312</c:v>
                </c:pt>
                <c:pt idx="169">
                  <c:v>32512</c:v>
                </c:pt>
                <c:pt idx="170">
                  <c:v>32685</c:v>
                </c:pt>
                <c:pt idx="171">
                  <c:v>32881</c:v>
                </c:pt>
                <c:pt idx="172">
                  <c:v>33064</c:v>
                </c:pt>
                <c:pt idx="173">
                  <c:v>33255</c:v>
                </c:pt>
                <c:pt idx="174">
                  <c:v>33454</c:v>
                </c:pt>
                <c:pt idx="175">
                  <c:v>33690</c:v>
                </c:pt>
                <c:pt idx="176">
                  <c:v>33880</c:v>
                </c:pt>
                <c:pt idx="177">
                  <c:v>34033</c:v>
                </c:pt>
                <c:pt idx="178">
                  <c:v>34233</c:v>
                </c:pt>
                <c:pt idx="179">
                  <c:v>34426</c:v>
                </c:pt>
                <c:pt idx="180">
                  <c:v>34595</c:v>
                </c:pt>
                <c:pt idx="181">
                  <c:v>34763</c:v>
                </c:pt>
                <c:pt idx="182">
                  <c:v>34909</c:v>
                </c:pt>
                <c:pt idx="183">
                  <c:v>35060</c:v>
                </c:pt>
              </c:numCache>
            </c:numRef>
          </c:cat>
          <c:val>
            <c:numRef>
              <c:f>Sheet1!$E$2:$E$185</c:f>
              <c:numCache>
                <c:formatCode>General</c:formatCode>
                <c:ptCount val="184"/>
                <c:pt idx="0">
                  <c:v>3.6142578125</c:v>
                </c:pt>
                <c:pt idx="1">
                  <c:v>14.8134765625</c:v>
                </c:pt>
                <c:pt idx="2">
                  <c:v>20.3408203125</c:v>
                </c:pt>
                <c:pt idx="3">
                  <c:v>21.2919921875</c:v>
                </c:pt>
                <c:pt idx="4">
                  <c:v>23.7314453125</c:v>
                </c:pt>
                <c:pt idx="5">
                  <c:v>25.0087890625</c:v>
                </c:pt>
                <c:pt idx="6">
                  <c:v>26.759765625</c:v>
                </c:pt>
                <c:pt idx="7">
                  <c:v>27.6962890625</c:v>
                </c:pt>
                <c:pt idx="8">
                  <c:v>28.267578125</c:v>
                </c:pt>
                <c:pt idx="9">
                  <c:v>28.9169921875</c:v>
                </c:pt>
                <c:pt idx="10">
                  <c:v>31.580078125</c:v>
                </c:pt>
                <c:pt idx="11">
                  <c:v>32.2294921875</c:v>
                </c:pt>
                <c:pt idx="12">
                  <c:v>32.416015625</c:v>
                </c:pt>
                <c:pt idx="13">
                  <c:v>32.591796875</c:v>
                </c:pt>
                <c:pt idx="14">
                  <c:v>32.939453125</c:v>
                </c:pt>
                <c:pt idx="15">
                  <c:v>33.232421875</c:v>
                </c:pt>
                <c:pt idx="16">
                  <c:v>34.1513671875</c:v>
                </c:pt>
                <c:pt idx="17">
                  <c:v>33.759765625</c:v>
                </c:pt>
                <c:pt idx="18">
                  <c:v>33.9755859375</c:v>
                </c:pt>
                <c:pt idx="19">
                  <c:v>34.021484375</c:v>
                </c:pt>
                <c:pt idx="20">
                  <c:v>34.685546875</c:v>
                </c:pt>
                <c:pt idx="21">
                  <c:v>34.224609375</c:v>
                </c:pt>
                <c:pt idx="22">
                  <c:v>34.322265625</c:v>
                </c:pt>
                <c:pt idx="23">
                  <c:v>35.2138671875</c:v>
                </c:pt>
                <c:pt idx="24">
                  <c:v>35.119140625</c:v>
                </c:pt>
                <c:pt idx="25">
                  <c:v>35.416015625</c:v>
                </c:pt>
                <c:pt idx="26">
                  <c:v>35.669921875</c:v>
                </c:pt>
                <c:pt idx="27">
                  <c:v>35.791015625</c:v>
                </c:pt>
                <c:pt idx="28">
                  <c:v>35.8740234375</c:v>
                </c:pt>
                <c:pt idx="29">
                  <c:v>36.365234375</c:v>
                </c:pt>
                <c:pt idx="30">
                  <c:v>36.3720703125</c:v>
                </c:pt>
                <c:pt idx="31">
                  <c:v>36.8740234375</c:v>
                </c:pt>
                <c:pt idx="32">
                  <c:v>37.1904296875</c:v>
                </c:pt>
                <c:pt idx="33">
                  <c:v>38.5400390625</c:v>
                </c:pt>
                <c:pt idx="34">
                  <c:v>39.1298828125</c:v>
                </c:pt>
                <c:pt idx="35">
                  <c:v>39.4658203125</c:v>
                </c:pt>
                <c:pt idx="36">
                  <c:v>40.134765625</c:v>
                </c:pt>
                <c:pt idx="37">
                  <c:v>40.3720703125</c:v>
                </c:pt>
                <c:pt idx="38">
                  <c:v>40.6181640625</c:v>
                </c:pt>
                <c:pt idx="39">
                  <c:v>40.6904296875</c:v>
                </c:pt>
                <c:pt idx="40">
                  <c:v>40.7509765625</c:v>
                </c:pt>
                <c:pt idx="41">
                  <c:v>40.7548828125</c:v>
                </c:pt>
                <c:pt idx="42">
                  <c:v>40.8193359375</c:v>
                </c:pt>
                <c:pt idx="43">
                  <c:v>40.953125</c:v>
                </c:pt>
                <c:pt idx="44">
                  <c:v>41.017578125</c:v>
                </c:pt>
                <c:pt idx="45">
                  <c:v>41.13671875</c:v>
                </c:pt>
                <c:pt idx="46">
                  <c:v>41.078125</c:v>
                </c:pt>
                <c:pt idx="47">
                  <c:v>41.087890625</c:v>
                </c:pt>
                <c:pt idx="48">
                  <c:v>41.0859375</c:v>
                </c:pt>
                <c:pt idx="49">
                  <c:v>41.109375</c:v>
                </c:pt>
                <c:pt idx="50">
                  <c:v>41.13671875</c:v>
                </c:pt>
                <c:pt idx="51">
                  <c:v>41.14453125</c:v>
                </c:pt>
                <c:pt idx="52">
                  <c:v>41.1259765625</c:v>
                </c:pt>
                <c:pt idx="53">
                  <c:v>41.16015625</c:v>
                </c:pt>
                <c:pt idx="54">
                  <c:v>41.166015625</c:v>
                </c:pt>
                <c:pt idx="55">
                  <c:v>41.171875</c:v>
                </c:pt>
                <c:pt idx="56">
                  <c:v>41.171875</c:v>
                </c:pt>
                <c:pt idx="57">
                  <c:v>41.181640625</c:v>
                </c:pt>
                <c:pt idx="58">
                  <c:v>41.234375</c:v>
                </c:pt>
                <c:pt idx="59">
                  <c:v>41.2578125</c:v>
                </c:pt>
                <c:pt idx="60">
                  <c:v>41.26171875</c:v>
                </c:pt>
                <c:pt idx="61">
                  <c:v>41.26171875</c:v>
                </c:pt>
                <c:pt idx="62">
                  <c:v>41.265625</c:v>
                </c:pt>
                <c:pt idx="63">
                  <c:v>41.45703125</c:v>
                </c:pt>
                <c:pt idx="64">
                  <c:v>41.4609375</c:v>
                </c:pt>
                <c:pt idx="65">
                  <c:v>41.4609375</c:v>
                </c:pt>
                <c:pt idx="66">
                  <c:v>41.46484375</c:v>
                </c:pt>
                <c:pt idx="67">
                  <c:v>41.4658203125</c:v>
                </c:pt>
                <c:pt idx="68">
                  <c:v>41.4775390625</c:v>
                </c:pt>
                <c:pt idx="69">
                  <c:v>41.4990234375</c:v>
                </c:pt>
                <c:pt idx="70">
                  <c:v>41.4970703125</c:v>
                </c:pt>
                <c:pt idx="71">
                  <c:v>41.509765625</c:v>
                </c:pt>
                <c:pt idx="72">
                  <c:v>41.5205078125</c:v>
                </c:pt>
                <c:pt idx="73">
                  <c:v>41.5205078125</c:v>
                </c:pt>
                <c:pt idx="74">
                  <c:v>41.6201171875</c:v>
                </c:pt>
                <c:pt idx="75">
                  <c:v>41.8291015625</c:v>
                </c:pt>
                <c:pt idx="76">
                  <c:v>42.0244140625</c:v>
                </c:pt>
                <c:pt idx="77">
                  <c:v>42.2236328125</c:v>
                </c:pt>
                <c:pt idx="78">
                  <c:v>42.4033203125</c:v>
                </c:pt>
                <c:pt idx="79">
                  <c:v>43.0263671875</c:v>
                </c:pt>
                <c:pt idx="80">
                  <c:v>43.6533203125</c:v>
                </c:pt>
                <c:pt idx="81">
                  <c:v>43.6728515625</c:v>
                </c:pt>
                <c:pt idx="82">
                  <c:v>43.7294921875</c:v>
                </c:pt>
                <c:pt idx="83">
                  <c:v>43.9111328125</c:v>
                </c:pt>
                <c:pt idx="84">
                  <c:v>44.5634765625</c:v>
                </c:pt>
                <c:pt idx="85">
                  <c:v>45.251953125</c:v>
                </c:pt>
                <c:pt idx="86">
                  <c:v>45.5791015625</c:v>
                </c:pt>
                <c:pt idx="87">
                  <c:v>45.5830078125</c:v>
                </c:pt>
                <c:pt idx="88">
                  <c:v>45.5830078125</c:v>
                </c:pt>
                <c:pt idx="89">
                  <c:v>45.6533203125</c:v>
                </c:pt>
                <c:pt idx="90">
                  <c:v>45.6298828125</c:v>
                </c:pt>
                <c:pt idx="91">
                  <c:v>45.6298828125</c:v>
                </c:pt>
                <c:pt idx="92">
                  <c:v>45.7353515625</c:v>
                </c:pt>
                <c:pt idx="93">
                  <c:v>45.7509765625</c:v>
                </c:pt>
                <c:pt idx="94">
                  <c:v>45.7548828125</c:v>
                </c:pt>
                <c:pt idx="95">
                  <c:v>45.7568359375</c:v>
                </c:pt>
                <c:pt idx="96">
                  <c:v>45.8603515625</c:v>
                </c:pt>
                <c:pt idx="97">
                  <c:v>45.9033203125</c:v>
                </c:pt>
                <c:pt idx="98">
                  <c:v>45.9033203125</c:v>
                </c:pt>
                <c:pt idx="99">
                  <c:v>45.9111328125</c:v>
                </c:pt>
                <c:pt idx="100">
                  <c:v>45.9169921875</c:v>
                </c:pt>
                <c:pt idx="101">
                  <c:v>45.9189453125</c:v>
                </c:pt>
                <c:pt idx="102">
                  <c:v>45.919921875</c:v>
                </c:pt>
                <c:pt idx="103">
                  <c:v>45.9228515625</c:v>
                </c:pt>
                <c:pt idx="104">
                  <c:v>45.9267578125</c:v>
                </c:pt>
                <c:pt idx="105">
                  <c:v>45.9326171875</c:v>
                </c:pt>
                <c:pt idx="106">
                  <c:v>45.9736328125</c:v>
                </c:pt>
                <c:pt idx="107">
                  <c:v>46.0166015625</c:v>
                </c:pt>
                <c:pt idx="108">
                  <c:v>46.021484375</c:v>
                </c:pt>
                <c:pt idx="109">
                  <c:v>46.0244140625</c:v>
                </c:pt>
                <c:pt idx="110">
                  <c:v>46.0283203125</c:v>
                </c:pt>
                <c:pt idx="111">
                  <c:v>46.0673828125</c:v>
                </c:pt>
                <c:pt idx="112">
                  <c:v>46.0751953125</c:v>
                </c:pt>
                <c:pt idx="113">
                  <c:v>46.0751953125</c:v>
                </c:pt>
                <c:pt idx="114">
                  <c:v>46.0791015625</c:v>
                </c:pt>
                <c:pt idx="115">
                  <c:v>46.0849609375</c:v>
                </c:pt>
                <c:pt idx="116">
                  <c:v>46.0869140625</c:v>
                </c:pt>
                <c:pt idx="117">
                  <c:v>46.0927734375</c:v>
                </c:pt>
                <c:pt idx="118">
                  <c:v>46.1416015625</c:v>
                </c:pt>
                <c:pt idx="119">
                  <c:v>46.1572265625</c:v>
                </c:pt>
                <c:pt idx="120">
                  <c:v>46.1787109375</c:v>
                </c:pt>
                <c:pt idx="121">
                  <c:v>46.2001953125</c:v>
                </c:pt>
                <c:pt idx="122">
                  <c:v>46.2548828125</c:v>
                </c:pt>
                <c:pt idx="123">
                  <c:v>46.2607421875</c:v>
                </c:pt>
                <c:pt idx="124">
                  <c:v>46.2587890625</c:v>
                </c:pt>
                <c:pt idx="125">
                  <c:v>46.2587890625</c:v>
                </c:pt>
                <c:pt idx="126">
                  <c:v>46.2626953125</c:v>
                </c:pt>
                <c:pt idx="127">
                  <c:v>46.2666015625</c:v>
                </c:pt>
                <c:pt idx="128">
                  <c:v>46.2724609375</c:v>
                </c:pt>
                <c:pt idx="129">
                  <c:v>46.2744140625</c:v>
                </c:pt>
                <c:pt idx="130">
                  <c:v>46.2744140625</c:v>
                </c:pt>
                <c:pt idx="131">
                  <c:v>46.2783203125</c:v>
                </c:pt>
                <c:pt idx="132">
                  <c:v>46.2783203125</c:v>
                </c:pt>
                <c:pt idx="133">
                  <c:v>46.2783203125</c:v>
                </c:pt>
                <c:pt idx="134">
                  <c:v>46.2822265625</c:v>
                </c:pt>
                <c:pt idx="135">
                  <c:v>46.2880859375</c:v>
                </c:pt>
                <c:pt idx="136">
                  <c:v>46.2861328125</c:v>
                </c:pt>
                <c:pt idx="137">
                  <c:v>46.3662109375</c:v>
                </c:pt>
                <c:pt idx="138">
                  <c:v>46.4150390625</c:v>
                </c:pt>
                <c:pt idx="139">
                  <c:v>46.4189453125</c:v>
                </c:pt>
                <c:pt idx="140">
                  <c:v>46.4208984375</c:v>
                </c:pt>
                <c:pt idx="141">
                  <c:v>46.4228515625</c:v>
                </c:pt>
                <c:pt idx="142">
                  <c:v>46.4580078125</c:v>
                </c:pt>
                <c:pt idx="143">
                  <c:v>46.4619140625</c:v>
                </c:pt>
                <c:pt idx="144">
                  <c:v>46.4619140625</c:v>
                </c:pt>
                <c:pt idx="145">
                  <c:v>46.4677734375</c:v>
                </c:pt>
                <c:pt idx="146">
                  <c:v>46.4697265625</c:v>
                </c:pt>
                <c:pt idx="147">
                  <c:v>46.4697265625</c:v>
                </c:pt>
                <c:pt idx="148">
                  <c:v>46.4736328125</c:v>
                </c:pt>
                <c:pt idx="149">
                  <c:v>46.5986328125</c:v>
                </c:pt>
                <c:pt idx="150">
                  <c:v>46.4951171875</c:v>
                </c:pt>
                <c:pt idx="151">
                  <c:v>46.4931640625</c:v>
                </c:pt>
                <c:pt idx="152">
                  <c:v>46.4970703125</c:v>
                </c:pt>
                <c:pt idx="153">
                  <c:v>46.498046875</c:v>
                </c:pt>
                <c:pt idx="154">
                  <c:v>46.5009765625</c:v>
                </c:pt>
                <c:pt idx="155">
                  <c:v>46.5087890625</c:v>
                </c:pt>
                <c:pt idx="156">
                  <c:v>46.5380859375</c:v>
                </c:pt>
                <c:pt idx="157">
                  <c:v>46.5400390625</c:v>
                </c:pt>
                <c:pt idx="158">
                  <c:v>46.5439453125</c:v>
                </c:pt>
                <c:pt idx="159">
                  <c:v>46.5478515625</c:v>
                </c:pt>
                <c:pt idx="160">
                  <c:v>46.5478515625</c:v>
                </c:pt>
                <c:pt idx="161">
                  <c:v>46.5537109375</c:v>
                </c:pt>
                <c:pt idx="162">
                  <c:v>46.5517578125</c:v>
                </c:pt>
                <c:pt idx="163">
                  <c:v>46.5556640625</c:v>
                </c:pt>
                <c:pt idx="164">
                  <c:v>46.5595703125</c:v>
                </c:pt>
                <c:pt idx="165">
                  <c:v>46.5673828125</c:v>
                </c:pt>
                <c:pt idx="166">
                  <c:v>46.568359375</c:v>
                </c:pt>
                <c:pt idx="167">
                  <c:v>46.5712890625</c:v>
                </c:pt>
                <c:pt idx="168">
                  <c:v>46.7685546875</c:v>
                </c:pt>
                <c:pt idx="169">
                  <c:v>46.6298828125</c:v>
                </c:pt>
                <c:pt idx="170">
                  <c:v>46.6298828125</c:v>
                </c:pt>
                <c:pt idx="171">
                  <c:v>46.6337890625</c:v>
                </c:pt>
                <c:pt idx="172">
                  <c:v>46.6376953125</c:v>
                </c:pt>
                <c:pt idx="173">
                  <c:v>46.642578125</c:v>
                </c:pt>
                <c:pt idx="174">
                  <c:v>46.6455078125</c:v>
                </c:pt>
                <c:pt idx="175">
                  <c:v>46.6474609375</c:v>
                </c:pt>
                <c:pt idx="176">
                  <c:v>46.7001953125</c:v>
                </c:pt>
                <c:pt idx="177">
                  <c:v>46.7041015625</c:v>
                </c:pt>
                <c:pt idx="178">
                  <c:v>46.7060546875</c:v>
                </c:pt>
                <c:pt idx="179">
                  <c:v>46.7080078125</c:v>
                </c:pt>
                <c:pt idx="180">
                  <c:v>46.7080078125</c:v>
                </c:pt>
                <c:pt idx="181">
                  <c:v>46.7119140625</c:v>
                </c:pt>
                <c:pt idx="182">
                  <c:v>46.7119140625</c:v>
                </c:pt>
                <c:pt idx="183">
                  <c:v>46.7158203125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612096"/>
        <c:axId val="712608288"/>
      </c:lineChart>
      <c:catAx>
        <c:axId val="71261209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71260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2608288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71261209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85"/>
  <sheetViews>
    <sheetView tabSelected="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961</f>
        <v>961</v>
      </c>
      <c r="B2" s="1">
        <f>22</f>
        <v>22</v>
      </c>
      <c r="C2" s="1">
        <f>852</f>
        <v>852</v>
      </c>
      <c r="D2" s="1">
        <f>3701</f>
        <v>3701</v>
      </c>
      <c r="E2" s="1">
        <f>3.6142578125</f>
        <v>3.6142578125</v>
      </c>
      <c r="G2" s="1">
        <f>307</f>
        <v>307</v>
      </c>
    </row>
    <row r="3" spans="1:10" x14ac:dyDescent="0.25">
      <c r="A3" s="1">
        <f>1295</f>
        <v>1295</v>
      </c>
      <c r="B3" s="1">
        <f>22</f>
        <v>22</v>
      </c>
      <c r="C3" s="1">
        <f>1094</f>
        <v>1094</v>
      </c>
      <c r="D3" s="1">
        <f>15169</f>
        <v>15169</v>
      </c>
      <c r="E3" s="1">
        <f>14.8134765625</f>
        <v>14.8134765625</v>
      </c>
    </row>
    <row r="4" spans="1:10" x14ac:dyDescent="0.25">
      <c r="A4" s="1">
        <f>1587</f>
        <v>1587</v>
      </c>
      <c r="B4" s="1">
        <f>35</f>
        <v>35</v>
      </c>
      <c r="C4" s="1">
        <f>1296</f>
        <v>1296</v>
      </c>
      <c r="D4" s="1">
        <f>20829</f>
        <v>20829</v>
      </c>
      <c r="E4" s="1">
        <f>20.3408203125</f>
        <v>20.3408203125</v>
      </c>
      <c r="G4" s="1" t="s">
        <v>5</v>
      </c>
    </row>
    <row r="5" spans="1:10" x14ac:dyDescent="0.25">
      <c r="A5" s="1">
        <f>1909</f>
        <v>1909</v>
      </c>
      <c r="B5" s="1">
        <f>30</f>
        <v>30</v>
      </c>
      <c r="C5" s="1">
        <f>1453</f>
        <v>1453</v>
      </c>
      <c r="D5" s="1">
        <f>21803</f>
        <v>21803</v>
      </c>
      <c r="E5" s="1">
        <f>21.2919921875</f>
        <v>21.2919921875</v>
      </c>
      <c r="G5" s="1">
        <f>185</f>
        <v>185</v>
      </c>
    </row>
    <row r="6" spans="1:10" x14ac:dyDescent="0.25">
      <c r="A6" s="1">
        <f>2200</f>
        <v>2200</v>
      </c>
      <c r="B6" s="1">
        <f>25</f>
        <v>25</v>
      </c>
      <c r="C6" s="1">
        <f>1667</f>
        <v>1667</v>
      </c>
      <c r="D6" s="1">
        <f>24301</f>
        <v>24301</v>
      </c>
      <c r="E6" s="1">
        <f>23.7314453125</f>
        <v>23.7314453125</v>
      </c>
    </row>
    <row r="7" spans="1:10" x14ac:dyDescent="0.25">
      <c r="A7" s="1">
        <f>2522</f>
        <v>2522</v>
      </c>
      <c r="B7" s="1">
        <f>32</f>
        <v>32</v>
      </c>
      <c r="C7" s="1">
        <f>1818</f>
        <v>1818</v>
      </c>
      <c r="D7" s="1">
        <f>25609</f>
        <v>25609</v>
      </c>
      <c r="E7" s="1">
        <f>25.0087890625</f>
        <v>25.0087890625</v>
      </c>
    </row>
    <row r="8" spans="1:10" x14ac:dyDescent="0.25">
      <c r="A8" s="1">
        <f>2845</f>
        <v>2845</v>
      </c>
      <c r="B8" s="1">
        <f>26</f>
        <v>26</v>
      </c>
      <c r="C8" s="1">
        <f>2031</f>
        <v>2031</v>
      </c>
      <c r="D8" s="1">
        <f>27402</f>
        <v>27402</v>
      </c>
      <c r="E8" s="1">
        <f>26.759765625</f>
        <v>26.759765625</v>
      </c>
    </row>
    <row r="9" spans="1:10" x14ac:dyDescent="0.25">
      <c r="A9" s="1">
        <f>3146</f>
        <v>3146</v>
      </c>
      <c r="B9" s="1">
        <f>23</f>
        <v>23</v>
      </c>
      <c r="C9" s="1">
        <f>2252</f>
        <v>2252</v>
      </c>
      <c r="D9" s="1">
        <f>28361</f>
        <v>28361</v>
      </c>
      <c r="E9" s="1">
        <f>27.6962890625</f>
        <v>27.6962890625</v>
      </c>
    </row>
    <row r="10" spans="1:10" x14ac:dyDescent="0.25">
      <c r="A10" s="1">
        <f>3460</f>
        <v>3460</v>
      </c>
      <c r="B10" s="1">
        <f>22</f>
        <v>22</v>
      </c>
      <c r="C10" s="1">
        <f>2410</f>
        <v>2410</v>
      </c>
      <c r="D10" s="1">
        <f>28946</f>
        <v>28946</v>
      </c>
      <c r="E10" s="1">
        <f>28.267578125</f>
        <v>28.267578125</v>
      </c>
    </row>
    <row r="11" spans="1:10" x14ac:dyDescent="0.25">
      <c r="A11" s="1">
        <f>3788</f>
        <v>3788</v>
      </c>
      <c r="B11" s="1">
        <f>19</f>
        <v>19</v>
      </c>
      <c r="C11" s="1">
        <f>2571</f>
        <v>2571</v>
      </c>
      <c r="D11" s="1">
        <f>29611</f>
        <v>29611</v>
      </c>
      <c r="E11" s="1">
        <f>28.9169921875</f>
        <v>28.9169921875</v>
      </c>
    </row>
    <row r="12" spans="1:10" x14ac:dyDescent="0.25">
      <c r="A12" s="1">
        <f>4115</f>
        <v>4115</v>
      </c>
      <c r="B12" s="1">
        <f>28</f>
        <v>28</v>
      </c>
      <c r="C12" s="1">
        <f>2768</f>
        <v>2768</v>
      </c>
      <c r="D12" s="1">
        <f>32338</f>
        <v>32338</v>
      </c>
      <c r="E12" s="1">
        <f>31.580078125</f>
        <v>31.580078125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4396</f>
        <v>4396</v>
      </c>
      <c r="B13" s="1">
        <f>27</f>
        <v>27</v>
      </c>
      <c r="C13" s="1">
        <f>2984</f>
        <v>2984</v>
      </c>
      <c r="D13" s="1">
        <f>33003</f>
        <v>33003</v>
      </c>
      <c r="E13" s="1">
        <f>32.2294921875</f>
        <v>32.2294921875</v>
      </c>
      <c r="H13" s="1">
        <f>AVERAGE(E13:E24)</f>
        <v>33.545817057291664</v>
      </c>
      <c r="I13" s="1">
        <f>MAX(E2:E219)</f>
        <v>46.7685546875</v>
      </c>
      <c r="J13" s="1">
        <f>AVERAGE(E174:E185)</f>
        <v>46.686604817708336</v>
      </c>
    </row>
    <row r="14" spans="1:10" x14ac:dyDescent="0.25">
      <c r="A14" s="1">
        <f>4703</f>
        <v>4703</v>
      </c>
      <c r="B14" s="1">
        <f>31</f>
        <v>31</v>
      </c>
      <c r="C14" s="1">
        <f>3176</f>
        <v>3176</v>
      </c>
      <c r="D14" s="1">
        <f>33194</f>
        <v>33194</v>
      </c>
      <c r="E14" s="1">
        <f>32.416015625</f>
        <v>32.416015625</v>
      </c>
    </row>
    <row r="15" spans="1:10" x14ac:dyDescent="0.25">
      <c r="A15" s="1">
        <f>5012</f>
        <v>5012</v>
      </c>
      <c r="B15" s="1">
        <f>21</f>
        <v>21</v>
      </c>
      <c r="C15" s="1">
        <f>3342</f>
        <v>3342</v>
      </c>
      <c r="D15" s="1">
        <f>33374</f>
        <v>33374</v>
      </c>
      <c r="E15" s="1">
        <f>32.591796875</f>
        <v>32.591796875</v>
      </c>
    </row>
    <row r="16" spans="1:10" x14ac:dyDescent="0.25">
      <c r="A16" s="1">
        <f>5311</f>
        <v>5311</v>
      </c>
      <c r="B16" s="1">
        <f>25</f>
        <v>25</v>
      </c>
      <c r="C16" s="1">
        <f>3519</f>
        <v>3519</v>
      </c>
      <c r="D16" s="1">
        <f>33730</f>
        <v>33730</v>
      </c>
      <c r="E16" s="1">
        <f>32.939453125</f>
        <v>32.939453125</v>
      </c>
    </row>
    <row r="17" spans="1:5" x14ac:dyDescent="0.25">
      <c r="A17" s="1">
        <f>5615</f>
        <v>5615</v>
      </c>
      <c r="B17" s="1">
        <f>28</f>
        <v>28</v>
      </c>
      <c r="C17" s="1">
        <f>3694</f>
        <v>3694</v>
      </c>
      <c r="D17" s="1">
        <f>34030</f>
        <v>34030</v>
      </c>
      <c r="E17" s="1">
        <f>33.232421875</f>
        <v>33.232421875</v>
      </c>
    </row>
    <row r="18" spans="1:5" x14ac:dyDescent="0.25">
      <c r="A18" s="1">
        <f>5921</f>
        <v>5921</v>
      </c>
      <c r="B18" s="1">
        <f>24</f>
        <v>24</v>
      </c>
      <c r="C18" s="1">
        <f>3886</f>
        <v>3886</v>
      </c>
      <c r="D18" s="1">
        <f>34971</f>
        <v>34971</v>
      </c>
      <c r="E18" s="1">
        <f>34.1513671875</f>
        <v>34.1513671875</v>
      </c>
    </row>
    <row r="19" spans="1:5" x14ac:dyDescent="0.25">
      <c r="A19" s="1">
        <f>6223</f>
        <v>6223</v>
      </c>
      <c r="B19" s="1">
        <f>31</f>
        <v>31</v>
      </c>
      <c r="C19" s="1">
        <f>4051</f>
        <v>4051</v>
      </c>
      <c r="D19" s="1">
        <f>34570</f>
        <v>34570</v>
      </c>
      <c r="E19" s="1">
        <f>33.759765625</f>
        <v>33.759765625</v>
      </c>
    </row>
    <row r="20" spans="1:5" x14ac:dyDescent="0.25">
      <c r="A20" s="1">
        <f>6495</f>
        <v>6495</v>
      </c>
      <c r="B20" s="1">
        <f>25</f>
        <v>25</v>
      </c>
      <c r="C20" s="1">
        <f>4228</f>
        <v>4228</v>
      </c>
      <c r="D20" s="1">
        <f>34791</f>
        <v>34791</v>
      </c>
      <c r="E20" s="1">
        <f>33.9755859375</f>
        <v>33.9755859375</v>
      </c>
    </row>
    <row r="21" spans="1:5" x14ac:dyDescent="0.25">
      <c r="A21" s="1">
        <f>6808</f>
        <v>6808</v>
      </c>
      <c r="B21" s="1">
        <f>39</f>
        <v>39</v>
      </c>
      <c r="C21" s="1">
        <f>4399</f>
        <v>4399</v>
      </c>
      <c r="D21" s="1">
        <f>34838</f>
        <v>34838</v>
      </c>
      <c r="E21" s="1">
        <f>34.021484375</f>
        <v>34.021484375</v>
      </c>
    </row>
    <row r="22" spans="1:5" x14ac:dyDescent="0.25">
      <c r="A22" s="1">
        <f>7107</f>
        <v>7107</v>
      </c>
      <c r="B22" s="1">
        <f>21</f>
        <v>21</v>
      </c>
      <c r="C22" s="1">
        <f>4576</f>
        <v>4576</v>
      </c>
      <c r="D22" s="1">
        <f>35518</f>
        <v>35518</v>
      </c>
      <c r="E22" s="1">
        <f>34.685546875</f>
        <v>34.685546875</v>
      </c>
    </row>
    <row r="23" spans="1:5" x14ac:dyDescent="0.25">
      <c r="A23" s="1">
        <f>7410</f>
        <v>7410</v>
      </c>
      <c r="B23" s="1">
        <f>30</f>
        <v>30</v>
      </c>
      <c r="C23" s="1">
        <f>4754</f>
        <v>4754</v>
      </c>
      <c r="D23" s="1">
        <f>35046</f>
        <v>35046</v>
      </c>
      <c r="E23" s="1">
        <f>34.224609375</f>
        <v>34.224609375</v>
      </c>
    </row>
    <row r="24" spans="1:5" x14ac:dyDescent="0.25">
      <c r="A24" s="1">
        <f>7716</f>
        <v>7716</v>
      </c>
      <c r="B24" s="1">
        <f>21</f>
        <v>21</v>
      </c>
      <c r="C24" s="1">
        <f>4929</f>
        <v>4929</v>
      </c>
      <c r="D24" s="1">
        <f>35146</f>
        <v>35146</v>
      </c>
      <c r="E24" s="1">
        <f>34.322265625</f>
        <v>34.322265625</v>
      </c>
    </row>
    <row r="25" spans="1:5" x14ac:dyDescent="0.25">
      <c r="A25" s="1">
        <f>8005</f>
        <v>8005</v>
      </c>
      <c r="B25" s="1">
        <f>24</f>
        <v>24</v>
      </c>
      <c r="C25" s="1">
        <f>5131</f>
        <v>5131</v>
      </c>
      <c r="D25" s="1">
        <f>36059</f>
        <v>36059</v>
      </c>
      <c r="E25" s="1">
        <f>35.2138671875</f>
        <v>35.2138671875</v>
      </c>
    </row>
    <row r="26" spans="1:5" x14ac:dyDescent="0.25">
      <c r="A26" s="1">
        <f>8278</f>
        <v>8278</v>
      </c>
      <c r="B26" s="1">
        <f>31</f>
        <v>31</v>
      </c>
      <c r="C26" s="1">
        <f>5305</f>
        <v>5305</v>
      </c>
      <c r="D26" s="1">
        <f>35962</f>
        <v>35962</v>
      </c>
      <c r="E26" s="1">
        <f>35.119140625</f>
        <v>35.119140625</v>
      </c>
    </row>
    <row r="27" spans="1:5" x14ac:dyDescent="0.25">
      <c r="A27" s="1">
        <f>8595</f>
        <v>8595</v>
      </c>
      <c r="B27" s="1">
        <f>31</f>
        <v>31</v>
      </c>
      <c r="C27" s="1">
        <f>5497</f>
        <v>5497</v>
      </c>
      <c r="D27" s="1">
        <f>36266</f>
        <v>36266</v>
      </c>
      <c r="E27" s="1">
        <f>35.416015625</f>
        <v>35.416015625</v>
      </c>
    </row>
    <row r="28" spans="1:5" x14ac:dyDescent="0.25">
      <c r="A28" s="1">
        <f>8909</f>
        <v>8909</v>
      </c>
      <c r="B28" s="1">
        <f>20</f>
        <v>20</v>
      </c>
      <c r="C28" s="1">
        <f>5668</f>
        <v>5668</v>
      </c>
      <c r="D28" s="1">
        <f>36526</f>
        <v>36526</v>
      </c>
      <c r="E28" s="1">
        <f>35.669921875</f>
        <v>35.669921875</v>
      </c>
    </row>
    <row r="29" spans="1:5" x14ac:dyDescent="0.25">
      <c r="A29" s="1">
        <f>9186</f>
        <v>9186</v>
      </c>
      <c r="B29" s="1">
        <f>33</f>
        <v>33</v>
      </c>
      <c r="C29" s="1">
        <f>5848</f>
        <v>5848</v>
      </c>
      <c r="D29" s="1">
        <f>36650</f>
        <v>36650</v>
      </c>
      <c r="E29" s="1">
        <f>35.791015625</f>
        <v>35.791015625</v>
      </c>
    </row>
    <row r="30" spans="1:5" x14ac:dyDescent="0.25">
      <c r="A30" s="1">
        <f>9493</f>
        <v>9493</v>
      </c>
      <c r="B30" s="1">
        <f>20</f>
        <v>20</v>
      </c>
      <c r="C30" s="1">
        <f>6016</f>
        <v>6016</v>
      </c>
      <c r="D30" s="1">
        <f>36735</f>
        <v>36735</v>
      </c>
      <c r="E30" s="1">
        <f>35.8740234375</f>
        <v>35.8740234375</v>
      </c>
    </row>
    <row r="31" spans="1:5" x14ac:dyDescent="0.25">
      <c r="A31" s="1">
        <f>9808</f>
        <v>9808</v>
      </c>
      <c r="B31" s="1">
        <f>22</f>
        <v>22</v>
      </c>
      <c r="C31" s="1">
        <f>6181</f>
        <v>6181</v>
      </c>
      <c r="D31" s="1">
        <f>37238</f>
        <v>37238</v>
      </c>
      <c r="E31" s="1">
        <f>36.365234375</f>
        <v>36.365234375</v>
      </c>
    </row>
    <row r="32" spans="1:5" x14ac:dyDescent="0.25">
      <c r="A32" s="1">
        <f>10138</f>
        <v>10138</v>
      </c>
      <c r="B32" s="1">
        <f>16</f>
        <v>16</v>
      </c>
      <c r="C32" s="1">
        <f>6334</f>
        <v>6334</v>
      </c>
      <c r="D32" s="1">
        <f>37245</f>
        <v>37245</v>
      </c>
      <c r="E32" s="1">
        <f>36.3720703125</f>
        <v>36.3720703125</v>
      </c>
    </row>
    <row r="33" spans="1:5" x14ac:dyDescent="0.25">
      <c r="A33" s="1">
        <f>10464</f>
        <v>10464</v>
      </c>
      <c r="B33" s="1">
        <f>19</f>
        <v>19</v>
      </c>
      <c r="C33" s="1">
        <f>6540</f>
        <v>6540</v>
      </c>
      <c r="D33" s="1">
        <f>37759</f>
        <v>37759</v>
      </c>
      <c r="E33" s="1">
        <f>36.8740234375</f>
        <v>36.8740234375</v>
      </c>
    </row>
    <row r="34" spans="1:5" x14ac:dyDescent="0.25">
      <c r="A34" s="1">
        <f>10769</f>
        <v>10769</v>
      </c>
      <c r="B34" s="1">
        <f>22</f>
        <v>22</v>
      </c>
      <c r="C34" s="1">
        <f>6692</f>
        <v>6692</v>
      </c>
      <c r="D34" s="1">
        <f>38083</f>
        <v>38083</v>
      </c>
      <c r="E34" s="1">
        <f>37.1904296875</f>
        <v>37.1904296875</v>
      </c>
    </row>
    <row r="35" spans="1:5" x14ac:dyDescent="0.25">
      <c r="A35" s="1">
        <f>11082</f>
        <v>11082</v>
      </c>
      <c r="B35" s="1">
        <f>17</f>
        <v>17</v>
      </c>
      <c r="C35" s="1">
        <f>6956</f>
        <v>6956</v>
      </c>
      <c r="D35" s="1">
        <f>39465</f>
        <v>39465</v>
      </c>
      <c r="E35" s="1">
        <f>38.5400390625</f>
        <v>38.5400390625</v>
      </c>
    </row>
    <row r="36" spans="1:5" x14ac:dyDescent="0.25">
      <c r="A36" s="1">
        <f>11415</f>
        <v>11415</v>
      </c>
      <c r="B36" s="1">
        <f>21</f>
        <v>21</v>
      </c>
      <c r="C36" s="1">
        <f>7141</f>
        <v>7141</v>
      </c>
      <c r="D36" s="1">
        <f>40069</f>
        <v>40069</v>
      </c>
      <c r="E36" s="1">
        <f>39.1298828125</f>
        <v>39.1298828125</v>
      </c>
    </row>
    <row r="37" spans="1:5" x14ac:dyDescent="0.25">
      <c r="A37" s="1">
        <f>11694</f>
        <v>11694</v>
      </c>
      <c r="B37" s="1">
        <f>29</f>
        <v>29</v>
      </c>
      <c r="C37" s="1">
        <f>7305</f>
        <v>7305</v>
      </c>
      <c r="D37" s="1">
        <f>40413</f>
        <v>40413</v>
      </c>
      <c r="E37" s="1">
        <f>39.4658203125</f>
        <v>39.4658203125</v>
      </c>
    </row>
    <row r="38" spans="1:5" x14ac:dyDescent="0.25">
      <c r="A38" s="1">
        <f>11983</f>
        <v>11983</v>
      </c>
      <c r="B38" s="1">
        <f>22</f>
        <v>22</v>
      </c>
      <c r="C38" s="1">
        <f>7512</f>
        <v>7512</v>
      </c>
      <c r="D38" s="1">
        <f>41098</f>
        <v>41098</v>
      </c>
      <c r="E38" s="1">
        <f>40.134765625</f>
        <v>40.134765625</v>
      </c>
    </row>
    <row r="39" spans="1:5" x14ac:dyDescent="0.25">
      <c r="A39" s="1">
        <f>12255</f>
        <v>12255</v>
      </c>
      <c r="B39" s="1">
        <f>25</f>
        <v>25</v>
      </c>
      <c r="C39" s="1">
        <f>7705</f>
        <v>7705</v>
      </c>
      <c r="D39" s="1">
        <f>41341</f>
        <v>41341</v>
      </c>
      <c r="E39" s="1">
        <f>40.3720703125</f>
        <v>40.3720703125</v>
      </c>
    </row>
    <row r="40" spans="1:5" x14ac:dyDescent="0.25">
      <c r="A40" s="1">
        <f>12570</f>
        <v>12570</v>
      </c>
      <c r="B40" s="1">
        <f>21</f>
        <v>21</v>
      </c>
      <c r="C40" s="1">
        <f>7895</f>
        <v>7895</v>
      </c>
      <c r="D40" s="1">
        <f>41593</f>
        <v>41593</v>
      </c>
      <c r="E40" s="1">
        <f>40.6181640625</f>
        <v>40.6181640625</v>
      </c>
    </row>
    <row r="41" spans="1:5" x14ac:dyDescent="0.25">
      <c r="A41" s="1">
        <f>12903</f>
        <v>12903</v>
      </c>
      <c r="B41" s="1">
        <f>13</f>
        <v>13</v>
      </c>
      <c r="C41" s="1">
        <f>8109</f>
        <v>8109</v>
      </c>
      <c r="D41" s="1">
        <f>41667</f>
        <v>41667</v>
      </c>
      <c r="E41" s="1">
        <f>40.6904296875</f>
        <v>40.6904296875</v>
      </c>
    </row>
    <row r="42" spans="1:5" x14ac:dyDescent="0.25">
      <c r="A42" s="1">
        <f>13232</f>
        <v>13232</v>
      </c>
      <c r="B42" s="1">
        <f>13</f>
        <v>13</v>
      </c>
      <c r="C42" s="1">
        <f>8320</f>
        <v>8320</v>
      </c>
      <c r="D42" s="1">
        <f>41729</f>
        <v>41729</v>
      </c>
      <c r="E42" s="1">
        <f>40.7509765625</f>
        <v>40.7509765625</v>
      </c>
    </row>
    <row r="43" spans="1:5" x14ac:dyDescent="0.25">
      <c r="A43" s="1">
        <f>13566</f>
        <v>13566</v>
      </c>
      <c r="B43" s="1">
        <f>16</f>
        <v>16</v>
      </c>
      <c r="C43" s="1">
        <f>8501</f>
        <v>8501</v>
      </c>
      <c r="D43" s="1">
        <f>41733</f>
        <v>41733</v>
      </c>
      <c r="E43" s="1">
        <f>40.7548828125</f>
        <v>40.7548828125</v>
      </c>
    </row>
    <row r="44" spans="1:5" x14ac:dyDescent="0.25">
      <c r="A44" s="1">
        <f>13868</f>
        <v>13868</v>
      </c>
      <c r="B44" s="1">
        <f>23</f>
        <v>23</v>
      </c>
      <c r="C44" s="1">
        <f>8687</f>
        <v>8687</v>
      </c>
      <c r="D44" s="1">
        <f>41799</f>
        <v>41799</v>
      </c>
      <c r="E44" s="1">
        <f>40.8193359375</f>
        <v>40.8193359375</v>
      </c>
    </row>
    <row r="45" spans="1:5" x14ac:dyDescent="0.25">
      <c r="A45" s="1">
        <f>14182</f>
        <v>14182</v>
      </c>
      <c r="B45" s="1">
        <f>19</f>
        <v>19</v>
      </c>
      <c r="C45" s="1">
        <f>8829</f>
        <v>8829</v>
      </c>
      <c r="D45" s="1">
        <f>41936</f>
        <v>41936</v>
      </c>
      <c r="E45" s="1">
        <f>40.953125</f>
        <v>40.953125</v>
      </c>
    </row>
    <row r="46" spans="1:5" x14ac:dyDescent="0.25">
      <c r="A46" s="1">
        <f>14484</f>
        <v>14484</v>
      </c>
      <c r="B46" s="1">
        <f>20</f>
        <v>20</v>
      </c>
      <c r="C46" s="1">
        <f>9054</f>
        <v>9054</v>
      </c>
      <c r="D46" s="1">
        <f>42002</f>
        <v>42002</v>
      </c>
      <c r="E46" s="1">
        <f>41.017578125</f>
        <v>41.017578125</v>
      </c>
    </row>
    <row r="47" spans="1:5" x14ac:dyDescent="0.25">
      <c r="A47" s="1">
        <f>14789</f>
        <v>14789</v>
      </c>
      <c r="B47" s="1">
        <f>23</f>
        <v>23</v>
      </c>
      <c r="C47" s="1">
        <f>9250</f>
        <v>9250</v>
      </c>
      <c r="D47" s="1">
        <f>42124</f>
        <v>42124</v>
      </c>
      <c r="E47" s="1">
        <f>41.13671875</f>
        <v>41.13671875</v>
      </c>
    </row>
    <row r="48" spans="1:5" x14ac:dyDescent="0.25">
      <c r="A48" s="1">
        <f>15131</f>
        <v>15131</v>
      </c>
      <c r="B48" s="1">
        <f>21</f>
        <v>21</v>
      </c>
      <c r="C48" s="1">
        <f>9438</f>
        <v>9438</v>
      </c>
      <c r="D48" s="1">
        <f>42064</f>
        <v>42064</v>
      </c>
      <c r="E48" s="1">
        <f>41.078125</f>
        <v>41.078125</v>
      </c>
    </row>
    <row r="49" spans="1:5" x14ac:dyDescent="0.25">
      <c r="A49" s="1">
        <f>15426</f>
        <v>15426</v>
      </c>
      <c r="B49" s="1">
        <f>25</f>
        <v>25</v>
      </c>
      <c r="C49" s="1">
        <f>9645</f>
        <v>9645</v>
      </c>
      <c r="D49" s="1">
        <f>42074</f>
        <v>42074</v>
      </c>
      <c r="E49" s="1">
        <f>41.087890625</f>
        <v>41.087890625</v>
      </c>
    </row>
    <row r="50" spans="1:5" x14ac:dyDescent="0.25">
      <c r="A50" s="1">
        <f>15705</f>
        <v>15705</v>
      </c>
      <c r="B50" s="1">
        <f>23</f>
        <v>23</v>
      </c>
      <c r="C50" s="1">
        <f>9817</f>
        <v>9817</v>
      </c>
      <c r="D50" s="1">
        <f>42072</f>
        <v>42072</v>
      </c>
      <c r="E50" s="1">
        <f>41.0859375</f>
        <v>41.0859375</v>
      </c>
    </row>
    <row r="51" spans="1:5" x14ac:dyDescent="0.25">
      <c r="A51" s="1">
        <f>16011</f>
        <v>16011</v>
      </c>
      <c r="B51" s="1">
        <f>30</f>
        <v>30</v>
      </c>
      <c r="C51" s="1">
        <f>10007</f>
        <v>10007</v>
      </c>
      <c r="D51" s="1">
        <f>42096</f>
        <v>42096</v>
      </c>
      <c r="E51" s="1">
        <f>41.109375</f>
        <v>41.109375</v>
      </c>
    </row>
    <row r="52" spans="1:5" x14ac:dyDescent="0.25">
      <c r="A52" s="1">
        <f>16311</f>
        <v>16311</v>
      </c>
      <c r="B52" s="1">
        <f>26</f>
        <v>26</v>
      </c>
      <c r="C52" s="1">
        <f>10189</f>
        <v>10189</v>
      </c>
      <c r="D52" s="1">
        <f>42124</f>
        <v>42124</v>
      </c>
      <c r="E52" s="1">
        <f>41.13671875</f>
        <v>41.13671875</v>
      </c>
    </row>
    <row r="53" spans="1:5" x14ac:dyDescent="0.25">
      <c r="A53" s="1">
        <f>16623</f>
        <v>16623</v>
      </c>
      <c r="B53" s="1">
        <f>27</f>
        <v>27</v>
      </c>
      <c r="C53" s="1">
        <f>10365</f>
        <v>10365</v>
      </c>
      <c r="D53" s="1">
        <f>42132</f>
        <v>42132</v>
      </c>
      <c r="E53" s="1">
        <f>41.14453125</f>
        <v>41.14453125</v>
      </c>
    </row>
    <row r="54" spans="1:5" x14ac:dyDescent="0.25">
      <c r="A54" s="1">
        <f>16912</f>
        <v>16912</v>
      </c>
      <c r="B54" s="1">
        <f>24</f>
        <v>24</v>
      </c>
      <c r="C54" s="1">
        <f>10539</f>
        <v>10539</v>
      </c>
      <c r="D54" s="1">
        <f>42113</f>
        <v>42113</v>
      </c>
      <c r="E54" s="1">
        <f>41.1259765625</f>
        <v>41.1259765625</v>
      </c>
    </row>
    <row r="55" spans="1:5" x14ac:dyDescent="0.25">
      <c r="A55" s="1">
        <f>17203</f>
        <v>17203</v>
      </c>
      <c r="B55" s="1">
        <f>24</f>
        <v>24</v>
      </c>
      <c r="C55" s="1">
        <f>10742</f>
        <v>10742</v>
      </c>
      <c r="D55" s="1">
        <f>42148</f>
        <v>42148</v>
      </c>
      <c r="E55" s="1">
        <f>41.16015625</f>
        <v>41.16015625</v>
      </c>
    </row>
    <row r="56" spans="1:5" x14ac:dyDescent="0.25">
      <c r="A56" s="1">
        <f>17475</f>
        <v>17475</v>
      </c>
      <c r="B56" s="1">
        <f>24</f>
        <v>24</v>
      </c>
      <c r="C56" s="1">
        <f>10941</f>
        <v>10941</v>
      </c>
      <c r="D56" s="1">
        <f>42154</f>
        <v>42154</v>
      </c>
      <c r="E56" s="1">
        <f>41.166015625</f>
        <v>41.166015625</v>
      </c>
    </row>
    <row r="57" spans="1:5" x14ac:dyDescent="0.25">
      <c r="A57" s="1">
        <f>17758</f>
        <v>17758</v>
      </c>
      <c r="B57" s="1">
        <f>17</f>
        <v>17</v>
      </c>
      <c r="C57" s="1">
        <f>11145</f>
        <v>11145</v>
      </c>
      <c r="D57" s="1">
        <f>42160</f>
        <v>42160</v>
      </c>
      <c r="E57" s="1">
        <f>41.171875</f>
        <v>41.171875</v>
      </c>
    </row>
    <row r="58" spans="1:5" x14ac:dyDescent="0.25">
      <c r="A58" s="1">
        <f>18068</f>
        <v>18068</v>
      </c>
      <c r="B58" s="1">
        <f>22</f>
        <v>22</v>
      </c>
      <c r="C58" s="1">
        <f>11343</f>
        <v>11343</v>
      </c>
      <c r="D58" s="1">
        <f>42160</f>
        <v>42160</v>
      </c>
      <c r="E58" s="1">
        <f>41.171875</f>
        <v>41.171875</v>
      </c>
    </row>
    <row r="59" spans="1:5" x14ac:dyDescent="0.25">
      <c r="A59" s="1">
        <f>18376</f>
        <v>18376</v>
      </c>
      <c r="B59" s="1">
        <f>22</f>
        <v>22</v>
      </c>
      <c r="C59" s="1">
        <f>11537</f>
        <v>11537</v>
      </c>
      <c r="D59" s="1">
        <f>42170</f>
        <v>42170</v>
      </c>
      <c r="E59" s="1">
        <f>41.181640625</f>
        <v>41.181640625</v>
      </c>
    </row>
    <row r="60" spans="1:5" x14ac:dyDescent="0.25">
      <c r="A60" s="1">
        <f>18697</f>
        <v>18697</v>
      </c>
      <c r="B60" s="1">
        <f>31</f>
        <v>31</v>
      </c>
      <c r="C60" s="1">
        <f>11720</f>
        <v>11720</v>
      </c>
      <c r="D60" s="1">
        <f>42224</f>
        <v>42224</v>
      </c>
      <c r="E60" s="1">
        <f>41.234375</f>
        <v>41.234375</v>
      </c>
    </row>
    <row r="61" spans="1:5" x14ac:dyDescent="0.25">
      <c r="A61" s="1">
        <f>19041</f>
        <v>19041</v>
      </c>
      <c r="B61" s="1">
        <f>20</f>
        <v>20</v>
      </c>
      <c r="C61" s="1">
        <f>11886</f>
        <v>11886</v>
      </c>
      <c r="D61" s="1">
        <f>42248</f>
        <v>42248</v>
      </c>
      <c r="E61" s="1">
        <f>41.2578125</f>
        <v>41.2578125</v>
      </c>
    </row>
    <row r="62" spans="1:5" x14ac:dyDescent="0.25">
      <c r="A62" s="1">
        <f>19365</f>
        <v>19365</v>
      </c>
      <c r="B62" s="1">
        <f>27</f>
        <v>27</v>
      </c>
      <c r="C62" s="1">
        <f>12085</f>
        <v>12085</v>
      </c>
      <c r="D62" s="1">
        <f>42252</f>
        <v>42252</v>
      </c>
      <c r="E62" s="1">
        <f>41.26171875</f>
        <v>41.26171875</v>
      </c>
    </row>
    <row r="63" spans="1:5" x14ac:dyDescent="0.25">
      <c r="A63" s="1">
        <f>19702</f>
        <v>19702</v>
      </c>
      <c r="B63" s="1">
        <f>19</f>
        <v>19</v>
      </c>
      <c r="C63" s="1">
        <f>12262</f>
        <v>12262</v>
      </c>
      <c r="D63" s="1">
        <f>42252</f>
        <v>42252</v>
      </c>
      <c r="E63" s="1">
        <f>41.26171875</f>
        <v>41.26171875</v>
      </c>
    </row>
    <row r="64" spans="1:5" x14ac:dyDescent="0.25">
      <c r="A64" s="1">
        <f>20023</f>
        <v>20023</v>
      </c>
      <c r="B64" s="1">
        <f>22</f>
        <v>22</v>
      </c>
      <c r="C64" s="1">
        <f>12442</f>
        <v>12442</v>
      </c>
      <c r="D64" s="1">
        <f>42256</f>
        <v>42256</v>
      </c>
      <c r="E64" s="1">
        <f>41.265625</f>
        <v>41.265625</v>
      </c>
    </row>
    <row r="65" spans="1:5" x14ac:dyDescent="0.25">
      <c r="A65" s="1">
        <f>20362</f>
        <v>20362</v>
      </c>
      <c r="B65" s="1">
        <f>25</f>
        <v>25</v>
      </c>
      <c r="C65" s="1">
        <f>12621</f>
        <v>12621</v>
      </c>
      <c r="D65" s="1">
        <f>42452</f>
        <v>42452</v>
      </c>
      <c r="E65" s="1">
        <f>41.45703125</f>
        <v>41.45703125</v>
      </c>
    </row>
    <row r="66" spans="1:5" x14ac:dyDescent="0.25">
      <c r="A66" s="1">
        <f>20674</f>
        <v>20674</v>
      </c>
      <c r="B66" s="1">
        <f>31</f>
        <v>31</v>
      </c>
      <c r="C66" s="1">
        <f>12792</f>
        <v>12792</v>
      </c>
      <c r="D66" s="1">
        <f>42456</f>
        <v>42456</v>
      </c>
      <c r="E66" s="1">
        <f>41.4609375</f>
        <v>41.4609375</v>
      </c>
    </row>
    <row r="67" spans="1:5" x14ac:dyDescent="0.25">
      <c r="A67" s="1">
        <f>20988</f>
        <v>20988</v>
      </c>
      <c r="B67" s="1">
        <f>25</f>
        <v>25</v>
      </c>
      <c r="C67" s="1">
        <f>12961</f>
        <v>12961</v>
      </c>
      <c r="D67" s="1">
        <f>42456</f>
        <v>42456</v>
      </c>
      <c r="E67" s="1">
        <f>41.4609375</f>
        <v>41.4609375</v>
      </c>
    </row>
    <row r="68" spans="1:5" x14ac:dyDescent="0.25">
      <c r="A68" s="1">
        <f>21302</f>
        <v>21302</v>
      </c>
      <c r="B68" s="1">
        <f>24</f>
        <v>24</v>
      </c>
      <c r="C68" s="1">
        <f>13111</f>
        <v>13111</v>
      </c>
      <c r="D68" s="1">
        <f>42460</f>
        <v>42460</v>
      </c>
      <c r="E68" s="1">
        <f>41.46484375</f>
        <v>41.46484375</v>
      </c>
    </row>
    <row r="69" spans="1:5" x14ac:dyDescent="0.25">
      <c r="A69" s="1">
        <f>21645</f>
        <v>21645</v>
      </c>
      <c r="B69" s="1">
        <f>25</f>
        <v>25</v>
      </c>
      <c r="C69" s="1">
        <f>13289</f>
        <v>13289</v>
      </c>
      <c r="D69" s="1">
        <f>42461</f>
        <v>42461</v>
      </c>
      <c r="E69" s="1">
        <f>41.4658203125</f>
        <v>41.4658203125</v>
      </c>
    </row>
    <row r="70" spans="1:5" x14ac:dyDescent="0.25">
      <c r="A70" s="1">
        <f>21967</f>
        <v>21967</v>
      </c>
      <c r="B70" s="1">
        <f>22</f>
        <v>22</v>
      </c>
      <c r="C70" s="1">
        <f>13470</f>
        <v>13470</v>
      </c>
      <c r="D70" s="1">
        <f>42473</f>
        <v>42473</v>
      </c>
      <c r="E70" s="1">
        <f>41.4775390625</f>
        <v>41.4775390625</v>
      </c>
    </row>
    <row r="71" spans="1:5" x14ac:dyDescent="0.25">
      <c r="A71" s="1">
        <f>22295</f>
        <v>22295</v>
      </c>
      <c r="B71" s="1">
        <f>21</f>
        <v>21</v>
      </c>
      <c r="C71" s="1">
        <f>13675</f>
        <v>13675</v>
      </c>
      <c r="D71" s="1">
        <f>42495</f>
        <v>42495</v>
      </c>
      <c r="E71" s="1">
        <f>41.4990234375</f>
        <v>41.4990234375</v>
      </c>
    </row>
    <row r="72" spans="1:5" x14ac:dyDescent="0.25">
      <c r="A72" s="1">
        <f>22606</f>
        <v>22606</v>
      </c>
      <c r="B72" s="1">
        <f>27</f>
        <v>27</v>
      </c>
      <c r="C72" s="1">
        <f>13830</f>
        <v>13830</v>
      </c>
      <c r="D72" s="1">
        <f>42493</f>
        <v>42493</v>
      </c>
      <c r="E72" s="1">
        <f>41.4970703125</f>
        <v>41.4970703125</v>
      </c>
    </row>
    <row r="73" spans="1:5" x14ac:dyDescent="0.25">
      <c r="A73" s="1">
        <f>22885</f>
        <v>22885</v>
      </c>
      <c r="B73" s="1">
        <f>18</f>
        <v>18</v>
      </c>
      <c r="C73" s="1">
        <f>14061</f>
        <v>14061</v>
      </c>
      <c r="D73" s="1">
        <f>42506</f>
        <v>42506</v>
      </c>
      <c r="E73" s="1">
        <f>41.509765625</f>
        <v>41.509765625</v>
      </c>
    </row>
    <row r="74" spans="1:5" x14ac:dyDescent="0.25">
      <c r="A74" s="1">
        <f>23196</f>
        <v>23196</v>
      </c>
      <c r="B74" s="1">
        <f>25</f>
        <v>25</v>
      </c>
      <c r="C74" s="1">
        <f>14253</f>
        <v>14253</v>
      </c>
      <c r="D74" s="1">
        <f>42517</f>
        <v>42517</v>
      </c>
      <c r="E74" s="1">
        <f>41.5205078125</f>
        <v>41.5205078125</v>
      </c>
    </row>
    <row r="75" spans="1:5" x14ac:dyDescent="0.25">
      <c r="A75" s="1">
        <f>23490</f>
        <v>23490</v>
      </c>
      <c r="B75" s="1">
        <f>29</f>
        <v>29</v>
      </c>
      <c r="C75" s="1">
        <f>14412</f>
        <v>14412</v>
      </c>
      <c r="D75" s="1">
        <f>42517</f>
        <v>42517</v>
      </c>
      <c r="E75" s="1">
        <f>41.5205078125</f>
        <v>41.5205078125</v>
      </c>
    </row>
    <row r="76" spans="1:5" x14ac:dyDescent="0.25">
      <c r="A76" s="1">
        <f>23810</f>
        <v>23810</v>
      </c>
      <c r="B76" s="1">
        <f>29</f>
        <v>29</v>
      </c>
      <c r="C76" s="1">
        <f>14588</f>
        <v>14588</v>
      </c>
      <c r="D76" s="1">
        <f>42619</f>
        <v>42619</v>
      </c>
      <c r="E76" s="1">
        <f>41.6201171875</f>
        <v>41.6201171875</v>
      </c>
    </row>
    <row r="77" spans="1:5" x14ac:dyDescent="0.25">
      <c r="A77" s="1">
        <f>24103</f>
        <v>24103</v>
      </c>
      <c r="B77" s="1">
        <f>24</f>
        <v>24</v>
      </c>
      <c r="C77" s="1">
        <f>14820</f>
        <v>14820</v>
      </c>
      <c r="D77" s="1">
        <f>42833</f>
        <v>42833</v>
      </c>
      <c r="E77" s="1">
        <f>41.8291015625</f>
        <v>41.8291015625</v>
      </c>
    </row>
    <row r="78" spans="1:5" x14ac:dyDescent="0.25">
      <c r="A78" s="1">
        <f>24429</f>
        <v>24429</v>
      </c>
      <c r="B78" s="1">
        <f>21</f>
        <v>21</v>
      </c>
      <c r="C78" s="1">
        <f>15003</f>
        <v>15003</v>
      </c>
      <c r="D78" s="1">
        <f>43033</f>
        <v>43033</v>
      </c>
      <c r="E78" s="1">
        <f>42.0244140625</f>
        <v>42.0244140625</v>
      </c>
    </row>
    <row r="79" spans="1:5" x14ac:dyDescent="0.25">
      <c r="A79" s="1">
        <f>24737</f>
        <v>24737</v>
      </c>
      <c r="B79" s="1">
        <f>20</f>
        <v>20</v>
      </c>
      <c r="C79" s="1">
        <f>15203</f>
        <v>15203</v>
      </c>
      <c r="D79" s="1">
        <f>43237</f>
        <v>43237</v>
      </c>
      <c r="E79" s="1">
        <f>42.2236328125</f>
        <v>42.2236328125</v>
      </c>
    </row>
    <row r="80" spans="1:5" x14ac:dyDescent="0.25">
      <c r="A80" s="1">
        <f>25042</f>
        <v>25042</v>
      </c>
      <c r="B80" s="1">
        <f>21</f>
        <v>21</v>
      </c>
      <c r="C80" s="1">
        <f>15355</f>
        <v>15355</v>
      </c>
      <c r="D80" s="1">
        <f>43421</f>
        <v>43421</v>
      </c>
      <c r="E80" s="1">
        <f>42.4033203125</f>
        <v>42.4033203125</v>
      </c>
    </row>
    <row r="81" spans="1:5" x14ac:dyDescent="0.25">
      <c r="A81" s="1">
        <f>25372</f>
        <v>25372</v>
      </c>
      <c r="B81" s="1">
        <f>18</f>
        <v>18</v>
      </c>
      <c r="C81" s="1">
        <f>15545</f>
        <v>15545</v>
      </c>
      <c r="D81" s="1">
        <f>44059</f>
        <v>44059</v>
      </c>
      <c r="E81" s="1">
        <f>43.0263671875</f>
        <v>43.0263671875</v>
      </c>
    </row>
    <row r="82" spans="1:5" x14ac:dyDescent="0.25">
      <c r="A82" s="1">
        <f>25667</f>
        <v>25667</v>
      </c>
      <c r="B82" s="1">
        <f>25</f>
        <v>25</v>
      </c>
      <c r="C82" s="1">
        <f>15751</f>
        <v>15751</v>
      </c>
      <c r="D82" s="1">
        <f>44701</f>
        <v>44701</v>
      </c>
      <c r="E82" s="1">
        <f>43.6533203125</f>
        <v>43.6533203125</v>
      </c>
    </row>
    <row r="83" spans="1:5" x14ac:dyDescent="0.25">
      <c r="A83" s="1">
        <f>26021</f>
        <v>26021</v>
      </c>
      <c r="B83" s="1">
        <f>19</f>
        <v>19</v>
      </c>
      <c r="C83" s="1">
        <f>15901</f>
        <v>15901</v>
      </c>
      <c r="D83" s="1">
        <f>44721</f>
        <v>44721</v>
      </c>
      <c r="E83" s="1">
        <f>43.6728515625</f>
        <v>43.6728515625</v>
      </c>
    </row>
    <row r="84" spans="1:5" x14ac:dyDescent="0.25">
      <c r="A84" s="1">
        <f>26332</f>
        <v>26332</v>
      </c>
      <c r="B84" s="1">
        <f>13</f>
        <v>13</v>
      </c>
      <c r="C84" s="1">
        <f>16129</f>
        <v>16129</v>
      </c>
      <c r="D84" s="1">
        <f>44779</f>
        <v>44779</v>
      </c>
      <c r="E84" s="1">
        <f>43.7294921875</f>
        <v>43.7294921875</v>
      </c>
    </row>
    <row r="85" spans="1:5" x14ac:dyDescent="0.25">
      <c r="A85" s="1">
        <f>26644</f>
        <v>26644</v>
      </c>
      <c r="B85" s="1">
        <f>21</f>
        <v>21</v>
      </c>
      <c r="C85" s="1">
        <f>16323</f>
        <v>16323</v>
      </c>
      <c r="D85" s="1">
        <f>44965</f>
        <v>44965</v>
      </c>
      <c r="E85" s="1">
        <f>43.9111328125</f>
        <v>43.9111328125</v>
      </c>
    </row>
    <row r="86" spans="1:5" x14ac:dyDescent="0.25">
      <c r="A86" s="1">
        <f>26987</f>
        <v>26987</v>
      </c>
      <c r="B86" s="1">
        <f>23</f>
        <v>23</v>
      </c>
      <c r="C86" s="1">
        <f>16511</f>
        <v>16511</v>
      </c>
      <c r="D86" s="1">
        <f>45633</f>
        <v>45633</v>
      </c>
      <c r="E86" s="1">
        <f>44.5634765625</f>
        <v>44.5634765625</v>
      </c>
    </row>
    <row r="87" spans="1:5" x14ac:dyDescent="0.25">
      <c r="A87" s="1">
        <f>27284</f>
        <v>27284</v>
      </c>
      <c r="B87" s="1">
        <f>17</f>
        <v>17</v>
      </c>
      <c r="C87" s="1">
        <f>16712</f>
        <v>16712</v>
      </c>
      <c r="D87" s="1">
        <f>46338</f>
        <v>46338</v>
      </c>
      <c r="E87" s="1">
        <f>45.251953125</f>
        <v>45.251953125</v>
      </c>
    </row>
    <row r="88" spans="1:5" x14ac:dyDescent="0.25">
      <c r="A88" s="1">
        <f>27577</f>
        <v>27577</v>
      </c>
      <c r="B88" s="1">
        <f>25</f>
        <v>25</v>
      </c>
      <c r="C88" s="1">
        <f>16902</f>
        <v>16902</v>
      </c>
      <c r="D88" s="1">
        <f>46673</f>
        <v>46673</v>
      </c>
      <c r="E88" s="1">
        <f>45.5791015625</f>
        <v>45.5791015625</v>
      </c>
    </row>
    <row r="89" spans="1:5" x14ac:dyDescent="0.25">
      <c r="A89" s="1">
        <f>27851</f>
        <v>27851</v>
      </c>
      <c r="B89" s="1">
        <f>17</f>
        <v>17</v>
      </c>
      <c r="C89" s="1">
        <f>17089</f>
        <v>17089</v>
      </c>
      <c r="D89" s="1">
        <f>46677</f>
        <v>46677</v>
      </c>
      <c r="E89" s="1">
        <f>45.5830078125</f>
        <v>45.5830078125</v>
      </c>
    </row>
    <row r="90" spans="1:5" x14ac:dyDescent="0.25">
      <c r="A90" s="1">
        <f>28174</f>
        <v>28174</v>
      </c>
      <c r="B90" s="1">
        <f>17</f>
        <v>17</v>
      </c>
      <c r="C90" s="1">
        <f>17259</f>
        <v>17259</v>
      </c>
      <c r="D90" s="1">
        <f>46677</f>
        <v>46677</v>
      </c>
      <c r="E90" s="1">
        <f>45.5830078125</f>
        <v>45.5830078125</v>
      </c>
    </row>
    <row r="91" spans="1:5" x14ac:dyDescent="0.25">
      <c r="A91" s="1">
        <f>28507</f>
        <v>28507</v>
      </c>
      <c r="B91" s="1">
        <f>19</f>
        <v>19</v>
      </c>
      <c r="C91" s="1">
        <f>17449</f>
        <v>17449</v>
      </c>
      <c r="D91" s="1">
        <f>46749</f>
        <v>46749</v>
      </c>
      <c r="E91" s="1">
        <f>45.6533203125</f>
        <v>45.6533203125</v>
      </c>
    </row>
    <row r="92" spans="1:5" x14ac:dyDescent="0.25">
      <c r="A92" s="1">
        <f>28816</f>
        <v>28816</v>
      </c>
      <c r="B92" s="1">
        <f>23</f>
        <v>23</v>
      </c>
      <c r="C92" s="1">
        <f>17626</f>
        <v>17626</v>
      </c>
      <c r="D92" s="1">
        <f>46725</f>
        <v>46725</v>
      </c>
      <c r="E92" s="1">
        <f>45.6298828125</f>
        <v>45.6298828125</v>
      </c>
    </row>
    <row r="93" spans="1:5" x14ac:dyDescent="0.25">
      <c r="A93" s="1">
        <f>29108</f>
        <v>29108</v>
      </c>
      <c r="B93" s="1">
        <f>21</f>
        <v>21</v>
      </c>
      <c r="C93" s="1">
        <f>17795</f>
        <v>17795</v>
      </c>
      <c r="D93" s="1">
        <f>46725</f>
        <v>46725</v>
      </c>
      <c r="E93" s="1">
        <f>45.6298828125</f>
        <v>45.6298828125</v>
      </c>
    </row>
    <row r="94" spans="1:5" x14ac:dyDescent="0.25">
      <c r="A94" s="1">
        <f>29417</f>
        <v>29417</v>
      </c>
      <c r="B94" s="1">
        <f>20</f>
        <v>20</v>
      </c>
      <c r="C94" s="1">
        <f>17946</f>
        <v>17946</v>
      </c>
      <c r="D94" s="1">
        <f>46833</f>
        <v>46833</v>
      </c>
      <c r="E94" s="1">
        <f>45.7353515625</f>
        <v>45.7353515625</v>
      </c>
    </row>
    <row r="95" spans="1:5" x14ac:dyDescent="0.25">
      <c r="A95" s="1">
        <f>29707</f>
        <v>29707</v>
      </c>
      <c r="B95" s="1">
        <f>20</f>
        <v>20</v>
      </c>
      <c r="C95" s="1">
        <f>18110</f>
        <v>18110</v>
      </c>
      <c r="D95" s="1">
        <f>46849</f>
        <v>46849</v>
      </c>
      <c r="E95" s="1">
        <f>45.7509765625</f>
        <v>45.7509765625</v>
      </c>
    </row>
    <row r="96" spans="1:5" x14ac:dyDescent="0.25">
      <c r="A96" s="1">
        <f>30024</f>
        <v>30024</v>
      </c>
      <c r="B96" s="1">
        <f>21</f>
        <v>21</v>
      </c>
      <c r="C96" s="1">
        <f>18294</f>
        <v>18294</v>
      </c>
      <c r="D96" s="1">
        <f>46853</f>
        <v>46853</v>
      </c>
      <c r="E96" s="1">
        <f>45.7548828125</f>
        <v>45.7548828125</v>
      </c>
    </row>
    <row r="97" spans="1:5" x14ac:dyDescent="0.25">
      <c r="A97" s="1">
        <f>30307</f>
        <v>30307</v>
      </c>
      <c r="B97" s="1">
        <f>25</f>
        <v>25</v>
      </c>
      <c r="C97" s="1">
        <f>18484</f>
        <v>18484</v>
      </c>
      <c r="D97" s="1">
        <f>46855</f>
        <v>46855</v>
      </c>
      <c r="E97" s="1">
        <f>45.7568359375</f>
        <v>45.7568359375</v>
      </c>
    </row>
    <row r="98" spans="1:5" x14ac:dyDescent="0.25">
      <c r="A98" s="1">
        <f>30614</f>
        <v>30614</v>
      </c>
      <c r="B98" s="1">
        <f>17</f>
        <v>17</v>
      </c>
      <c r="C98" s="1">
        <f>18698</f>
        <v>18698</v>
      </c>
      <c r="D98" s="1">
        <f>46961</f>
        <v>46961</v>
      </c>
      <c r="E98" s="1">
        <f>45.8603515625</f>
        <v>45.8603515625</v>
      </c>
    </row>
    <row r="99" spans="1:5" x14ac:dyDescent="0.25">
      <c r="A99" s="1">
        <f>30947</f>
        <v>30947</v>
      </c>
      <c r="B99" s="1">
        <f>12</f>
        <v>12</v>
      </c>
      <c r="C99" s="1">
        <f>18886</f>
        <v>18886</v>
      </c>
      <c r="D99" s="1">
        <f>47005</f>
        <v>47005</v>
      </c>
      <c r="E99" s="1">
        <f>45.9033203125</f>
        <v>45.9033203125</v>
      </c>
    </row>
    <row r="100" spans="1:5" x14ac:dyDescent="0.25">
      <c r="A100" s="1">
        <f>31236</f>
        <v>31236</v>
      </c>
      <c r="B100" s="1">
        <f>15</f>
        <v>15</v>
      </c>
      <c r="C100" s="1">
        <f>19057</f>
        <v>19057</v>
      </c>
      <c r="D100" s="1">
        <f>47005</f>
        <v>47005</v>
      </c>
      <c r="E100" s="1">
        <f>45.9033203125</f>
        <v>45.9033203125</v>
      </c>
    </row>
    <row r="101" spans="1:5" x14ac:dyDescent="0.25">
      <c r="A101" s="1">
        <f>31536</f>
        <v>31536</v>
      </c>
      <c r="B101" s="1">
        <f>20</f>
        <v>20</v>
      </c>
      <c r="C101" s="1">
        <f>19258</f>
        <v>19258</v>
      </c>
      <c r="D101" s="1">
        <f>47013</f>
        <v>47013</v>
      </c>
      <c r="E101" s="1">
        <f>45.9111328125</f>
        <v>45.9111328125</v>
      </c>
    </row>
    <row r="102" spans="1:5" x14ac:dyDescent="0.25">
      <c r="A102" s="1">
        <f>31856</f>
        <v>31856</v>
      </c>
      <c r="B102" s="1">
        <f>12</f>
        <v>12</v>
      </c>
      <c r="C102" s="1">
        <f>19479</f>
        <v>19479</v>
      </c>
      <c r="D102" s="1">
        <f>47019</f>
        <v>47019</v>
      </c>
      <c r="E102" s="1">
        <f>45.9169921875</f>
        <v>45.9169921875</v>
      </c>
    </row>
    <row r="103" spans="1:5" x14ac:dyDescent="0.25">
      <c r="A103" s="1">
        <f>32148</f>
        <v>32148</v>
      </c>
      <c r="B103" s="1">
        <f>14</f>
        <v>14</v>
      </c>
      <c r="C103" s="1">
        <f>19677</f>
        <v>19677</v>
      </c>
      <c r="D103" s="1">
        <f>47021</f>
        <v>47021</v>
      </c>
      <c r="E103" s="1">
        <f>45.9189453125</f>
        <v>45.9189453125</v>
      </c>
    </row>
    <row r="104" spans="1:5" x14ac:dyDescent="0.25">
      <c r="A104" s="1">
        <f>32500</f>
        <v>32500</v>
      </c>
      <c r="B104" s="1">
        <f>13</f>
        <v>13</v>
      </c>
      <c r="C104" s="1">
        <f>19900</f>
        <v>19900</v>
      </c>
      <c r="D104" s="1">
        <f>47022</f>
        <v>47022</v>
      </c>
      <c r="E104" s="1">
        <f>45.919921875</f>
        <v>45.919921875</v>
      </c>
    </row>
    <row r="105" spans="1:5" x14ac:dyDescent="0.25">
      <c r="A105" s="1">
        <f>32813</f>
        <v>32813</v>
      </c>
      <c r="B105" s="1">
        <f>18</f>
        <v>18</v>
      </c>
      <c r="C105" s="1">
        <f>20096</f>
        <v>20096</v>
      </c>
      <c r="D105" s="1">
        <f>47025</f>
        <v>47025</v>
      </c>
      <c r="E105" s="1">
        <f>45.9228515625</f>
        <v>45.9228515625</v>
      </c>
    </row>
    <row r="106" spans="1:5" x14ac:dyDescent="0.25">
      <c r="A106" s="1">
        <f>33168</f>
        <v>33168</v>
      </c>
      <c r="B106" s="1">
        <f>22</f>
        <v>22</v>
      </c>
      <c r="C106" s="1">
        <f>20285</f>
        <v>20285</v>
      </c>
      <c r="D106" s="1">
        <f>47029</f>
        <v>47029</v>
      </c>
      <c r="E106" s="1">
        <f>45.9267578125</f>
        <v>45.9267578125</v>
      </c>
    </row>
    <row r="107" spans="1:5" x14ac:dyDescent="0.25">
      <c r="A107" s="1">
        <f>33517</f>
        <v>33517</v>
      </c>
      <c r="B107" s="1">
        <f>25</f>
        <v>25</v>
      </c>
      <c r="C107" s="1">
        <f>20492</f>
        <v>20492</v>
      </c>
      <c r="D107" s="1">
        <f>47035</f>
        <v>47035</v>
      </c>
      <c r="E107" s="1">
        <f>45.9326171875</f>
        <v>45.9326171875</v>
      </c>
    </row>
    <row r="108" spans="1:5" x14ac:dyDescent="0.25">
      <c r="A108" s="1">
        <f>33827</f>
        <v>33827</v>
      </c>
      <c r="B108" s="1">
        <f>27</f>
        <v>27</v>
      </c>
      <c r="C108" s="1">
        <f>20673</f>
        <v>20673</v>
      </c>
      <c r="D108" s="1">
        <f>47077</f>
        <v>47077</v>
      </c>
      <c r="E108" s="1">
        <f>45.9736328125</f>
        <v>45.9736328125</v>
      </c>
    </row>
    <row r="109" spans="1:5" x14ac:dyDescent="0.25">
      <c r="A109" s="1">
        <f>34116</f>
        <v>34116</v>
      </c>
      <c r="B109" s="1">
        <f>20</f>
        <v>20</v>
      </c>
      <c r="C109" s="1">
        <f>20857</f>
        <v>20857</v>
      </c>
      <c r="D109" s="1">
        <f>47121</f>
        <v>47121</v>
      </c>
      <c r="E109" s="1">
        <f>46.0166015625</f>
        <v>46.0166015625</v>
      </c>
    </row>
    <row r="110" spans="1:5" x14ac:dyDescent="0.25">
      <c r="A110" s="1">
        <f>34425</f>
        <v>34425</v>
      </c>
      <c r="B110" s="1">
        <f>15</f>
        <v>15</v>
      </c>
      <c r="C110" s="1">
        <f>21088</f>
        <v>21088</v>
      </c>
      <c r="D110" s="1">
        <f>47126</f>
        <v>47126</v>
      </c>
      <c r="E110" s="1">
        <f>46.021484375</f>
        <v>46.021484375</v>
      </c>
    </row>
    <row r="111" spans="1:5" x14ac:dyDescent="0.25">
      <c r="A111" s="1">
        <f>34747</f>
        <v>34747</v>
      </c>
      <c r="B111" s="1">
        <f>18</f>
        <v>18</v>
      </c>
      <c r="C111" s="1">
        <f>21288</f>
        <v>21288</v>
      </c>
      <c r="D111" s="1">
        <f>47129</f>
        <v>47129</v>
      </c>
      <c r="E111" s="1">
        <f>46.0244140625</f>
        <v>46.0244140625</v>
      </c>
    </row>
    <row r="112" spans="1:5" x14ac:dyDescent="0.25">
      <c r="C112" s="1">
        <f>21494</f>
        <v>21494</v>
      </c>
      <c r="D112" s="1">
        <f>47133</f>
        <v>47133</v>
      </c>
      <c r="E112" s="1">
        <f>46.0283203125</f>
        <v>46.0283203125</v>
      </c>
    </row>
    <row r="113" spans="3:5" x14ac:dyDescent="0.25">
      <c r="C113" s="1">
        <f>21676</f>
        <v>21676</v>
      </c>
      <c r="D113" s="1">
        <f>47173</f>
        <v>47173</v>
      </c>
      <c r="E113" s="1">
        <f>46.0673828125</f>
        <v>46.0673828125</v>
      </c>
    </row>
    <row r="114" spans="3:5" x14ac:dyDescent="0.25">
      <c r="C114" s="1">
        <f>21859</f>
        <v>21859</v>
      </c>
      <c r="D114" s="1">
        <f>47181</f>
        <v>47181</v>
      </c>
      <c r="E114" s="1">
        <f>46.0751953125</f>
        <v>46.0751953125</v>
      </c>
    </row>
    <row r="115" spans="3:5" x14ac:dyDescent="0.25">
      <c r="C115" s="1">
        <f>22036</f>
        <v>22036</v>
      </c>
      <c r="D115" s="1">
        <f>47181</f>
        <v>47181</v>
      </c>
      <c r="E115" s="1">
        <f>46.0751953125</f>
        <v>46.0751953125</v>
      </c>
    </row>
    <row r="116" spans="3:5" x14ac:dyDescent="0.25">
      <c r="C116" s="1">
        <f>22216</f>
        <v>22216</v>
      </c>
      <c r="D116" s="1">
        <f>47185</f>
        <v>47185</v>
      </c>
      <c r="E116" s="1">
        <f>46.0791015625</f>
        <v>46.0791015625</v>
      </c>
    </row>
    <row r="117" spans="3:5" x14ac:dyDescent="0.25">
      <c r="C117" s="1">
        <f>22378</f>
        <v>22378</v>
      </c>
      <c r="D117" s="1">
        <f>47191</f>
        <v>47191</v>
      </c>
      <c r="E117" s="1">
        <f>46.0849609375</f>
        <v>46.0849609375</v>
      </c>
    </row>
    <row r="118" spans="3:5" x14ac:dyDescent="0.25">
      <c r="C118" s="1">
        <f>22551</f>
        <v>22551</v>
      </c>
      <c r="D118" s="1">
        <f>47193</f>
        <v>47193</v>
      </c>
      <c r="E118" s="1">
        <f>46.0869140625</f>
        <v>46.0869140625</v>
      </c>
    </row>
    <row r="119" spans="3:5" x14ac:dyDescent="0.25">
      <c r="C119" s="1">
        <f>22720</f>
        <v>22720</v>
      </c>
      <c r="D119" s="1">
        <f>47199</f>
        <v>47199</v>
      </c>
      <c r="E119" s="1">
        <f>46.0927734375</f>
        <v>46.0927734375</v>
      </c>
    </row>
    <row r="120" spans="3:5" x14ac:dyDescent="0.25">
      <c r="C120" s="1">
        <f>22931</f>
        <v>22931</v>
      </c>
      <c r="D120" s="1">
        <f>47249</f>
        <v>47249</v>
      </c>
      <c r="E120" s="1">
        <f>46.1416015625</f>
        <v>46.1416015625</v>
      </c>
    </row>
    <row r="121" spans="3:5" x14ac:dyDescent="0.25">
      <c r="C121" s="1">
        <f>23106</f>
        <v>23106</v>
      </c>
      <c r="D121" s="1">
        <f>47265</f>
        <v>47265</v>
      </c>
      <c r="E121" s="1">
        <f>46.1572265625</f>
        <v>46.1572265625</v>
      </c>
    </row>
    <row r="122" spans="3:5" x14ac:dyDescent="0.25">
      <c r="C122" s="1">
        <f>23330</f>
        <v>23330</v>
      </c>
      <c r="D122" s="1">
        <f>47287</f>
        <v>47287</v>
      </c>
      <c r="E122" s="1">
        <f>46.1787109375</f>
        <v>46.1787109375</v>
      </c>
    </row>
    <row r="123" spans="3:5" x14ac:dyDescent="0.25">
      <c r="C123" s="1">
        <f>23509</f>
        <v>23509</v>
      </c>
      <c r="D123" s="1">
        <f>47309</f>
        <v>47309</v>
      </c>
      <c r="E123" s="1">
        <f>46.2001953125</f>
        <v>46.2001953125</v>
      </c>
    </row>
    <row r="124" spans="3:5" x14ac:dyDescent="0.25">
      <c r="C124" s="1">
        <f>23704</f>
        <v>23704</v>
      </c>
      <c r="D124" s="1">
        <f>47365</f>
        <v>47365</v>
      </c>
      <c r="E124" s="1">
        <f>46.2548828125</f>
        <v>46.2548828125</v>
      </c>
    </row>
    <row r="125" spans="3:5" x14ac:dyDescent="0.25">
      <c r="C125" s="1">
        <f>23927</f>
        <v>23927</v>
      </c>
      <c r="D125" s="1">
        <f>47371</f>
        <v>47371</v>
      </c>
      <c r="E125" s="1">
        <f>46.2607421875</f>
        <v>46.2607421875</v>
      </c>
    </row>
    <row r="126" spans="3:5" x14ac:dyDescent="0.25">
      <c r="C126" s="1">
        <f>24125</f>
        <v>24125</v>
      </c>
      <c r="D126" s="1">
        <f>47369</f>
        <v>47369</v>
      </c>
      <c r="E126" s="1">
        <f>46.2587890625</f>
        <v>46.2587890625</v>
      </c>
    </row>
    <row r="127" spans="3:5" x14ac:dyDescent="0.25">
      <c r="C127" s="1">
        <f>24305</f>
        <v>24305</v>
      </c>
      <c r="D127" s="1">
        <f>47369</f>
        <v>47369</v>
      </c>
      <c r="E127" s="1">
        <f>46.2587890625</f>
        <v>46.2587890625</v>
      </c>
    </row>
    <row r="128" spans="3:5" x14ac:dyDescent="0.25">
      <c r="C128" s="1">
        <f>24481</f>
        <v>24481</v>
      </c>
      <c r="D128" s="1">
        <f>47373</f>
        <v>47373</v>
      </c>
      <c r="E128" s="1">
        <f>46.2626953125</f>
        <v>46.2626953125</v>
      </c>
    </row>
    <row r="129" spans="3:5" x14ac:dyDescent="0.25">
      <c r="C129" s="1">
        <f>24637</f>
        <v>24637</v>
      </c>
      <c r="D129" s="1">
        <f>47377</f>
        <v>47377</v>
      </c>
      <c r="E129" s="1">
        <f>46.2666015625</f>
        <v>46.2666015625</v>
      </c>
    </row>
    <row r="130" spans="3:5" x14ac:dyDescent="0.25">
      <c r="C130" s="1">
        <f>24852</f>
        <v>24852</v>
      </c>
      <c r="D130" s="1">
        <f>47383</f>
        <v>47383</v>
      </c>
      <c r="E130" s="1">
        <f>46.2724609375</f>
        <v>46.2724609375</v>
      </c>
    </row>
    <row r="131" spans="3:5" x14ac:dyDescent="0.25">
      <c r="C131" s="1">
        <f>25047</f>
        <v>25047</v>
      </c>
      <c r="D131" s="1">
        <f>47385</f>
        <v>47385</v>
      </c>
      <c r="E131" s="1">
        <f>46.2744140625</f>
        <v>46.2744140625</v>
      </c>
    </row>
    <row r="132" spans="3:5" x14ac:dyDescent="0.25">
      <c r="C132" s="1">
        <f>25218</f>
        <v>25218</v>
      </c>
      <c r="D132" s="1">
        <f>47385</f>
        <v>47385</v>
      </c>
      <c r="E132" s="1">
        <f>46.2744140625</f>
        <v>46.2744140625</v>
      </c>
    </row>
    <row r="133" spans="3:5" x14ac:dyDescent="0.25">
      <c r="C133" s="1">
        <f>25385</f>
        <v>25385</v>
      </c>
      <c r="D133" s="1">
        <f>47389</f>
        <v>47389</v>
      </c>
      <c r="E133" s="1">
        <f>46.2783203125</f>
        <v>46.2783203125</v>
      </c>
    </row>
    <row r="134" spans="3:5" x14ac:dyDescent="0.25">
      <c r="C134" s="1">
        <f>25553</f>
        <v>25553</v>
      </c>
      <c r="D134" s="1">
        <f>47389</f>
        <v>47389</v>
      </c>
      <c r="E134" s="1">
        <f>46.2783203125</f>
        <v>46.2783203125</v>
      </c>
    </row>
    <row r="135" spans="3:5" x14ac:dyDescent="0.25">
      <c r="C135" s="1">
        <f>25716</f>
        <v>25716</v>
      </c>
      <c r="D135" s="1">
        <f>47389</f>
        <v>47389</v>
      </c>
      <c r="E135" s="1">
        <f>46.2783203125</f>
        <v>46.2783203125</v>
      </c>
    </row>
    <row r="136" spans="3:5" x14ac:dyDescent="0.25">
      <c r="C136" s="1">
        <f>25933</f>
        <v>25933</v>
      </c>
      <c r="D136" s="1">
        <f>47393</f>
        <v>47393</v>
      </c>
      <c r="E136" s="1">
        <f>46.2822265625</f>
        <v>46.2822265625</v>
      </c>
    </row>
    <row r="137" spans="3:5" x14ac:dyDescent="0.25">
      <c r="C137" s="1">
        <f>26119</f>
        <v>26119</v>
      </c>
      <c r="D137" s="1">
        <f>47399</f>
        <v>47399</v>
      </c>
      <c r="E137" s="1">
        <f>46.2880859375</f>
        <v>46.2880859375</v>
      </c>
    </row>
    <row r="138" spans="3:5" x14ac:dyDescent="0.25">
      <c r="C138" s="1">
        <f>26285</f>
        <v>26285</v>
      </c>
      <c r="D138" s="1">
        <f>47397</f>
        <v>47397</v>
      </c>
      <c r="E138" s="1">
        <f>46.2861328125</f>
        <v>46.2861328125</v>
      </c>
    </row>
    <row r="139" spans="3:5" x14ac:dyDescent="0.25">
      <c r="C139" s="1">
        <f>26492</f>
        <v>26492</v>
      </c>
      <c r="D139" s="1">
        <f>47479</f>
        <v>47479</v>
      </c>
      <c r="E139" s="1">
        <f>46.3662109375</f>
        <v>46.3662109375</v>
      </c>
    </row>
    <row r="140" spans="3:5" x14ac:dyDescent="0.25">
      <c r="C140" s="1">
        <f>26697</f>
        <v>26697</v>
      </c>
      <c r="D140" s="1">
        <f>47529</f>
        <v>47529</v>
      </c>
      <c r="E140" s="1">
        <f>46.4150390625</f>
        <v>46.4150390625</v>
      </c>
    </row>
    <row r="141" spans="3:5" x14ac:dyDescent="0.25">
      <c r="C141" s="1">
        <f>26896</f>
        <v>26896</v>
      </c>
      <c r="D141" s="1">
        <f>47533</f>
        <v>47533</v>
      </c>
      <c r="E141" s="1">
        <f>46.4189453125</f>
        <v>46.4189453125</v>
      </c>
    </row>
    <row r="142" spans="3:5" x14ac:dyDescent="0.25">
      <c r="C142" s="1">
        <f>27109</f>
        <v>27109</v>
      </c>
      <c r="D142" s="1">
        <f>47535</f>
        <v>47535</v>
      </c>
      <c r="E142" s="1">
        <f>46.4208984375</f>
        <v>46.4208984375</v>
      </c>
    </row>
    <row r="143" spans="3:5" x14ac:dyDescent="0.25">
      <c r="C143" s="1">
        <f>27300</f>
        <v>27300</v>
      </c>
      <c r="D143" s="1">
        <f>47537</f>
        <v>47537</v>
      </c>
      <c r="E143" s="1">
        <f>46.4228515625</f>
        <v>46.4228515625</v>
      </c>
    </row>
    <row r="144" spans="3:5" x14ac:dyDescent="0.25">
      <c r="C144" s="1">
        <f>27468</f>
        <v>27468</v>
      </c>
      <c r="D144" s="1">
        <f>47573</f>
        <v>47573</v>
      </c>
      <c r="E144" s="1">
        <f>46.4580078125</f>
        <v>46.4580078125</v>
      </c>
    </row>
    <row r="145" spans="3:5" x14ac:dyDescent="0.25">
      <c r="C145" s="1">
        <f>27653</f>
        <v>27653</v>
      </c>
      <c r="D145" s="1">
        <f>47577</f>
        <v>47577</v>
      </c>
      <c r="E145" s="1">
        <f>46.4619140625</f>
        <v>46.4619140625</v>
      </c>
    </row>
    <row r="146" spans="3:5" x14ac:dyDescent="0.25">
      <c r="C146" s="1">
        <f>27819</f>
        <v>27819</v>
      </c>
      <c r="D146" s="1">
        <f>47577</f>
        <v>47577</v>
      </c>
      <c r="E146" s="1">
        <f>46.4619140625</f>
        <v>46.4619140625</v>
      </c>
    </row>
    <row r="147" spans="3:5" x14ac:dyDescent="0.25">
      <c r="C147" s="1">
        <f>28015</f>
        <v>28015</v>
      </c>
      <c r="D147" s="1">
        <f>47583</f>
        <v>47583</v>
      </c>
      <c r="E147" s="1">
        <f>46.4677734375</f>
        <v>46.4677734375</v>
      </c>
    </row>
    <row r="148" spans="3:5" x14ac:dyDescent="0.25">
      <c r="C148" s="1">
        <f>28211</f>
        <v>28211</v>
      </c>
      <c r="D148" s="1">
        <f>47585</f>
        <v>47585</v>
      </c>
      <c r="E148" s="1">
        <f>46.4697265625</f>
        <v>46.4697265625</v>
      </c>
    </row>
    <row r="149" spans="3:5" x14ac:dyDescent="0.25">
      <c r="C149" s="1">
        <f>28398</f>
        <v>28398</v>
      </c>
      <c r="D149" s="1">
        <f>47585</f>
        <v>47585</v>
      </c>
      <c r="E149" s="1">
        <f>46.4697265625</f>
        <v>46.4697265625</v>
      </c>
    </row>
    <row r="150" spans="3:5" x14ac:dyDescent="0.25">
      <c r="C150" s="1">
        <f>28583</f>
        <v>28583</v>
      </c>
      <c r="D150" s="1">
        <f>47589</f>
        <v>47589</v>
      </c>
      <c r="E150" s="1">
        <f>46.4736328125</f>
        <v>46.4736328125</v>
      </c>
    </row>
    <row r="151" spans="3:5" x14ac:dyDescent="0.25">
      <c r="C151" s="1">
        <f>28754</f>
        <v>28754</v>
      </c>
      <c r="D151" s="1">
        <f>47717</f>
        <v>47717</v>
      </c>
      <c r="E151" s="1">
        <f>46.5986328125</f>
        <v>46.5986328125</v>
      </c>
    </row>
    <row r="152" spans="3:5" x14ac:dyDescent="0.25">
      <c r="C152" s="1">
        <f>28937</f>
        <v>28937</v>
      </c>
      <c r="D152" s="1">
        <f>47611</f>
        <v>47611</v>
      </c>
      <c r="E152" s="1">
        <f>46.4951171875</f>
        <v>46.4951171875</v>
      </c>
    </row>
    <row r="153" spans="3:5" x14ac:dyDescent="0.25">
      <c r="C153" s="1">
        <f>29129</f>
        <v>29129</v>
      </c>
      <c r="D153" s="1">
        <f>47609</f>
        <v>47609</v>
      </c>
      <c r="E153" s="1">
        <f>46.4931640625</f>
        <v>46.4931640625</v>
      </c>
    </row>
    <row r="154" spans="3:5" x14ac:dyDescent="0.25">
      <c r="C154" s="1">
        <f>29307</f>
        <v>29307</v>
      </c>
      <c r="D154" s="1">
        <f>47613</f>
        <v>47613</v>
      </c>
      <c r="E154" s="1">
        <f>46.4970703125</f>
        <v>46.4970703125</v>
      </c>
    </row>
    <row r="155" spans="3:5" x14ac:dyDescent="0.25">
      <c r="C155" s="1">
        <f>29513</f>
        <v>29513</v>
      </c>
      <c r="D155" s="1">
        <f>47614</f>
        <v>47614</v>
      </c>
      <c r="E155" s="1">
        <f>46.498046875</f>
        <v>46.498046875</v>
      </c>
    </row>
    <row r="156" spans="3:5" x14ac:dyDescent="0.25">
      <c r="C156" s="1">
        <f>29736</f>
        <v>29736</v>
      </c>
      <c r="D156" s="1">
        <f>47617</f>
        <v>47617</v>
      </c>
      <c r="E156" s="1">
        <f>46.5009765625</f>
        <v>46.5009765625</v>
      </c>
    </row>
    <row r="157" spans="3:5" x14ac:dyDescent="0.25">
      <c r="C157" s="1">
        <f>29939</f>
        <v>29939</v>
      </c>
      <c r="D157" s="1">
        <f>47625</f>
        <v>47625</v>
      </c>
      <c r="E157" s="1">
        <f>46.5087890625</f>
        <v>46.5087890625</v>
      </c>
    </row>
    <row r="158" spans="3:5" x14ac:dyDescent="0.25">
      <c r="C158" s="1">
        <f>30134</f>
        <v>30134</v>
      </c>
      <c r="D158" s="1">
        <f>47655</f>
        <v>47655</v>
      </c>
      <c r="E158" s="1">
        <f>46.5380859375</f>
        <v>46.5380859375</v>
      </c>
    </row>
    <row r="159" spans="3:5" x14ac:dyDescent="0.25">
      <c r="C159" s="1">
        <f>30320</f>
        <v>30320</v>
      </c>
      <c r="D159" s="1">
        <f>47657</f>
        <v>47657</v>
      </c>
      <c r="E159" s="1">
        <f>46.5400390625</f>
        <v>46.5400390625</v>
      </c>
    </row>
    <row r="160" spans="3:5" x14ac:dyDescent="0.25">
      <c r="C160" s="1">
        <f>30494</f>
        <v>30494</v>
      </c>
      <c r="D160" s="1">
        <f>47661</f>
        <v>47661</v>
      </c>
      <c r="E160" s="1">
        <f>46.5439453125</f>
        <v>46.5439453125</v>
      </c>
    </row>
    <row r="161" spans="3:5" x14ac:dyDescent="0.25">
      <c r="C161" s="1">
        <f>30682</f>
        <v>30682</v>
      </c>
      <c r="D161" s="1">
        <f>47665</f>
        <v>47665</v>
      </c>
      <c r="E161" s="1">
        <f>46.5478515625</f>
        <v>46.5478515625</v>
      </c>
    </row>
    <row r="162" spans="3:5" x14ac:dyDescent="0.25">
      <c r="C162" s="1">
        <f>30848</f>
        <v>30848</v>
      </c>
      <c r="D162" s="1">
        <f>47665</f>
        <v>47665</v>
      </c>
      <c r="E162" s="1">
        <f>46.5478515625</f>
        <v>46.5478515625</v>
      </c>
    </row>
    <row r="163" spans="3:5" x14ac:dyDescent="0.25">
      <c r="C163" s="1">
        <f>31057</f>
        <v>31057</v>
      </c>
      <c r="D163" s="1">
        <f>47671</f>
        <v>47671</v>
      </c>
      <c r="E163" s="1">
        <f>46.5537109375</f>
        <v>46.5537109375</v>
      </c>
    </row>
    <row r="164" spans="3:5" x14ac:dyDescent="0.25">
      <c r="C164" s="1">
        <f>31227</f>
        <v>31227</v>
      </c>
      <c r="D164" s="1">
        <f>47669</f>
        <v>47669</v>
      </c>
      <c r="E164" s="1">
        <f>46.5517578125</f>
        <v>46.5517578125</v>
      </c>
    </row>
    <row r="165" spans="3:5" x14ac:dyDescent="0.25">
      <c r="C165" s="1">
        <f>31413</f>
        <v>31413</v>
      </c>
      <c r="D165" s="1">
        <f>47673</f>
        <v>47673</v>
      </c>
      <c r="E165" s="1">
        <f>46.5556640625</f>
        <v>46.5556640625</v>
      </c>
    </row>
    <row r="166" spans="3:5" x14ac:dyDescent="0.25">
      <c r="C166" s="1">
        <f>31597</f>
        <v>31597</v>
      </c>
      <c r="D166" s="1">
        <f>47677</f>
        <v>47677</v>
      </c>
      <c r="E166" s="1">
        <f>46.5595703125</f>
        <v>46.5595703125</v>
      </c>
    </row>
    <row r="167" spans="3:5" x14ac:dyDescent="0.25">
      <c r="C167" s="1">
        <f>31766</f>
        <v>31766</v>
      </c>
      <c r="D167" s="1">
        <f>47685</f>
        <v>47685</v>
      </c>
      <c r="E167" s="1">
        <f>46.5673828125</f>
        <v>46.5673828125</v>
      </c>
    </row>
    <row r="168" spans="3:5" x14ac:dyDescent="0.25">
      <c r="C168" s="1">
        <f>31935</f>
        <v>31935</v>
      </c>
      <c r="D168" s="1">
        <f>47686</f>
        <v>47686</v>
      </c>
      <c r="E168" s="1">
        <f>46.568359375</f>
        <v>46.568359375</v>
      </c>
    </row>
    <row r="169" spans="3:5" x14ac:dyDescent="0.25">
      <c r="C169" s="1">
        <f>32084</f>
        <v>32084</v>
      </c>
      <c r="D169" s="1">
        <f>47689</f>
        <v>47689</v>
      </c>
      <c r="E169" s="1">
        <f>46.5712890625</f>
        <v>46.5712890625</v>
      </c>
    </row>
    <row r="170" spans="3:5" x14ac:dyDescent="0.25">
      <c r="C170" s="1">
        <f>32312</f>
        <v>32312</v>
      </c>
      <c r="D170" s="1">
        <f>47891</f>
        <v>47891</v>
      </c>
      <c r="E170" s="1">
        <f>46.7685546875</f>
        <v>46.7685546875</v>
      </c>
    </row>
    <row r="171" spans="3:5" x14ac:dyDescent="0.25">
      <c r="C171" s="1">
        <f>32512</f>
        <v>32512</v>
      </c>
      <c r="D171" s="1">
        <f>47749</f>
        <v>47749</v>
      </c>
      <c r="E171" s="1">
        <f>46.6298828125</f>
        <v>46.6298828125</v>
      </c>
    </row>
    <row r="172" spans="3:5" x14ac:dyDescent="0.25">
      <c r="C172" s="1">
        <f>32685</f>
        <v>32685</v>
      </c>
      <c r="D172" s="1">
        <f>47749</f>
        <v>47749</v>
      </c>
      <c r="E172" s="1">
        <f>46.6298828125</f>
        <v>46.6298828125</v>
      </c>
    </row>
    <row r="173" spans="3:5" x14ac:dyDescent="0.25">
      <c r="C173" s="1">
        <f>32881</f>
        <v>32881</v>
      </c>
      <c r="D173" s="1">
        <f>47753</f>
        <v>47753</v>
      </c>
      <c r="E173" s="1">
        <f>46.6337890625</f>
        <v>46.6337890625</v>
      </c>
    </row>
    <row r="174" spans="3:5" x14ac:dyDescent="0.25">
      <c r="C174" s="1">
        <f>33064</f>
        <v>33064</v>
      </c>
      <c r="D174" s="1">
        <f>47757</f>
        <v>47757</v>
      </c>
      <c r="E174" s="1">
        <f>46.6376953125</f>
        <v>46.6376953125</v>
      </c>
    </row>
    <row r="175" spans="3:5" x14ac:dyDescent="0.25">
      <c r="C175" s="1">
        <f>33255</f>
        <v>33255</v>
      </c>
      <c r="D175" s="1">
        <f>47762</f>
        <v>47762</v>
      </c>
      <c r="E175" s="1">
        <f>46.642578125</f>
        <v>46.642578125</v>
      </c>
    </row>
    <row r="176" spans="3:5" x14ac:dyDescent="0.25">
      <c r="C176" s="1">
        <f>33454</f>
        <v>33454</v>
      </c>
      <c r="D176" s="1">
        <f>47765</f>
        <v>47765</v>
      </c>
      <c r="E176" s="1">
        <f>46.6455078125</f>
        <v>46.6455078125</v>
      </c>
    </row>
    <row r="177" spans="3:5" x14ac:dyDescent="0.25">
      <c r="C177" s="1">
        <f>33690</f>
        <v>33690</v>
      </c>
      <c r="D177" s="1">
        <f>47767</f>
        <v>47767</v>
      </c>
      <c r="E177" s="1">
        <f>46.6474609375</f>
        <v>46.6474609375</v>
      </c>
    </row>
    <row r="178" spans="3:5" x14ac:dyDescent="0.25">
      <c r="C178" s="1">
        <f>33880</f>
        <v>33880</v>
      </c>
      <c r="D178" s="1">
        <f>47821</f>
        <v>47821</v>
      </c>
      <c r="E178" s="1">
        <f>46.7001953125</f>
        <v>46.7001953125</v>
      </c>
    </row>
    <row r="179" spans="3:5" x14ac:dyDescent="0.25">
      <c r="C179" s="1">
        <f>34033</f>
        <v>34033</v>
      </c>
      <c r="D179" s="1">
        <f>47825</f>
        <v>47825</v>
      </c>
      <c r="E179" s="1">
        <f>46.7041015625</f>
        <v>46.7041015625</v>
      </c>
    </row>
    <row r="180" spans="3:5" x14ac:dyDescent="0.25">
      <c r="C180" s="1">
        <f>34233</f>
        <v>34233</v>
      </c>
      <c r="D180" s="1">
        <f>47827</f>
        <v>47827</v>
      </c>
      <c r="E180" s="1">
        <f>46.7060546875</f>
        <v>46.7060546875</v>
      </c>
    </row>
    <row r="181" spans="3:5" x14ac:dyDescent="0.25">
      <c r="C181" s="1">
        <f>34426</f>
        <v>34426</v>
      </c>
      <c r="D181" s="1">
        <f>47829</f>
        <v>47829</v>
      </c>
      <c r="E181" s="1">
        <f>46.7080078125</f>
        <v>46.7080078125</v>
      </c>
    </row>
    <row r="182" spans="3:5" x14ac:dyDescent="0.25">
      <c r="C182" s="1">
        <f>34595</f>
        <v>34595</v>
      </c>
      <c r="D182" s="1">
        <f>47829</f>
        <v>47829</v>
      </c>
      <c r="E182" s="1">
        <f>46.7080078125</f>
        <v>46.7080078125</v>
      </c>
    </row>
    <row r="183" spans="3:5" x14ac:dyDescent="0.25">
      <c r="C183" s="1">
        <f>34763</f>
        <v>34763</v>
      </c>
      <c r="D183" s="1">
        <f>47833</f>
        <v>47833</v>
      </c>
      <c r="E183" s="1">
        <f>46.7119140625</f>
        <v>46.7119140625</v>
      </c>
    </row>
    <row r="184" spans="3:5" x14ac:dyDescent="0.25">
      <c r="C184" s="1">
        <f>34909</f>
        <v>34909</v>
      </c>
      <c r="D184" s="1">
        <f>47833</f>
        <v>47833</v>
      </c>
      <c r="E184" s="1">
        <f>46.7119140625</f>
        <v>46.7119140625</v>
      </c>
    </row>
    <row r="185" spans="3:5" x14ac:dyDescent="0.25">
      <c r="C185" s="1">
        <f>35060</f>
        <v>35060</v>
      </c>
      <c r="D185" s="1">
        <f>47837</f>
        <v>47837</v>
      </c>
      <c r="E185" s="1">
        <f>46.7158203125</f>
        <v>46.7158203125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2016-01-08T15:46:50Z</cp:lastPrinted>
  <dcterms:created xsi:type="dcterms:W3CDTF">2016-01-08T15:46:50Z</dcterms:created>
  <dcterms:modified xsi:type="dcterms:W3CDTF">2016-01-08T15:11:59Z</dcterms:modified>
</cp:coreProperties>
</file>