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Sencha Touch 2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<sst xmlns="http://schemas.openxmlformats.org/spreadsheetml/2006/main" count="9" uniqueCount="9">
  <si>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</si>
  <si>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</si>
  <si>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</si>
  <si>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</si>
  <si>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291(120x)</t>
  </si>
  <si>
    <t>AVERAGE: 153(229x)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</si>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</sst>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Sheet1!$A$2:$A$121</c:f>
              <c:numCache>
                <c:formatCode>General</c:formatCode>
                <c:ptCount val="120"/>
                <c:pt idx="0">
                  <c:v>588</c:v>
                </c:pt>
                <c:pt idx="1">
                  <c:v>890</c:v>
                </c:pt>
                <c:pt idx="2">
                  <c:v>1203</c:v>
                </c:pt>
                <c:pt idx="3">
                  <c:v>1500</c:v>
                </c:pt>
                <c:pt idx="4">
                  <c:v>1831</c:v>
                </c:pt>
                <c:pt idx="5">
                  <c:v>2129</c:v>
                </c:pt>
                <c:pt idx="6">
                  <c:v>2438</c:v>
                </c:pt>
                <c:pt idx="7">
                  <c:v>2712</c:v>
                </c:pt>
                <c:pt idx="8">
                  <c:v>2986</c:v>
                </c:pt>
                <c:pt idx="9">
                  <c:v>3271</c:v>
                </c:pt>
                <c:pt idx="10">
                  <c:v>3552</c:v>
                </c:pt>
                <c:pt idx="11">
                  <c:v>3827</c:v>
                </c:pt>
                <c:pt idx="12">
                  <c:v>4124</c:v>
                </c:pt>
                <c:pt idx="13">
                  <c:v>4438</c:v>
                </c:pt>
                <c:pt idx="14">
                  <c:v>4749</c:v>
                </c:pt>
                <c:pt idx="15">
                  <c:v>5057</c:v>
                </c:pt>
                <c:pt idx="16">
                  <c:v>5383</c:v>
                </c:pt>
                <c:pt idx="17">
                  <c:v>5690</c:v>
                </c:pt>
                <c:pt idx="18">
                  <c:v>5980</c:v>
                </c:pt>
                <c:pt idx="19">
                  <c:v>6271</c:v>
                </c:pt>
                <c:pt idx="20">
                  <c:v>6568</c:v>
                </c:pt>
                <c:pt idx="21">
                  <c:v>6844</c:v>
                </c:pt>
                <c:pt idx="22">
                  <c:v>7120</c:v>
                </c:pt>
                <c:pt idx="23">
                  <c:v>7414</c:v>
                </c:pt>
                <c:pt idx="24">
                  <c:v>7697</c:v>
                </c:pt>
                <c:pt idx="25">
                  <c:v>7973</c:v>
                </c:pt>
                <c:pt idx="26">
                  <c:v>8248</c:v>
                </c:pt>
                <c:pt idx="27">
                  <c:v>8544</c:v>
                </c:pt>
                <c:pt idx="28">
                  <c:v>8823</c:v>
                </c:pt>
                <c:pt idx="29">
                  <c:v>9108</c:v>
                </c:pt>
                <c:pt idx="30">
                  <c:v>9411</c:v>
                </c:pt>
                <c:pt idx="31">
                  <c:v>9698</c:v>
                </c:pt>
                <c:pt idx="32">
                  <c:v>9990</c:v>
                </c:pt>
                <c:pt idx="33">
                  <c:v>10310</c:v>
                </c:pt>
                <c:pt idx="34">
                  <c:v>10627</c:v>
                </c:pt>
                <c:pt idx="35">
                  <c:v>10941</c:v>
                </c:pt>
                <c:pt idx="36">
                  <c:v>11243</c:v>
                </c:pt>
                <c:pt idx="37">
                  <c:v>11526</c:v>
                </c:pt>
                <c:pt idx="38">
                  <c:v>11835</c:v>
                </c:pt>
                <c:pt idx="39">
                  <c:v>12118</c:v>
                </c:pt>
                <c:pt idx="40">
                  <c:v>12405</c:v>
                </c:pt>
                <c:pt idx="41">
                  <c:v>12694</c:v>
                </c:pt>
                <c:pt idx="42">
                  <c:v>12985</c:v>
                </c:pt>
                <c:pt idx="43">
                  <c:v>13278</c:v>
                </c:pt>
                <c:pt idx="44">
                  <c:v>13593</c:v>
                </c:pt>
                <c:pt idx="45">
                  <c:v>13879</c:v>
                </c:pt>
                <c:pt idx="46">
                  <c:v>14166</c:v>
                </c:pt>
                <c:pt idx="47">
                  <c:v>14453</c:v>
                </c:pt>
                <c:pt idx="48">
                  <c:v>14737</c:v>
                </c:pt>
                <c:pt idx="49">
                  <c:v>15033</c:v>
                </c:pt>
                <c:pt idx="50">
                  <c:v>15342</c:v>
                </c:pt>
                <c:pt idx="51">
                  <c:v>15651</c:v>
                </c:pt>
                <c:pt idx="52">
                  <c:v>15940</c:v>
                </c:pt>
                <c:pt idx="53">
                  <c:v>16221</c:v>
                </c:pt>
                <c:pt idx="54">
                  <c:v>16517</c:v>
                </c:pt>
                <c:pt idx="55">
                  <c:v>16801</c:v>
                </c:pt>
                <c:pt idx="56">
                  <c:v>17090</c:v>
                </c:pt>
                <c:pt idx="57">
                  <c:v>17375</c:v>
                </c:pt>
                <c:pt idx="58">
                  <c:v>17646</c:v>
                </c:pt>
                <c:pt idx="59">
                  <c:v>17933</c:v>
                </c:pt>
                <c:pt idx="60">
                  <c:v>18232</c:v>
                </c:pt>
                <c:pt idx="61">
                  <c:v>18508</c:v>
                </c:pt>
                <c:pt idx="62">
                  <c:v>18785</c:v>
                </c:pt>
                <c:pt idx="63">
                  <c:v>19078</c:v>
                </c:pt>
                <c:pt idx="64">
                  <c:v>19369</c:v>
                </c:pt>
                <c:pt idx="65">
                  <c:v>19654</c:v>
                </c:pt>
                <c:pt idx="66">
                  <c:v>19937</c:v>
                </c:pt>
                <c:pt idx="67">
                  <c:v>20231</c:v>
                </c:pt>
                <c:pt idx="68">
                  <c:v>20538</c:v>
                </c:pt>
                <c:pt idx="69">
                  <c:v>20807</c:v>
                </c:pt>
                <c:pt idx="70">
                  <c:v>21090</c:v>
                </c:pt>
                <c:pt idx="71">
                  <c:v>21382</c:v>
                </c:pt>
                <c:pt idx="72">
                  <c:v>21690</c:v>
                </c:pt>
                <c:pt idx="73">
                  <c:v>21993</c:v>
                </c:pt>
                <c:pt idx="74">
                  <c:v>22288</c:v>
                </c:pt>
                <c:pt idx="75">
                  <c:v>22594</c:v>
                </c:pt>
                <c:pt idx="76">
                  <c:v>22896</c:v>
                </c:pt>
                <c:pt idx="77">
                  <c:v>23200</c:v>
                </c:pt>
                <c:pt idx="78">
                  <c:v>23501</c:v>
                </c:pt>
                <c:pt idx="79">
                  <c:v>23789</c:v>
                </c:pt>
                <c:pt idx="80">
                  <c:v>24095</c:v>
                </c:pt>
                <c:pt idx="81">
                  <c:v>24400</c:v>
                </c:pt>
                <c:pt idx="82">
                  <c:v>24680</c:v>
                </c:pt>
                <c:pt idx="83">
                  <c:v>24997</c:v>
                </c:pt>
                <c:pt idx="84">
                  <c:v>25327</c:v>
                </c:pt>
                <c:pt idx="85">
                  <c:v>25643</c:v>
                </c:pt>
                <c:pt idx="86">
                  <c:v>25948</c:v>
                </c:pt>
                <c:pt idx="87">
                  <c:v>26261</c:v>
                </c:pt>
                <c:pt idx="88">
                  <c:v>26552</c:v>
                </c:pt>
                <c:pt idx="89">
                  <c:v>26824</c:v>
                </c:pt>
                <c:pt idx="90">
                  <c:v>27098</c:v>
                </c:pt>
                <c:pt idx="91">
                  <c:v>27435</c:v>
                </c:pt>
                <c:pt idx="92">
                  <c:v>27727</c:v>
                </c:pt>
                <c:pt idx="93">
                  <c:v>28028</c:v>
                </c:pt>
                <c:pt idx="94">
                  <c:v>28323</c:v>
                </c:pt>
                <c:pt idx="95">
                  <c:v>28625</c:v>
                </c:pt>
                <c:pt idx="96">
                  <c:v>28938</c:v>
                </c:pt>
                <c:pt idx="97">
                  <c:v>29241</c:v>
                </c:pt>
                <c:pt idx="98">
                  <c:v>29526</c:v>
                </c:pt>
                <c:pt idx="99">
                  <c:v>29833</c:v>
                </c:pt>
                <c:pt idx="100">
                  <c:v>30119</c:v>
                </c:pt>
                <c:pt idx="101">
                  <c:v>30447</c:v>
                </c:pt>
                <c:pt idx="102">
                  <c:v>30735</c:v>
                </c:pt>
                <c:pt idx="103">
                  <c:v>31014</c:v>
                </c:pt>
                <c:pt idx="104">
                  <c:v>31296</c:v>
                </c:pt>
                <c:pt idx="105">
                  <c:v>31580</c:v>
                </c:pt>
                <c:pt idx="106">
                  <c:v>31882</c:v>
                </c:pt>
                <c:pt idx="107">
                  <c:v>32161</c:v>
                </c:pt>
                <c:pt idx="108">
                  <c:v>32438</c:v>
                </c:pt>
                <c:pt idx="109">
                  <c:v>32725</c:v>
                </c:pt>
                <c:pt idx="110">
                  <c:v>33017</c:v>
                </c:pt>
                <c:pt idx="111">
                  <c:v>33323</c:v>
                </c:pt>
                <c:pt idx="112">
                  <c:v>33614</c:v>
                </c:pt>
                <c:pt idx="113">
                  <c:v>33907</c:v>
                </c:pt>
                <c:pt idx="114">
                  <c:v>34179</c:v>
                </c:pt>
                <c:pt idx="115">
                  <c:v>34451</c:v>
                </c:pt>
                <c:pt idx="116">
                  <c:v>34734</c:v>
                </c:pt>
                <c:pt idx="117">
                  <c:v>35001</c:v>
                </c:pt>
                <c:pt idx="118">
                  <c:v>35275</c:v>
                </c:pt>
                <c:pt idx="119">
                  <c:v>35563</c:v>
                </c:pt>
              </c:numCache>
            </c:numRef>
          </c:cat>
          <c:val>
            <c:numRef>
              <c:f>Sheet1!$B$2:$B$121</c:f>
              <c:numCache>
                <c:formatCode>General</c:formatCode>
                <c:ptCount val="120"/>
                <c:pt idx="0">
                  <c:v>15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39</c:v>
                </c:pt>
                <c:pt idx="5">
                  <c:v>25</c:v>
                </c:pt>
                <c:pt idx="6">
                  <c:v>25</c:v>
                </c:pt>
                <c:pt idx="7">
                  <c:v>27</c:v>
                </c:pt>
                <c:pt idx="8">
                  <c:v>23</c:v>
                </c:pt>
                <c:pt idx="9">
                  <c:v>27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11</c:v>
                </c:pt>
                <c:pt idx="20">
                  <c:v>25</c:v>
                </c:pt>
                <c:pt idx="21">
                  <c:v>29</c:v>
                </c:pt>
                <c:pt idx="22">
                  <c:v>33</c:v>
                </c:pt>
                <c:pt idx="23">
                  <c:v>36</c:v>
                </c:pt>
                <c:pt idx="24">
                  <c:v>29</c:v>
                </c:pt>
                <c:pt idx="25">
                  <c:v>42</c:v>
                </c:pt>
                <c:pt idx="26">
                  <c:v>25</c:v>
                </c:pt>
                <c:pt idx="27">
                  <c:v>36</c:v>
                </c:pt>
                <c:pt idx="28">
                  <c:v>33</c:v>
                </c:pt>
                <c:pt idx="29">
                  <c:v>29</c:v>
                </c:pt>
                <c:pt idx="30">
                  <c:v>36</c:v>
                </c:pt>
                <c:pt idx="31">
                  <c:v>34</c:v>
                </c:pt>
                <c:pt idx="32">
                  <c:v>34</c:v>
                </c:pt>
                <c:pt idx="33">
                  <c:v>21</c:v>
                </c:pt>
                <c:pt idx="34">
                  <c:v>12</c:v>
                </c:pt>
                <c:pt idx="35">
                  <c:v>22</c:v>
                </c:pt>
                <c:pt idx="36">
                  <c:v>23</c:v>
                </c:pt>
                <c:pt idx="37">
                  <c:v>28</c:v>
                </c:pt>
                <c:pt idx="38">
                  <c:v>36</c:v>
                </c:pt>
                <c:pt idx="39">
                  <c:v>25</c:v>
                </c:pt>
                <c:pt idx="40">
                  <c:v>16</c:v>
                </c:pt>
                <c:pt idx="41">
                  <c:v>14</c:v>
                </c:pt>
                <c:pt idx="42">
                  <c:v>17</c:v>
                </c:pt>
                <c:pt idx="43">
                  <c:v>17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18</c:v>
                </c:pt>
                <c:pt idx="48">
                  <c:v>14</c:v>
                </c:pt>
                <c:pt idx="49">
                  <c:v>22</c:v>
                </c:pt>
                <c:pt idx="50">
                  <c:v>21</c:v>
                </c:pt>
                <c:pt idx="51">
                  <c:v>15</c:v>
                </c:pt>
                <c:pt idx="52">
                  <c:v>18</c:v>
                </c:pt>
                <c:pt idx="53">
                  <c:v>25</c:v>
                </c:pt>
                <c:pt idx="54">
                  <c:v>23</c:v>
                </c:pt>
                <c:pt idx="55">
                  <c:v>35</c:v>
                </c:pt>
                <c:pt idx="56">
                  <c:v>25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34</c:v>
                </c:pt>
                <c:pt idx="61">
                  <c:v>31</c:v>
                </c:pt>
                <c:pt idx="62">
                  <c:v>34</c:v>
                </c:pt>
                <c:pt idx="63">
                  <c:v>15</c:v>
                </c:pt>
                <c:pt idx="64">
                  <c:v>12</c:v>
                </c:pt>
                <c:pt idx="65">
                  <c:v>11</c:v>
                </c:pt>
                <c:pt idx="66">
                  <c:v>20</c:v>
                </c:pt>
                <c:pt idx="67">
                  <c:v>16</c:v>
                </c:pt>
                <c:pt idx="68">
                  <c:v>14</c:v>
                </c:pt>
                <c:pt idx="69">
                  <c:v>26</c:v>
                </c:pt>
                <c:pt idx="70">
                  <c:v>30</c:v>
                </c:pt>
                <c:pt idx="71">
                  <c:v>15</c:v>
                </c:pt>
                <c:pt idx="72">
                  <c:v>12</c:v>
                </c:pt>
                <c:pt idx="73">
                  <c:v>11</c:v>
                </c:pt>
                <c:pt idx="74">
                  <c:v>13</c:v>
                </c:pt>
                <c:pt idx="75">
                  <c:v>11</c:v>
                </c:pt>
                <c:pt idx="76">
                  <c:v>10</c:v>
                </c:pt>
                <c:pt idx="77">
                  <c:v>13</c:v>
                </c:pt>
                <c:pt idx="78">
                  <c:v>18</c:v>
                </c:pt>
                <c:pt idx="79">
                  <c:v>27</c:v>
                </c:pt>
                <c:pt idx="80">
                  <c:v>37</c:v>
                </c:pt>
                <c:pt idx="81">
                  <c:v>20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29</c:v>
                </c:pt>
                <c:pt idx="100">
                  <c:v>23</c:v>
                </c:pt>
                <c:pt idx="101">
                  <c:v>41</c:v>
                </c:pt>
                <c:pt idx="102">
                  <c:v>11</c:v>
                </c:pt>
                <c:pt idx="103">
                  <c:v>17</c:v>
                </c:pt>
                <c:pt idx="104">
                  <c:v>17</c:v>
                </c:pt>
                <c:pt idx="105">
                  <c:v>13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31</c:v>
                </c:pt>
                <c:pt idx="110">
                  <c:v>14</c:v>
                </c:pt>
                <c:pt idx="111">
                  <c:v>27</c:v>
                </c:pt>
                <c:pt idx="112">
                  <c:v>11</c:v>
                </c:pt>
                <c:pt idx="113">
                  <c:v>17</c:v>
                </c:pt>
                <c:pt idx="114">
                  <c:v>15</c:v>
                </c:pt>
                <c:pt idx="115">
                  <c:v>20</c:v>
                </c:pt>
                <c:pt idx="116">
                  <c:v>13</c:v>
                </c:pt>
                <c:pt idx="117">
                  <c:v>15</c:v>
                </c:pt>
                <c:pt idx="118">
                  <c:v>15</c:v>
                </c:pt>
                <c:pt idx="119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22564080"/>
        <c:axId val="-1443689104"/>
      </c:lineChart>
      <c:catAx>
        <c:axId val="-15225640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4368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4368910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5225640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Sheet1!$C$2:$C$230</c:f>
              <c:numCache>
                <c:formatCode>General</c:formatCode>
                <c:ptCount val="229"/>
                <c:pt idx="0">
                  <c:v>465</c:v>
                </c:pt>
                <c:pt idx="1">
                  <c:v>624</c:v>
                </c:pt>
                <c:pt idx="2">
                  <c:v>760</c:v>
                </c:pt>
                <c:pt idx="3">
                  <c:v>937</c:v>
                </c:pt>
                <c:pt idx="4">
                  <c:v>1085</c:v>
                </c:pt>
                <c:pt idx="5">
                  <c:v>1207</c:v>
                </c:pt>
                <c:pt idx="6">
                  <c:v>1347</c:v>
                </c:pt>
                <c:pt idx="7">
                  <c:v>1483</c:v>
                </c:pt>
                <c:pt idx="8">
                  <c:v>1676</c:v>
                </c:pt>
                <c:pt idx="9">
                  <c:v>1910</c:v>
                </c:pt>
                <c:pt idx="10">
                  <c:v>2048</c:v>
                </c:pt>
                <c:pt idx="11">
                  <c:v>2195</c:v>
                </c:pt>
                <c:pt idx="12">
                  <c:v>2403</c:v>
                </c:pt>
                <c:pt idx="13">
                  <c:v>2539</c:v>
                </c:pt>
                <c:pt idx="14">
                  <c:v>2665</c:v>
                </c:pt>
                <c:pt idx="15">
                  <c:v>2799</c:v>
                </c:pt>
                <c:pt idx="16">
                  <c:v>2934</c:v>
                </c:pt>
                <c:pt idx="17">
                  <c:v>3077</c:v>
                </c:pt>
                <c:pt idx="18">
                  <c:v>3238</c:v>
                </c:pt>
                <c:pt idx="19">
                  <c:v>3379</c:v>
                </c:pt>
                <c:pt idx="20">
                  <c:v>3508</c:v>
                </c:pt>
                <c:pt idx="21">
                  <c:v>3643</c:v>
                </c:pt>
                <c:pt idx="22">
                  <c:v>3772</c:v>
                </c:pt>
                <c:pt idx="23">
                  <c:v>3950</c:v>
                </c:pt>
                <c:pt idx="24">
                  <c:v>4100</c:v>
                </c:pt>
                <c:pt idx="25">
                  <c:v>4268</c:v>
                </c:pt>
                <c:pt idx="26">
                  <c:v>4434</c:v>
                </c:pt>
                <c:pt idx="27">
                  <c:v>4581</c:v>
                </c:pt>
                <c:pt idx="28">
                  <c:v>4727</c:v>
                </c:pt>
                <c:pt idx="29">
                  <c:v>4885</c:v>
                </c:pt>
                <c:pt idx="30">
                  <c:v>5053</c:v>
                </c:pt>
                <c:pt idx="31">
                  <c:v>5202</c:v>
                </c:pt>
                <c:pt idx="32">
                  <c:v>5358</c:v>
                </c:pt>
                <c:pt idx="33">
                  <c:v>5511</c:v>
                </c:pt>
                <c:pt idx="34">
                  <c:v>5694</c:v>
                </c:pt>
                <c:pt idx="35">
                  <c:v>5842</c:v>
                </c:pt>
                <c:pt idx="36">
                  <c:v>5974</c:v>
                </c:pt>
                <c:pt idx="37">
                  <c:v>6161</c:v>
                </c:pt>
                <c:pt idx="38">
                  <c:v>6294</c:v>
                </c:pt>
                <c:pt idx="39">
                  <c:v>6454</c:v>
                </c:pt>
                <c:pt idx="40">
                  <c:v>6586</c:v>
                </c:pt>
                <c:pt idx="41">
                  <c:v>6742</c:v>
                </c:pt>
                <c:pt idx="42">
                  <c:v>6890</c:v>
                </c:pt>
                <c:pt idx="43">
                  <c:v>7027</c:v>
                </c:pt>
                <c:pt idx="44">
                  <c:v>7203</c:v>
                </c:pt>
                <c:pt idx="45">
                  <c:v>7356</c:v>
                </c:pt>
                <c:pt idx="46">
                  <c:v>7516</c:v>
                </c:pt>
                <c:pt idx="47">
                  <c:v>7657</c:v>
                </c:pt>
                <c:pt idx="48">
                  <c:v>7797</c:v>
                </c:pt>
                <c:pt idx="49">
                  <c:v>7982</c:v>
                </c:pt>
                <c:pt idx="50">
                  <c:v>8128</c:v>
                </c:pt>
                <c:pt idx="51">
                  <c:v>8285</c:v>
                </c:pt>
                <c:pt idx="52">
                  <c:v>8421</c:v>
                </c:pt>
                <c:pt idx="53">
                  <c:v>8556</c:v>
                </c:pt>
                <c:pt idx="54">
                  <c:v>8727</c:v>
                </c:pt>
                <c:pt idx="55">
                  <c:v>8922</c:v>
                </c:pt>
                <c:pt idx="56">
                  <c:v>9053</c:v>
                </c:pt>
                <c:pt idx="57">
                  <c:v>9220</c:v>
                </c:pt>
                <c:pt idx="58">
                  <c:v>9385</c:v>
                </c:pt>
                <c:pt idx="59">
                  <c:v>9567</c:v>
                </c:pt>
                <c:pt idx="60">
                  <c:v>9734</c:v>
                </c:pt>
                <c:pt idx="61">
                  <c:v>9885</c:v>
                </c:pt>
                <c:pt idx="62">
                  <c:v>10040</c:v>
                </c:pt>
                <c:pt idx="63">
                  <c:v>10194</c:v>
                </c:pt>
                <c:pt idx="64">
                  <c:v>10349</c:v>
                </c:pt>
                <c:pt idx="65">
                  <c:v>10490</c:v>
                </c:pt>
                <c:pt idx="66">
                  <c:v>10639</c:v>
                </c:pt>
                <c:pt idx="67">
                  <c:v>10805</c:v>
                </c:pt>
                <c:pt idx="68">
                  <c:v>10960</c:v>
                </c:pt>
                <c:pt idx="69">
                  <c:v>11103</c:v>
                </c:pt>
                <c:pt idx="70">
                  <c:v>11235</c:v>
                </c:pt>
                <c:pt idx="71">
                  <c:v>11388</c:v>
                </c:pt>
                <c:pt idx="72">
                  <c:v>11556</c:v>
                </c:pt>
                <c:pt idx="73">
                  <c:v>11748</c:v>
                </c:pt>
                <c:pt idx="74">
                  <c:v>11906</c:v>
                </c:pt>
                <c:pt idx="75">
                  <c:v>12042</c:v>
                </c:pt>
                <c:pt idx="76">
                  <c:v>12181</c:v>
                </c:pt>
                <c:pt idx="77">
                  <c:v>12315</c:v>
                </c:pt>
                <c:pt idx="78">
                  <c:v>12462</c:v>
                </c:pt>
                <c:pt idx="79">
                  <c:v>12590</c:v>
                </c:pt>
                <c:pt idx="80">
                  <c:v>12741</c:v>
                </c:pt>
                <c:pt idx="81">
                  <c:v>12880</c:v>
                </c:pt>
                <c:pt idx="82">
                  <c:v>13027</c:v>
                </c:pt>
                <c:pt idx="83">
                  <c:v>13178</c:v>
                </c:pt>
                <c:pt idx="84">
                  <c:v>13325</c:v>
                </c:pt>
                <c:pt idx="85">
                  <c:v>13485</c:v>
                </c:pt>
                <c:pt idx="86">
                  <c:v>13623</c:v>
                </c:pt>
                <c:pt idx="87">
                  <c:v>13767</c:v>
                </c:pt>
                <c:pt idx="88">
                  <c:v>13956</c:v>
                </c:pt>
                <c:pt idx="89">
                  <c:v>14100</c:v>
                </c:pt>
                <c:pt idx="90">
                  <c:v>14263</c:v>
                </c:pt>
                <c:pt idx="91">
                  <c:v>14419</c:v>
                </c:pt>
                <c:pt idx="92">
                  <c:v>14574</c:v>
                </c:pt>
                <c:pt idx="93">
                  <c:v>14734</c:v>
                </c:pt>
                <c:pt idx="94">
                  <c:v>14902</c:v>
                </c:pt>
                <c:pt idx="95">
                  <c:v>15053</c:v>
                </c:pt>
                <c:pt idx="96">
                  <c:v>15225</c:v>
                </c:pt>
                <c:pt idx="97">
                  <c:v>15371</c:v>
                </c:pt>
                <c:pt idx="98">
                  <c:v>15522</c:v>
                </c:pt>
                <c:pt idx="99">
                  <c:v>15670</c:v>
                </c:pt>
                <c:pt idx="100">
                  <c:v>15830</c:v>
                </c:pt>
                <c:pt idx="101">
                  <c:v>15986</c:v>
                </c:pt>
                <c:pt idx="102">
                  <c:v>16138</c:v>
                </c:pt>
                <c:pt idx="103">
                  <c:v>16308</c:v>
                </c:pt>
                <c:pt idx="104">
                  <c:v>16456</c:v>
                </c:pt>
                <c:pt idx="105">
                  <c:v>16594</c:v>
                </c:pt>
                <c:pt idx="106">
                  <c:v>16725</c:v>
                </c:pt>
                <c:pt idx="107">
                  <c:v>16874</c:v>
                </c:pt>
                <c:pt idx="108">
                  <c:v>17033</c:v>
                </c:pt>
                <c:pt idx="109">
                  <c:v>17190</c:v>
                </c:pt>
                <c:pt idx="110">
                  <c:v>17343</c:v>
                </c:pt>
                <c:pt idx="111">
                  <c:v>17483</c:v>
                </c:pt>
                <c:pt idx="112">
                  <c:v>17616</c:v>
                </c:pt>
                <c:pt idx="113">
                  <c:v>17759</c:v>
                </c:pt>
                <c:pt idx="114">
                  <c:v>17934</c:v>
                </c:pt>
                <c:pt idx="115">
                  <c:v>18139</c:v>
                </c:pt>
                <c:pt idx="116">
                  <c:v>18344</c:v>
                </c:pt>
                <c:pt idx="117">
                  <c:v>18520</c:v>
                </c:pt>
                <c:pt idx="118">
                  <c:v>18676</c:v>
                </c:pt>
                <c:pt idx="119">
                  <c:v>18857</c:v>
                </c:pt>
                <c:pt idx="120">
                  <c:v>19005</c:v>
                </c:pt>
                <c:pt idx="121">
                  <c:v>19161</c:v>
                </c:pt>
                <c:pt idx="122">
                  <c:v>19323</c:v>
                </c:pt>
                <c:pt idx="123">
                  <c:v>19470</c:v>
                </c:pt>
                <c:pt idx="124">
                  <c:v>19604</c:v>
                </c:pt>
                <c:pt idx="125">
                  <c:v>19749</c:v>
                </c:pt>
                <c:pt idx="126">
                  <c:v>19899</c:v>
                </c:pt>
                <c:pt idx="127">
                  <c:v>20049</c:v>
                </c:pt>
                <c:pt idx="128">
                  <c:v>20201</c:v>
                </c:pt>
                <c:pt idx="129">
                  <c:v>20341</c:v>
                </c:pt>
                <c:pt idx="130">
                  <c:v>20491</c:v>
                </c:pt>
                <c:pt idx="131">
                  <c:v>20640</c:v>
                </c:pt>
                <c:pt idx="132">
                  <c:v>20805</c:v>
                </c:pt>
                <c:pt idx="133">
                  <c:v>20942</c:v>
                </c:pt>
                <c:pt idx="134">
                  <c:v>21107</c:v>
                </c:pt>
                <c:pt idx="135">
                  <c:v>21241</c:v>
                </c:pt>
                <c:pt idx="136">
                  <c:v>21389</c:v>
                </c:pt>
                <c:pt idx="137">
                  <c:v>21540</c:v>
                </c:pt>
                <c:pt idx="138">
                  <c:v>21681</c:v>
                </c:pt>
                <c:pt idx="139">
                  <c:v>21845</c:v>
                </c:pt>
                <c:pt idx="140">
                  <c:v>21997</c:v>
                </c:pt>
                <c:pt idx="141">
                  <c:v>22153</c:v>
                </c:pt>
                <c:pt idx="142">
                  <c:v>22298</c:v>
                </c:pt>
                <c:pt idx="143">
                  <c:v>22446</c:v>
                </c:pt>
                <c:pt idx="144">
                  <c:v>22608</c:v>
                </c:pt>
                <c:pt idx="145">
                  <c:v>22752</c:v>
                </c:pt>
                <c:pt idx="146">
                  <c:v>22902</c:v>
                </c:pt>
                <c:pt idx="147">
                  <c:v>23053</c:v>
                </c:pt>
                <c:pt idx="148">
                  <c:v>23199</c:v>
                </c:pt>
                <c:pt idx="149">
                  <c:v>23348</c:v>
                </c:pt>
                <c:pt idx="150">
                  <c:v>23514</c:v>
                </c:pt>
                <c:pt idx="151">
                  <c:v>23656</c:v>
                </c:pt>
                <c:pt idx="152">
                  <c:v>23798</c:v>
                </c:pt>
                <c:pt idx="153">
                  <c:v>23954</c:v>
                </c:pt>
                <c:pt idx="154">
                  <c:v>24145</c:v>
                </c:pt>
                <c:pt idx="155">
                  <c:v>24283</c:v>
                </c:pt>
                <c:pt idx="156">
                  <c:v>24459</c:v>
                </c:pt>
                <c:pt idx="157">
                  <c:v>24584</c:v>
                </c:pt>
                <c:pt idx="158">
                  <c:v>24724</c:v>
                </c:pt>
                <c:pt idx="159">
                  <c:v>24856</c:v>
                </c:pt>
                <c:pt idx="160">
                  <c:v>25018</c:v>
                </c:pt>
                <c:pt idx="161">
                  <c:v>25171</c:v>
                </c:pt>
                <c:pt idx="162">
                  <c:v>25344</c:v>
                </c:pt>
                <c:pt idx="163">
                  <c:v>25516</c:v>
                </c:pt>
                <c:pt idx="164">
                  <c:v>25675</c:v>
                </c:pt>
                <c:pt idx="165">
                  <c:v>25822</c:v>
                </c:pt>
                <c:pt idx="166">
                  <c:v>25967</c:v>
                </c:pt>
                <c:pt idx="167">
                  <c:v>26147</c:v>
                </c:pt>
                <c:pt idx="168">
                  <c:v>26300</c:v>
                </c:pt>
                <c:pt idx="169">
                  <c:v>26435</c:v>
                </c:pt>
                <c:pt idx="170">
                  <c:v>26611</c:v>
                </c:pt>
                <c:pt idx="171">
                  <c:v>26740</c:v>
                </c:pt>
                <c:pt idx="172">
                  <c:v>26874</c:v>
                </c:pt>
                <c:pt idx="173">
                  <c:v>27005</c:v>
                </c:pt>
                <c:pt idx="174">
                  <c:v>27152</c:v>
                </c:pt>
                <c:pt idx="175">
                  <c:v>27324</c:v>
                </c:pt>
                <c:pt idx="176">
                  <c:v>27475</c:v>
                </c:pt>
                <c:pt idx="177">
                  <c:v>27619</c:v>
                </c:pt>
                <c:pt idx="178">
                  <c:v>27788</c:v>
                </c:pt>
                <c:pt idx="179">
                  <c:v>27923</c:v>
                </c:pt>
                <c:pt idx="180">
                  <c:v>28064</c:v>
                </c:pt>
                <c:pt idx="181">
                  <c:v>28212</c:v>
                </c:pt>
                <c:pt idx="182">
                  <c:v>28376</c:v>
                </c:pt>
                <c:pt idx="183">
                  <c:v>28537</c:v>
                </c:pt>
                <c:pt idx="184">
                  <c:v>28687</c:v>
                </c:pt>
                <c:pt idx="185">
                  <c:v>28824</c:v>
                </c:pt>
                <c:pt idx="186">
                  <c:v>28978</c:v>
                </c:pt>
                <c:pt idx="187">
                  <c:v>29119</c:v>
                </c:pt>
                <c:pt idx="188">
                  <c:v>29276</c:v>
                </c:pt>
                <c:pt idx="189">
                  <c:v>29419</c:v>
                </c:pt>
                <c:pt idx="190">
                  <c:v>29626</c:v>
                </c:pt>
                <c:pt idx="191">
                  <c:v>29803</c:v>
                </c:pt>
                <c:pt idx="192">
                  <c:v>29986</c:v>
                </c:pt>
                <c:pt idx="193">
                  <c:v>30145</c:v>
                </c:pt>
                <c:pt idx="194">
                  <c:v>30311</c:v>
                </c:pt>
                <c:pt idx="195">
                  <c:v>30483</c:v>
                </c:pt>
                <c:pt idx="196">
                  <c:v>30638</c:v>
                </c:pt>
                <c:pt idx="197">
                  <c:v>30801</c:v>
                </c:pt>
                <c:pt idx="198">
                  <c:v>30961</c:v>
                </c:pt>
                <c:pt idx="199">
                  <c:v>31117</c:v>
                </c:pt>
                <c:pt idx="200">
                  <c:v>31282</c:v>
                </c:pt>
                <c:pt idx="201">
                  <c:v>31446</c:v>
                </c:pt>
                <c:pt idx="202">
                  <c:v>31630</c:v>
                </c:pt>
                <c:pt idx="203">
                  <c:v>31809</c:v>
                </c:pt>
                <c:pt idx="204">
                  <c:v>31987</c:v>
                </c:pt>
                <c:pt idx="205">
                  <c:v>32147</c:v>
                </c:pt>
                <c:pt idx="206">
                  <c:v>32309</c:v>
                </c:pt>
                <c:pt idx="207">
                  <c:v>32489</c:v>
                </c:pt>
                <c:pt idx="208">
                  <c:v>32625</c:v>
                </c:pt>
                <c:pt idx="209">
                  <c:v>32796</c:v>
                </c:pt>
                <c:pt idx="210">
                  <c:v>32951</c:v>
                </c:pt>
                <c:pt idx="211">
                  <c:v>33114</c:v>
                </c:pt>
                <c:pt idx="212">
                  <c:v>33266</c:v>
                </c:pt>
                <c:pt idx="213">
                  <c:v>33418</c:v>
                </c:pt>
                <c:pt idx="214">
                  <c:v>33573</c:v>
                </c:pt>
                <c:pt idx="215">
                  <c:v>33718</c:v>
                </c:pt>
                <c:pt idx="216">
                  <c:v>33863</c:v>
                </c:pt>
                <c:pt idx="217">
                  <c:v>34014</c:v>
                </c:pt>
                <c:pt idx="218">
                  <c:v>34169</c:v>
                </c:pt>
                <c:pt idx="219">
                  <c:v>34328</c:v>
                </c:pt>
                <c:pt idx="220">
                  <c:v>34477</c:v>
                </c:pt>
                <c:pt idx="221">
                  <c:v>34635</c:v>
                </c:pt>
                <c:pt idx="222">
                  <c:v>34793</c:v>
                </c:pt>
                <c:pt idx="223">
                  <c:v>34963</c:v>
                </c:pt>
                <c:pt idx="224">
                  <c:v>35114</c:v>
                </c:pt>
                <c:pt idx="225">
                  <c:v>35263</c:v>
                </c:pt>
                <c:pt idx="226">
                  <c:v>35413</c:v>
                </c:pt>
                <c:pt idx="227">
                  <c:v>35560</c:v>
                </c:pt>
                <c:pt idx="228">
                  <c:v>35705</c:v>
                </c:pt>
              </c:numCache>
            </c:numRef>
          </c:cat>
          <c:val>
            <c:numRef>
              <c:f>Sheet1!$E$2:$E$230</c:f>
              <c:numCache>
                <c:formatCode>General</c:formatCode>
                <c:ptCount val="229"/>
                <c:pt idx="0">
                  <c:v>5.1416015625</c:v>
                </c:pt>
                <c:pt idx="1">
                  <c:v>12.6171875</c:v>
                </c:pt>
                <c:pt idx="2">
                  <c:v>17.001953125</c:v>
                </c:pt>
                <c:pt idx="3">
                  <c:v>20.052734375</c:v>
                </c:pt>
                <c:pt idx="4">
                  <c:v>20.634765625</c:v>
                </c:pt>
                <c:pt idx="5">
                  <c:v>21.05078125</c:v>
                </c:pt>
                <c:pt idx="6">
                  <c:v>25.8046875</c:v>
                </c:pt>
                <c:pt idx="7">
                  <c:v>22.7109375</c:v>
                </c:pt>
                <c:pt idx="8">
                  <c:v>24.9970703125</c:v>
                </c:pt>
                <c:pt idx="9">
                  <c:v>27.3466796875</c:v>
                </c:pt>
                <c:pt idx="10">
                  <c:v>28.2431640625</c:v>
                </c:pt>
                <c:pt idx="11">
                  <c:v>29.3603515625</c:v>
                </c:pt>
                <c:pt idx="12">
                  <c:v>31.8408203125</c:v>
                </c:pt>
                <c:pt idx="13">
                  <c:v>32.7490234375</c:v>
                </c:pt>
                <c:pt idx="14">
                  <c:v>33.2783203125</c:v>
                </c:pt>
                <c:pt idx="15">
                  <c:v>34.4912109375</c:v>
                </c:pt>
                <c:pt idx="16">
                  <c:v>35.7548828125</c:v>
                </c:pt>
                <c:pt idx="17">
                  <c:v>36.6005859375</c:v>
                </c:pt>
                <c:pt idx="18">
                  <c:v>38.2119140625</c:v>
                </c:pt>
                <c:pt idx="19">
                  <c:v>39.2138671875</c:v>
                </c:pt>
                <c:pt idx="20">
                  <c:v>39.6103515625</c:v>
                </c:pt>
                <c:pt idx="21">
                  <c:v>39.6591796875</c:v>
                </c:pt>
                <c:pt idx="22">
                  <c:v>39.6572265625</c:v>
                </c:pt>
                <c:pt idx="23">
                  <c:v>39.6591796875</c:v>
                </c:pt>
                <c:pt idx="24">
                  <c:v>39.6572265625</c:v>
                </c:pt>
                <c:pt idx="25">
                  <c:v>39.6572265625</c:v>
                </c:pt>
                <c:pt idx="26">
                  <c:v>39.6572265625</c:v>
                </c:pt>
                <c:pt idx="27">
                  <c:v>39.6572265625</c:v>
                </c:pt>
                <c:pt idx="28">
                  <c:v>39.6572265625</c:v>
                </c:pt>
                <c:pt idx="29">
                  <c:v>39.6591796875</c:v>
                </c:pt>
                <c:pt idx="30">
                  <c:v>39.6572265625</c:v>
                </c:pt>
                <c:pt idx="31">
                  <c:v>39.6572265625</c:v>
                </c:pt>
                <c:pt idx="32">
                  <c:v>39.6572265625</c:v>
                </c:pt>
                <c:pt idx="33">
                  <c:v>39.6591796875</c:v>
                </c:pt>
                <c:pt idx="34">
                  <c:v>39.6572265625</c:v>
                </c:pt>
                <c:pt idx="35">
                  <c:v>39.6572265625</c:v>
                </c:pt>
                <c:pt idx="36">
                  <c:v>39.9814453125</c:v>
                </c:pt>
                <c:pt idx="37">
                  <c:v>40.4833984375</c:v>
                </c:pt>
                <c:pt idx="38">
                  <c:v>40.6689453125</c:v>
                </c:pt>
                <c:pt idx="39">
                  <c:v>41.0009765625</c:v>
                </c:pt>
                <c:pt idx="40">
                  <c:v>41.4619140625</c:v>
                </c:pt>
                <c:pt idx="41">
                  <c:v>42.3134765625</c:v>
                </c:pt>
                <c:pt idx="42">
                  <c:v>43.8212890625</c:v>
                </c:pt>
                <c:pt idx="43">
                  <c:v>43.1298828125</c:v>
                </c:pt>
                <c:pt idx="44">
                  <c:v>44.3466796875</c:v>
                </c:pt>
                <c:pt idx="45">
                  <c:v>45.1513671875</c:v>
                </c:pt>
                <c:pt idx="46">
                  <c:v>45.8515625</c:v>
                </c:pt>
                <c:pt idx="47">
                  <c:v>46.8701171875</c:v>
                </c:pt>
                <c:pt idx="48">
                  <c:v>47.1640625</c:v>
                </c:pt>
                <c:pt idx="49">
                  <c:v>47.2724609375</c:v>
                </c:pt>
                <c:pt idx="50">
                  <c:v>47.4951171875</c:v>
                </c:pt>
                <c:pt idx="51">
                  <c:v>47.7724609375</c:v>
                </c:pt>
                <c:pt idx="52">
                  <c:v>47.984375</c:v>
                </c:pt>
                <c:pt idx="53">
                  <c:v>48.2734375</c:v>
                </c:pt>
                <c:pt idx="54">
                  <c:v>48.41015625</c:v>
                </c:pt>
                <c:pt idx="55">
                  <c:v>48.4931640625</c:v>
                </c:pt>
                <c:pt idx="56">
                  <c:v>48.5166015625</c:v>
                </c:pt>
                <c:pt idx="57">
                  <c:v>49.001953125</c:v>
                </c:pt>
                <c:pt idx="58">
                  <c:v>49.2236328125</c:v>
                </c:pt>
                <c:pt idx="59">
                  <c:v>49.626953125</c:v>
                </c:pt>
                <c:pt idx="60">
                  <c:v>49.7001953125</c:v>
                </c:pt>
                <c:pt idx="61">
                  <c:v>49.7509765625</c:v>
                </c:pt>
                <c:pt idx="62">
                  <c:v>49.9287109375</c:v>
                </c:pt>
                <c:pt idx="63">
                  <c:v>50.029296875</c:v>
                </c:pt>
                <c:pt idx="64">
                  <c:v>50.052734375</c:v>
                </c:pt>
                <c:pt idx="65">
                  <c:v>50.076171875</c:v>
                </c:pt>
                <c:pt idx="66">
                  <c:v>50.064453125</c:v>
                </c:pt>
                <c:pt idx="67">
                  <c:v>50.083984375</c:v>
                </c:pt>
                <c:pt idx="68">
                  <c:v>50.115234375</c:v>
                </c:pt>
                <c:pt idx="69">
                  <c:v>50.142578125</c:v>
                </c:pt>
                <c:pt idx="70">
                  <c:v>50.228515625</c:v>
                </c:pt>
                <c:pt idx="71">
                  <c:v>50.330078125</c:v>
                </c:pt>
                <c:pt idx="72">
                  <c:v>50.560546875</c:v>
                </c:pt>
                <c:pt idx="73">
                  <c:v>50.595703125</c:v>
                </c:pt>
                <c:pt idx="74">
                  <c:v>50.759765625</c:v>
                </c:pt>
                <c:pt idx="75">
                  <c:v>50.810546875</c:v>
                </c:pt>
                <c:pt idx="76">
                  <c:v>50.845703125</c:v>
                </c:pt>
                <c:pt idx="77">
                  <c:v>50.951171875</c:v>
                </c:pt>
                <c:pt idx="78">
                  <c:v>50.958984375</c:v>
                </c:pt>
                <c:pt idx="79">
                  <c:v>50.986328125</c:v>
                </c:pt>
                <c:pt idx="80">
                  <c:v>51.009765625</c:v>
                </c:pt>
                <c:pt idx="81">
                  <c:v>51.029296875</c:v>
                </c:pt>
                <c:pt idx="82">
                  <c:v>51.056640625</c:v>
                </c:pt>
                <c:pt idx="83">
                  <c:v>51.083984375</c:v>
                </c:pt>
                <c:pt idx="84">
                  <c:v>51.107421875</c:v>
                </c:pt>
                <c:pt idx="85">
                  <c:v>51.134765625</c:v>
                </c:pt>
                <c:pt idx="86">
                  <c:v>51.158203125</c:v>
                </c:pt>
                <c:pt idx="87">
                  <c:v>51.181640625</c:v>
                </c:pt>
                <c:pt idx="88">
                  <c:v>51.212890625</c:v>
                </c:pt>
                <c:pt idx="89">
                  <c:v>51.294921875</c:v>
                </c:pt>
                <c:pt idx="90">
                  <c:v>51.3203125</c:v>
                </c:pt>
                <c:pt idx="91">
                  <c:v>51.349609375</c:v>
                </c:pt>
                <c:pt idx="92">
                  <c:v>51.375</c:v>
                </c:pt>
                <c:pt idx="93">
                  <c:v>51.396484375</c:v>
                </c:pt>
                <c:pt idx="94">
                  <c:v>51.427734375</c:v>
                </c:pt>
                <c:pt idx="95">
                  <c:v>51.455078125</c:v>
                </c:pt>
                <c:pt idx="96">
                  <c:v>51.482421875</c:v>
                </c:pt>
                <c:pt idx="97">
                  <c:v>51.509765625</c:v>
                </c:pt>
                <c:pt idx="98">
                  <c:v>51.533203125</c:v>
                </c:pt>
                <c:pt idx="99">
                  <c:v>51.556640625</c:v>
                </c:pt>
                <c:pt idx="100">
                  <c:v>51.583984375</c:v>
                </c:pt>
                <c:pt idx="101">
                  <c:v>51.611328125</c:v>
                </c:pt>
                <c:pt idx="102">
                  <c:v>51.666015625</c:v>
                </c:pt>
                <c:pt idx="103">
                  <c:v>51.70703125</c:v>
                </c:pt>
                <c:pt idx="104">
                  <c:v>51.763671875</c:v>
                </c:pt>
                <c:pt idx="105">
                  <c:v>51.7734375</c:v>
                </c:pt>
                <c:pt idx="106">
                  <c:v>51.833984375</c:v>
                </c:pt>
                <c:pt idx="107">
                  <c:v>51.994140625</c:v>
                </c:pt>
                <c:pt idx="108">
                  <c:v>51.998046875</c:v>
                </c:pt>
                <c:pt idx="109">
                  <c:v>52.03125</c:v>
                </c:pt>
                <c:pt idx="110">
                  <c:v>52.087890625</c:v>
                </c:pt>
                <c:pt idx="111">
                  <c:v>52.109375</c:v>
                </c:pt>
                <c:pt idx="112">
                  <c:v>52.111328125</c:v>
                </c:pt>
                <c:pt idx="113">
                  <c:v>52.11328125</c:v>
                </c:pt>
                <c:pt idx="114">
                  <c:v>52.111328125</c:v>
                </c:pt>
                <c:pt idx="115">
                  <c:v>52.111328125</c:v>
                </c:pt>
                <c:pt idx="116">
                  <c:v>52.1513671875</c:v>
                </c:pt>
                <c:pt idx="117">
                  <c:v>52.240234375</c:v>
                </c:pt>
                <c:pt idx="118">
                  <c:v>52.298828125</c:v>
                </c:pt>
                <c:pt idx="119">
                  <c:v>52.466796875</c:v>
                </c:pt>
                <c:pt idx="120">
                  <c:v>52.474609375</c:v>
                </c:pt>
                <c:pt idx="121">
                  <c:v>52.5341796875</c:v>
                </c:pt>
                <c:pt idx="122">
                  <c:v>52.5888671875</c:v>
                </c:pt>
                <c:pt idx="123">
                  <c:v>52.58984375</c:v>
                </c:pt>
                <c:pt idx="124">
                  <c:v>52.5888671875</c:v>
                </c:pt>
                <c:pt idx="125">
                  <c:v>52.59375</c:v>
                </c:pt>
                <c:pt idx="126">
                  <c:v>52.5927734375</c:v>
                </c:pt>
                <c:pt idx="127">
                  <c:v>52.59375</c:v>
                </c:pt>
                <c:pt idx="128">
                  <c:v>52.5966796875</c:v>
                </c:pt>
                <c:pt idx="129">
                  <c:v>52.59765625</c:v>
                </c:pt>
                <c:pt idx="130">
                  <c:v>52.5966796875</c:v>
                </c:pt>
                <c:pt idx="131">
                  <c:v>52.6171875</c:v>
                </c:pt>
                <c:pt idx="132">
                  <c:v>52.9833984375</c:v>
                </c:pt>
                <c:pt idx="133">
                  <c:v>53.1240234375</c:v>
                </c:pt>
                <c:pt idx="134">
                  <c:v>53.2490234375</c:v>
                </c:pt>
                <c:pt idx="135">
                  <c:v>53.2763671875</c:v>
                </c:pt>
                <c:pt idx="136">
                  <c:v>53.2802734375</c:v>
                </c:pt>
                <c:pt idx="137">
                  <c:v>53.3037109375</c:v>
                </c:pt>
                <c:pt idx="138">
                  <c:v>53.3037109375</c:v>
                </c:pt>
                <c:pt idx="139">
                  <c:v>53.3076171875</c:v>
                </c:pt>
                <c:pt idx="140">
                  <c:v>53.3076171875</c:v>
                </c:pt>
                <c:pt idx="141">
                  <c:v>53.3076171875</c:v>
                </c:pt>
                <c:pt idx="142">
                  <c:v>53.3154296875</c:v>
                </c:pt>
                <c:pt idx="143">
                  <c:v>53.3154296875</c:v>
                </c:pt>
                <c:pt idx="144">
                  <c:v>53.3154296875</c:v>
                </c:pt>
                <c:pt idx="145">
                  <c:v>53.3193359375</c:v>
                </c:pt>
                <c:pt idx="146">
                  <c:v>53.3193359375</c:v>
                </c:pt>
                <c:pt idx="147">
                  <c:v>53.3193359375</c:v>
                </c:pt>
                <c:pt idx="148">
                  <c:v>53.3232421875</c:v>
                </c:pt>
                <c:pt idx="149">
                  <c:v>53.3232421875</c:v>
                </c:pt>
                <c:pt idx="150">
                  <c:v>53.3232421875</c:v>
                </c:pt>
                <c:pt idx="151">
                  <c:v>53.3935546875</c:v>
                </c:pt>
                <c:pt idx="152">
                  <c:v>53.6318359375</c:v>
                </c:pt>
                <c:pt idx="153">
                  <c:v>53.7841796875</c:v>
                </c:pt>
                <c:pt idx="154">
                  <c:v>53.7568359375</c:v>
                </c:pt>
                <c:pt idx="155">
                  <c:v>53.7607421875</c:v>
                </c:pt>
                <c:pt idx="156">
                  <c:v>54.0732421875</c:v>
                </c:pt>
                <c:pt idx="157">
                  <c:v>53.7607421875</c:v>
                </c:pt>
                <c:pt idx="158">
                  <c:v>53.7607421875</c:v>
                </c:pt>
                <c:pt idx="159">
                  <c:v>53.7607421875</c:v>
                </c:pt>
                <c:pt idx="160">
                  <c:v>53.7607421875</c:v>
                </c:pt>
                <c:pt idx="161">
                  <c:v>53.7607421875</c:v>
                </c:pt>
                <c:pt idx="162">
                  <c:v>53.7607421875</c:v>
                </c:pt>
                <c:pt idx="163">
                  <c:v>53.7607421875</c:v>
                </c:pt>
                <c:pt idx="164">
                  <c:v>53.7607421875</c:v>
                </c:pt>
                <c:pt idx="165">
                  <c:v>53.7607421875</c:v>
                </c:pt>
                <c:pt idx="166">
                  <c:v>53.7607421875</c:v>
                </c:pt>
                <c:pt idx="167">
                  <c:v>53.7607421875</c:v>
                </c:pt>
                <c:pt idx="168">
                  <c:v>53.7607421875</c:v>
                </c:pt>
                <c:pt idx="169">
                  <c:v>53.7607421875</c:v>
                </c:pt>
                <c:pt idx="170">
                  <c:v>53.9560546875</c:v>
                </c:pt>
                <c:pt idx="171">
                  <c:v>53.9873046875</c:v>
                </c:pt>
                <c:pt idx="172">
                  <c:v>53.9873046875</c:v>
                </c:pt>
                <c:pt idx="173">
                  <c:v>53.9873046875</c:v>
                </c:pt>
                <c:pt idx="174">
                  <c:v>53.9873046875</c:v>
                </c:pt>
                <c:pt idx="175">
                  <c:v>54.060546875</c:v>
                </c:pt>
                <c:pt idx="176">
                  <c:v>54.060546875</c:v>
                </c:pt>
                <c:pt idx="177">
                  <c:v>54.060546875</c:v>
                </c:pt>
                <c:pt idx="178">
                  <c:v>54.060546875</c:v>
                </c:pt>
                <c:pt idx="179">
                  <c:v>54.060546875</c:v>
                </c:pt>
                <c:pt idx="180">
                  <c:v>54.060546875</c:v>
                </c:pt>
                <c:pt idx="181">
                  <c:v>54.060546875</c:v>
                </c:pt>
                <c:pt idx="182">
                  <c:v>54.060546875</c:v>
                </c:pt>
                <c:pt idx="183">
                  <c:v>54.060546875</c:v>
                </c:pt>
                <c:pt idx="184">
                  <c:v>54.060546875</c:v>
                </c:pt>
                <c:pt idx="185">
                  <c:v>54.060546875</c:v>
                </c:pt>
                <c:pt idx="186">
                  <c:v>54.060546875</c:v>
                </c:pt>
                <c:pt idx="187">
                  <c:v>54.060546875</c:v>
                </c:pt>
                <c:pt idx="188">
                  <c:v>54.060546875</c:v>
                </c:pt>
                <c:pt idx="189">
                  <c:v>54.060546875</c:v>
                </c:pt>
                <c:pt idx="190">
                  <c:v>54.087890625</c:v>
                </c:pt>
                <c:pt idx="191">
                  <c:v>54.134765625</c:v>
                </c:pt>
                <c:pt idx="192">
                  <c:v>54.177734375</c:v>
                </c:pt>
                <c:pt idx="193">
                  <c:v>54.177734375</c:v>
                </c:pt>
                <c:pt idx="194">
                  <c:v>54.189453125</c:v>
                </c:pt>
                <c:pt idx="195">
                  <c:v>54.244140625</c:v>
                </c:pt>
                <c:pt idx="196">
                  <c:v>54.224609375</c:v>
                </c:pt>
                <c:pt idx="197">
                  <c:v>54.224609375</c:v>
                </c:pt>
                <c:pt idx="198">
                  <c:v>54.224609375</c:v>
                </c:pt>
                <c:pt idx="199">
                  <c:v>54.224609375</c:v>
                </c:pt>
                <c:pt idx="200">
                  <c:v>54.2265625</c:v>
                </c:pt>
                <c:pt idx="201">
                  <c:v>54.2265625</c:v>
                </c:pt>
                <c:pt idx="202">
                  <c:v>54.2265625</c:v>
                </c:pt>
                <c:pt idx="203">
                  <c:v>54.705078125</c:v>
                </c:pt>
                <c:pt idx="204">
                  <c:v>54.7060546875</c:v>
                </c:pt>
                <c:pt idx="205">
                  <c:v>54.705078125</c:v>
                </c:pt>
                <c:pt idx="206">
                  <c:v>54.705078125</c:v>
                </c:pt>
                <c:pt idx="207">
                  <c:v>54.708984375</c:v>
                </c:pt>
                <c:pt idx="208">
                  <c:v>54.748046875</c:v>
                </c:pt>
                <c:pt idx="209">
                  <c:v>54.826171875</c:v>
                </c:pt>
                <c:pt idx="210">
                  <c:v>54.861328125</c:v>
                </c:pt>
                <c:pt idx="211">
                  <c:v>54.8623046875</c:v>
                </c:pt>
                <c:pt idx="212">
                  <c:v>54.876953125</c:v>
                </c:pt>
                <c:pt idx="213">
                  <c:v>54.9013671875</c:v>
                </c:pt>
                <c:pt idx="214">
                  <c:v>54.900390625</c:v>
                </c:pt>
                <c:pt idx="215">
                  <c:v>54.9013671875</c:v>
                </c:pt>
                <c:pt idx="216">
                  <c:v>54.900390625</c:v>
                </c:pt>
                <c:pt idx="217">
                  <c:v>54.9013671875</c:v>
                </c:pt>
                <c:pt idx="218">
                  <c:v>54.900390625</c:v>
                </c:pt>
                <c:pt idx="219">
                  <c:v>54.900390625</c:v>
                </c:pt>
                <c:pt idx="220">
                  <c:v>54.900390625</c:v>
                </c:pt>
                <c:pt idx="221">
                  <c:v>54.900390625</c:v>
                </c:pt>
                <c:pt idx="222">
                  <c:v>54.900390625</c:v>
                </c:pt>
                <c:pt idx="223">
                  <c:v>54.900390625</c:v>
                </c:pt>
                <c:pt idx="224">
                  <c:v>54.9013671875</c:v>
                </c:pt>
                <c:pt idx="225">
                  <c:v>54.900390625</c:v>
                </c:pt>
                <c:pt idx="226">
                  <c:v>54.900390625</c:v>
                </c:pt>
                <c:pt idx="227">
                  <c:v>54.900390625</c:v>
                </c:pt>
                <c:pt idx="228">
                  <c:v>54.900390625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691824"/>
        <c:axId val="-1443684752"/>
      </c:lineChart>
      <c:catAx>
        <c:axId val="-14436918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44368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44368475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4436918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0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588</f>
        <v>588</v>
      </c>
      <c r="B2" s="1">
        <f>15</f>
        <v>15</v>
      </c>
      <c r="C2" s="1">
        <f>465</f>
        <v>465</v>
      </c>
      <c r="D2" s="1">
        <f>5265</f>
        <v>5265</v>
      </c>
      <c r="E2" s="1">
        <f>5.1416015625</f>
        <v>5.1416015625</v>
      </c>
      <c r="G2" s="1">
        <f>291</f>
        <v>291</v>
      </c>
    </row>
    <row r="3" spans="1:10" x14ac:dyDescent="0.25">
      <c r="A3" s="1">
        <f>890</f>
        <v>890</v>
      </c>
      <c r="B3" s="1">
        <f>23</f>
        <v>23</v>
      </c>
      <c r="C3" s="1">
        <f>624</f>
        <v>624</v>
      </c>
      <c r="D3" s="1">
        <f>12920</f>
        <v>12920</v>
      </c>
      <c r="E3" s="1">
        <f>12.6171875</f>
        <v>12.6171875</v>
      </c>
    </row>
    <row r="4" spans="1:10" x14ac:dyDescent="0.25">
      <c r="A4" s="1">
        <f>1203</f>
        <v>1203</v>
      </c>
      <c r="B4" s="1">
        <f>22</f>
        <v>22</v>
      </c>
      <c r="C4" s="1">
        <f>760</f>
        <v>760</v>
      </c>
      <c r="D4" s="1">
        <f>17410</f>
        <v>17410</v>
      </c>
      <c r="E4" s="1">
        <f>17.001953125</f>
        <v>17.001953125</v>
      </c>
      <c r="G4" s="1" t="s">
        <v>5</v>
      </c>
    </row>
    <row r="5" spans="1:10" x14ac:dyDescent="0.25">
      <c r="A5" s="1">
        <f>1500</f>
        <v>1500</v>
      </c>
      <c r="B5" s="1">
        <f>22</f>
        <v>22</v>
      </c>
      <c r="C5" s="1">
        <f>937</f>
        <v>937</v>
      </c>
      <c r="D5" s="1">
        <f>20534</f>
        <v>20534</v>
      </c>
      <c r="E5" s="1">
        <f>20.052734375</f>
        <v>20.052734375</v>
      </c>
      <c r="G5" s="1">
        <f>153</f>
        <v>153</v>
      </c>
    </row>
    <row r="6" spans="1:10" x14ac:dyDescent="0.25">
      <c r="A6" s="1">
        <f>1831</f>
        <v>1831</v>
      </c>
      <c r="B6" s="1">
        <f>39</f>
        <v>39</v>
      </c>
      <c r="C6" s="1">
        <f>1085</f>
        <v>1085</v>
      </c>
      <c r="D6" s="1">
        <f>21130</f>
        <v>21130</v>
      </c>
      <c r="E6" s="1">
        <f>20.634765625</f>
        <v>20.634765625</v>
      </c>
    </row>
    <row r="7" spans="1:10" x14ac:dyDescent="0.25">
      <c r="A7" s="1">
        <f>2129</f>
        <v>2129</v>
      </c>
      <c r="B7" s="1">
        <f>25</f>
        <v>25</v>
      </c>
      <c r="C7" s="1">
        <f>1207</f>
        <v>1207</v>
      </c>
      <c r="D7" s="1">
        <f>21556</f>
        <v>21556</v>
      </c>
      <c r="E7" s="1">
        <f>21.05078125</f>
        <v>21.05078125</v>
      </c>
    </row>
    <row r="8" spans="1:10" x14ac:dyDescent="0.25">
      <c r="A8" s="1">
        <f>2438</f>
        <v>2438</v>
      </c>
      <c r="B8" s="1">
        <f>25</f>
        <v>25</v>
      </c>
      <c r="C8" s="1">
        <f>1347</f>
        <v>1347</v>
      </c>
      <c r="D8" s="1">
        <f>26424</f>
        <v>26424</v>
      </c>
      <c r="E8" s="1">
        <f>25.8046875</f>
        <v>25.8046875</v>
      </c>
    </row>
    <row r="9" spans="1:10" x14ac:dyDescent="0.25">
      <c r="A9" s="1">
        <f>2712</f>
        <v>2712</v>
      </c>
      <c r="B9" s="1">
        <f>27</f>
        <v>27</v>
      </c>
      <c r="C9" s="1">
        <f>1483</f>
        <v>1483</v>
      </c>
      <c r="D9" s="1">
        <f>23256</f>
        <v>23256</v>
      </c>
      <c r="E9" s="1">
        <f>22.7109375</f>
        <v>22.7109375</v>
      </c>
    </row>
    <row r="10" spans="1:10" x14ac:dyDescent="0.25">
      <c r="A10" s="1">
        <f>2986</f>
        <v>2986</v>
      </c>
      <c r="B10" s="1">
        <f>23</f>
        <v>23</v>
      </c>
      <c r="C10" s="1">
        <f>1676</f>
        <v>1676</v>
      </c>
      <c r="D10" s="1">
        <f>25597</f>
        <v>25597</v>
      </c>
      <c r="E10" s="1">
        <f>24.9970703125</f>
        <v>24.9970703125</v>
      </c>
    </row>
    <row r="11" spans="1:10" x14ac:dyDescent="0.25">
      <c r="A11" s="1">
        <f>3271</f>
        <v>3271</v>
      </c>
      <c r="B11" s="1">
        <f>27</f>
        <v>27</v>
      </c>
      <c r="C11" s="1">
        <f>1910</f>
        <v>1910</v>
      </c>
      <c r="D11" s="1">
        <f>28003</f>
        <v>28003</v>
      </c>
      <c r="E11" s="1">
        <f>27.3466796875</f>
        <v>27.3466796875</v>
      </c>
    </row>
    <row r="12" spans="1:10" x14ac:dyDescent="0.25">
      <c r="A12" s="1">
        <f>3552</f>
        <v>3552</v>
      </c>
      <c r="B12" s="1">
        <f>21</f>
        <v>21</v>
      </c>
      <c r="C12" s="1">
        <f>2048</f>
        <v>2048</v>
      </c>
      <c r="D12" s="1">
        <f>28921</f>
        <v>28921</v>
      </c>
      <c r="E12" s="1">
        <f>28.2431640625</f>
        <v>28.2431640625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3827</f>
        <v>3827</v>
      </c>
      <c r="B13" s="1">
        <f>0</f>
        <v>0</v>
      </c>
      <c r="C13" s="1">
        <f>2195</f>
        <v>2195</v>
      </c>
      <c r="D13" s="1">
        <f>30065</f>
        <v>30065</v>
      </c>
      <c r="E13" s="1">
        <f>29.3603515625</f>
        <v>29.3603515625</v>
      </c>
      <c r="H13" s="1">
        <f>AVERAGE(E22:E50)</f>
        <v>41.266264816810342</v>
      </c>
      <c r="I13" s="1">
        <f>MAX(E2:E668)</f>
        <v>54.9013671875</v>
      </c>
      <c r="J13" s="1">
        <f>AVERAGE(E213:E230)</f>
        <v>54.897189670138886</v>
      </c>
    </row>
    <row r="14" spans="1:10" x14ac:dyDescent="0.25">
      <c r="A14" s="1">
        <f>4124</f>
        <v>4124</v>
      </c>
      <c r="B14" s="1">
        <f>0</f>
        <v>0</v>
      </c>
      <c r="C14" s="1">
        <f>2403</f>
        <v>2403</v>
      </c>
      <c r="D14" s="1">
        <f>32605</f>
        <v>32605</v>
      </c>
      <c r="E14" s="1">
        <f>31.8408203125</f>
        <v>31.8408203125</v>
      </c>
    </row>
    <row r="15" spans="1:10" x14ac:dyDescent="0.25">
      <c r="A15" s="1">
        <f>4438</f>
        <v>4438</v>
      </c>
      <c r="B15" s="1">
        <f>0</f>
        <v>0</v>
      </c>
      <c r="C15" s="1">
        <f>2539</f>
        <v>2539</v>
      </c>
      <c r="D15" s="1">
        <f>33535</f>
        <v>33535</v>
      </c>
      <c r="E15" s="1">
        <f>32.7490234375</f>
        <v>32.7490234375</v>
      </c>
    </row>
    <row r="16" spans="1:10" x14ac:dyDescent="0.25">
      <c r="A16" s="1">
        <f>4749</f>
        <v>4749</v>
      </c>
      <c r="B16" s="1">
        <f>0</f>
        <v>0</v>
      </c>
      <c r="C16" s="1">
        <f>2665</f>
        <v>2665</v>
      </c>
      <c r="D16" s="1">
        <f>34077</f>
        <v>34077</v>
      </c>
      <c r="E16" s="1">
        <f>33.2783203125</f>
        <v>33.2783203125</v>
      </c>
    </row>
    <row r="17" spans="1:5" x14ac:dyDescent="0.25">
      <c r="A17" s="1">
        <f>5057</f>
        <v>5057</v>
      </c>
      <c r="B17" s="1">
        <f>0</f>
        <v>0</v>
      </c>
      <c r="C17" s="1">
        <f>2799</f>
        <v>2799</v>
      </c>
      <c r="D17" s="1">
        <f>35319</f>
        <v>35319</v>
      </c>
      <c r="E17" s="1">
        <f>34.4912109375</f>
        <v>34.4912109375</v>
      </c>
    </row>
    <row r="18" spans="1:5" x14ac:dyDescent="0.25">
      <c r="A18" s="1">
        <f>5383</f>
        <v>5383</v>
      </c>
      <c r="B18" s="1">
        <f>0</f>
        <v>0</v>
      </c>
      <c r="C18" s="1">
        <f>2934</f>
        <v>2934</v>
      </c>
      <c r="D18" s="1">
        <f>36613</f>
        <v>36613</v>
      </c>
      <c r="E18" s="1">
        <f>35.7548828125</f>
        <v>35.7548828125</v>
      </c>
    </row>
    <row r="19" spans="1:5" x14ac:dyDescent="0.25">
      <c r="A19" s="1">
        <f>5690</f>
        <v>5690</v>
      </c>
      <c r="B19" s="1">
        <f>0</f>
        <v>0</v>
      </c>
      <c r="C19" s="1">
        <f>3077</f>
        <v>3077</v>
      </c>
      <c r="D19" s="1">
        <f>37479</f>
        <v>37479</v>
      </c>
      <c r="E19" s="1">
        <f>36.6005859375</f>
        <v>36.6005859375</v>
      </c>
    </row>
    <row r="20" spans="1:5" x14ac:dyDescent="0.25">
      <c r="A20" s="1">
        <f>5980</f>
        <v>5980</v>
      </c>
      <c r="B20" s="1">
        <f>13</f>
        <v>13</v>
      </c>
      <c r="C20" s="1">
        <f>3238</f>
        <v>3238</v>
      </c>
      <c r="D20" s="1">
        <f>39129</f>
        <v>39129</v>
      </c>
      <c r="E20" s="1">
        <f>38.2119140625</f>
        <v>38.2119140625</v>
      </c>
    </row>
    <row r="21" spans="1:5" x14ac:dyDescent="0.25">
      <c r="A21" s="1">
        <f>6271</f>
        <v>6271</v>
      </c>
      <c r="B21" s="1">
        <f>11</f>
        <v>11</v>
      </c>
      <c r="C21" s="1">
        <f>3379</f>
        <v>3379</v>
      </c>
      <c r="D21" s="1">
        <f>40155</f>
        <v>40155</v>
      </c>
      <c r="E21" s="1">
        <f>39.2138671875</f>
        <v>39.2138671875</v>
      </c>
    </row>
    <row r="22" spans="1:5" x14ac:dyDescent="0.25">
      <c r="A22" s="1">
        <f>6568</f>
        <v>6568</v>
      </c>
      <c r="B22" s="1">
        <f>25</f>
        <v>25</v>
      </c>
      <c r="C22" s="1">
        <f>3508</f>
        <v>3508</v>
      </c>
      <c r="D22" s="1">
        <f>40561</f>
        <v>40561</v>
      </c>
      <c r="E22" s="1">
        <f>39.6103515625</f>
        <v>39.6103515625</v>
      </c>
    </row>
    <row r="23" spans="1:5" x14ac:dyDescent="0.25">
      <c r="A23" s="1">
        <f>6844</f>
        <v>6844</v>
      </c>
      <c r="B23" s="1">
        <f>29</f>
        <v>29</v>
      </c>
      <c r="C23" s="1">
        <f>3643</f>
        <v>3643</v>
      </c>
      <c r="D23" s="1">
        <f>40611</f>
        <v>40611</v>
      </c>
      <c r="E23" s="1">
        <f>39.6591796875</f>
        <v>39.6591796875</v>
      </c>
    </row>
    <row r="24" spans="1:5" x14ac:dyDescent="0.25">
      <c r="A24" s="1">
        <f>7120</f>
        <v>7120</v>
      </c>
      <c r="B24" s="1">
        <f>33</f>
        <v>33</v>
      </c>
      <c r="C24" s="1">
        <f>3772</f>
        <v>3772</v>
      </c>
      <c r="D24" s="1">
        <f>40609</f>
        <v>40609</v>
      </c>
      <c r="E24" s="1">
        <f>39.6572265625</f>
        <v>39.6572265625</v>
      </c>
    </row>
    <row r="25" spans="1:5" x14ac:dyDescent="0.25">
      <c r="A25" s="1">
        <f>7414</f>
        <v>7414</v>
      </c>
      <c r="B25" s="1">
        <f>36</f>
        <v>36</v>
      </c>
      <c r="C25" s="1">
        <f>3950</f>
        <v>3950</v>
      </c>
      <c r="D25" s="1">
        <f>40611</f>
        <v>40611</v>
      </c>
      <c r="E25" s="1">
        <f>39.6591796875</f>
        <v>39.6591796875</v>
      </c>
    </row>
    <row r="26" spans="1:5" x14ac:dyDescent="0.25">
      <c r="A26" s="1">
        <f>7697</f>
        <v>7697</v>
      </c>
      <c r="B26" s="1">
        <f>29</f>
        <v>29</v>
      </c>
      <c r="C26" s="1">
        <f>4100</f>
        <v>4100</v>
      </c>
      <c r="D26" s="1">
        <f>40609</f>
        <v>40609</v>
      </c>
      <c r="E26" s="1">
        <f>39.6572265625</f>
        <v>39.6572265625</v>
      </c>
    </row>
    <row r="27" spans="1:5" x14ac:dyDescent="0.25">
      <c r="A27" s="1">
        <f>7973</f>
        <v>7973</v>
      </c>
      <c r="B27" s="1">
        <f>42</f>
        <v>42</v>
      </c>
      <c r="C27" s="1">
        <f>4268</f>
        <v>4268</v>
      </c>
      <c r="D27" s="1">
        <f>40609</f>
        <v>40609</v>
      </c>
      <c r="E27" s="1">
        <f>39.6572265625</f>
        <v>39.6572265625</v>
      </c>
    </row>
    <row r="28" spans="1:5" x14ac:dyDescent="0.25">
      <c r="A28" s="1">
        <f>8248</f>
        <v>8248</v>
      </c>
      <c r="B28" s="1">
        <f>25</f>
        <v>25</v>
      </c>
      <c r="C28" s="1">
        <f>4434</f>
        <v>4434</v>
      </c>
      <c r="D28" s="1">
        <f>40609</f>
        <v>40609</v>
      </c>
      <c r="E28" s="1">
        <f>39.6572265625</f>
        <v>39.6572265625</v>
      </c>
    </row>
    <row r="29" spans="1:5" x14ac:dyDescent="0.25">
      <c r="A29" s="1">
        <f>8544</f>
        <v>8544</v>
      </c>
      <c r="B29" s="1">
        <f>36</f>
        <v>36</v>
      </c>
      <c r="C29" s="1">
        <f>4581</f>
        <v>4581</v>
      </c>
      <c r="D29" s="1">
        <f>40609</f>
        <v>40609</v>
      </c>
      <c r="E29" s="1">
        <f>39.6572265625</f>
        <v>39.6572265625</v>
      </c>
    </row>
    <row r="30" spans="1:5" x14ac:dyDescent="0.25">
      <c r="A30" s="1">
        <f>8823</f>
        <v>8823</v>
      </c>
      <c r="B30" s="1">
        <f>33</f>
        <v>33</v>
      </c>
      <c r="C30" s="1">
        <f>4727</f>
        <v>4727</v>
      </c>
      <c r="D30" s="1">
        <f>40609</f>
        <v>40609</v>
      </c>
      <c r="E30" s="1">
        <f>39.6572265625</f>
        <v>39.6572265625</v>
      </c>
    </row>
    <row r="31" spans="1:5" x14ac:dyDescent="0.25">
      <c r="A31" s="1">
        <f>9108</f>
        <v>9108</v>
      </c>
      <c r="B31" s="1">
        <f>29</f>
        <v>29</v>
      </c>
      <c r="C31" s="1">
        <f>4885</f>
        <v>4885</v>
      </c>
      <c r="D31" s="1">
        <f>40611</f>
        <v>40611</v>
      </c>
      <c r="E31" s="1">
        <f>39.6591796875</f>
        <v>39.6591796875</v>
      </c>
    </row>
    <row r="32" spans="1:5" x14ac:dyDescent="0.25">
      <c r="A32" s="1">
        <f>9411</f>
        <v>9411</v>
      </c>
      <c r="B32" s="1">
        <f>36</f>
        <v>36</v>
      </c>
      <c r="C32" s="1">
        <f>5053</f>
        <v>5053</v>
      </c>
      <c r="D32" s="1">
        <f>40609</f>
        <v>40609</v>
      </c>
      <c r="E32" s="1">
        <f>39.6572265625</f>
        <v>39.6572265625</v>
      </c>
    </row>
    <row r="33" spans="1:5" x14ac:dyDescent="0.25">
      <c r="A33" s="1">
        <f>9698</f>
        <v>9698</v>
      </c>
      <c r="B33" s="1">
        <f>34</f>
        <v>34</v>
      </c>
      <c r="C33" s="1">
        <f>5202</f>
        <v>5202</v>
      </c>
      <c r="D33" s="1">
        <f>40609</f>
        <v>40609</v>
      </c>
      <c r="E33" s="1">
        <f>39.6572265625</f>
        <v>39.6572265625</v>
      </c>
    </row>
    <row r="34" spans="1:5" x14ac:dyDescent="0.25">
      <c r="A34" s="1">
        <f>9990</f>
        <v>9990</v>
      </c>
      <c r="B34" s="1">
        <f>34</f>
        <v>34</v>
      </c>
      <c r="C34" s="1">
        <f>5358</f>
        <v>5358</v>
      </c>
      <c r="D34" s="1">
        <f>40609</f>
        <v>40609</v>
      </c>
      <c r="E34" s="1">
        <f>39.6572265625</f>
        <v>39.6572265625</v>
      </c>
    </row>
    <row r="35" spans="1:5" x14ac:dyDescent="0.25">
      <c r="A35" s="1">
        <f>10310</f>
        <v>10310</v>
      </c>
      <c r="B35" s="1">
        <f>21</f>
        <v>21</v>
      </c>
      <c r="C35" s="1">
        <f>5511</f>
        <v>5511</v>
      </c>
      <c r="D35" s="1">
        <f>40611</f>
        <v>40611</v>
      </c>
      <c r="E35" s="1">
        <f>39.6591796875</f>
        <v>39.6591796875</v>
      </c>
    </row>
    <row r="36" spans="1:5" x14ac:dyDescent="0.25">
      <c r="A36" s="1">
        <f>10627</f>
        <v>10627</v>
      </c>
      <c r="B36" s="1">
        <f>12</f>
        <v>12</v>
      </c>
      <c r="C36" s="1">
        <f>5694</f>
        <v>5694</v>
      </c>
      <c r="D36" s="1">
        <f>40609</f>
        <v>40609</v>
      </c>
      <c r="E36" s="1">
        <f>39.6572265625</f>
        <v>39.6572265625</v>
      </c>
    </row>
    <row r="37" spans="1:5" x14ac:dyDescent="0.25">
      <c r="A37" s="1">
        <f>10941</f>
        <v>10941</v>
      </c>
      <c r="B37" s="1">
        <f>22</f>
        <v>22</v>
      </c>
      <c r="C37" s="1">
        <f>5842</f>
        <v>5842</v>
      </c>
      <c r="D37" s="1">
        <f>40609</f>
        <v>40609</v>
      </c>
      <c r="E37" s="1">
        <f>39.6572265625</f>
        <v>39.6572265625</v>
      </c>
    </row>
    <row r="38" spans="1:5" x14ac:dyDescent="0.25">
      <c r="A38" s="1">
        <f>11243</f>
        <v>11243</v>
      </c>
      <c r="B38" s="1">
        <f>23</f>
        <v>23</v>
      </c>
      <c r="C38" s="1">
        <f>5974</f>
        <v>5974</v>
      </c>
      <c r="D38" s="1">
        <f>40941</f>
        <v>40941</v>
      </c>
      <c r="E38" s="1">
        <f>39.9814453125</f>
        <v>39.9814453125</v>
      </c>
    </row>
    <row r="39" spans="1:5" x14ac:dyDescent="0.25">
      <c r="A39" s="1">
        <f>11526</f>
        <v>11526</v>
      </c>
      <c r="B39" s="1">
        <f>28</f>
        <v>28</v>
      </c>
      <c r="C39" s="1">
        <f>6161</f>
        <v>6161</v>
      </c>
      <c r="D39" s="1">
        <f>41455</f>
        <v>41455</v>
      </c>
      <c r="E39" s="1">
        <f>40.4833984375</f>
        <v>40.4833984375</v>
      </c>
    </row>
    <row r="40" spans="1:5" x14ac:dyDescent="0.25">
      <c r="A40" s="1">
        <f>11835</f>
        <v>11835</v>
      </c>
      <c r="B40" s="1">
        <f>36</f>
        <v>36</v>
      </c>
      <c r="C40" s="1">
        <f>6294</f>
        <v>6294</v>
      </c>
      <c r="D40" s="1">
        <f>41645</f>
        <v>41645</v>
      </c>
      <c r="E40" s="1">
        <f>40.6689453125</f>
        <v>40.6689453125</v>
      </c>
    </row>
    <row r="41" spans="1:5" x14ac:dyDescent="0.25">
      <c r="A41" s="1">
        <f>12118</f>
        <v>12118</v>
      </c>
      <c r="B41" s="1">
        <f>25</f>
        <v>25</v>
      </c>
      <c r="C41" s="1">
        <f>6454</f>
        <v>6454</v>
      </c>
      <c r="D41" s="1">
        <f>41985</f>
        <v>41985</v>
      </c>
      <c r="E41" s="1">
        <f>41.0009765625</f>
        <v>41.0009765625</v>
      </c>
    </row>
    <row r="42" spans="1:5" x14ac:dyDescent="0.25">
      <c r="A42" s="1">
        <f>12405</f>
        <v>12405</v>
      </c>
      <c r="B42" s="1">
        <f>16</f>
        <v>16</v>
      </c>
      <c r="C42" s="1">
        <f>6586</f>
        <v>6586</v>
      </c>
      <c r="D42" s="1">
        <f>42457</f>
        <v>42457</v>
      </c>
      <c r="E42" s="1">
        <f>41.4619140625</f>
        <v>41.4619140625</v>
      </c>
    </row>
    <row r="43" spans="1:5" x14ac:dyDescent="0.25">
      <c r="A43" s="1">
        <f>12694</f>
        <v>12694</v>
      </c>
      <c r="B43" s="1">
        <f>14</f>
        <v>14</v>
      </c>
      <c r="C43" s="1">
        <f>6742</f>
        <v>6742</v>
      </c>
      <c r="D43" s="1">
        <f>43329</f>
        <v>43329</v>
      </c>
      <c r="E43" s="1">
        <f>42.3134765625</f>
        <v>42.3134765625</v>
      </c>
    </row>
    <row r="44" spans="1:5" x14ac:dyDescent="0.25">
      <c r="A44" s="1">
        <f>12985</f>
        <v>12985</v>
      </c>
      <c r="B44" s="1">
        <f>17</f>
        <v>17</v>
      </c>
      <c r="C44" s="1">
        <f>6890</f>
        <v>6890</v>
      </c>
      <c r="D44" s="1">
        <f>44873</f>
        <v>44873</v>
      </c>
      <c r="E44" s="1">
        <f>43.8212890625</f>
        <v>43.8212890625</v>
      </c>
    </row>
    <row r="45" spans="1:5" x14ac:dyDescent="0.25">
      <c r="A45" s="1">
        <f>13278</f>
        <v>13278</v>
      </c>
      <c r="B45" s="1">
        <f>17</f>
        <v>17</v>
      </c>
      <c r="C45" s="1">
        <f>7027</f>
        <v>7027</v>
      </c>
      <c r="D45" s="1">
        <f>44165</f>
        <v>44165</v>
      </c>
      <c r="E45" s="1">
        <f>43.1298828125</f>
        <v>43.1298828125</v>
      </c>
    </row>
    <row r="46" spans="1:5" x14ac:dyDescent="0.25">
      <c r="A46" s="1">
        <f>13593</f>
        <v>13593</v>
      </c>
      <c r="B46" s="1">
        <f>15</f>
        <v>15</v>
      </c>
      <c r="C46" s="1">
        <f>7203</f>
        <v>7203</v>
      </c>
      <c r="D46" s="1">
        <f>45411</f>
        <v>45411</v>
      </c>
      <c r="E46" s="1">
        <f>44.3466796875</f>
        <v>44.3466796875</v>
      </c>
    </row>
    <row r="47" spans="1:5" x14ac:dyDescent="0.25">
      <c r="A47" s="1">
        <f>13879</f>
        <v>13879</v>
      </c>
      <c r="B47" s="1">
        <f>15</f>
        <v>15</v>
      </c>
      <c r="C47" s="1">
        <f>7356</f>
        <v>7356</v>
      </c>
      <c r="D47" s="1">
        <f>46235</f>
        <v>46235</v>
      </c>
      <c r="E47" s="1">
        <f>45.1513671875</f>
        <v>45.1513671875</v>
      </c>
    </row>
    <row r="48" spans="1:5" x14ac:dyDescent="0.25">
      <c r="A48" s="1">
        <f>14166</f>
        <v>14166</v>
      </c>
      <c r="B48" s="1">
        <f>17</f>
        <v>17</v>
      </c>
      <c r="C48" s="1">
        <f>7516</f>
        <v>7516</v>
      </c>
      <c r="D48" s="1">
        <f>46952</f>
        <v>46952</v>
      </c>
      <c r="E48" s="1">
        <f>45.8515625</f>
        <v>45.8515625</v>
      </c>
    </row>
    <row r="49" spans="1:5" x14ac:dyDescent="0.25">
      <c r="A49" s="1">
        <f>14453</f>
        <v>14453</v>
      </c>
      <c r="B49" s="1">
        <f>18</f>
        <v>18</v>
      </c>
      <c r="C49" s="1">
        <f>7657</f>
        <v>7657</v>
      </c>
      <c r="D49" s="1">
        <f>47995</f>
        <v>47995</v>
      </c>
      <c r="E49" s="1">
        <f>46.8701171875</f>
        <v>46.8701171875</v>
      </c>
    </row>
    <row r="50" spans="1:5" x14ac:dyDescent="0.25">
      <c r="A50" s="1">
        <f>14737</f>
        <v>14737</v>
      </c>
      <c r="B50" s="1">
        <f>14</f>
        <v>14</v>
      </c>
      <c r="C50" s="1">
        <f>7797</f>
        <v>7797</v>
      </c>
      <c r="D50" s="1">
        <f>48296</f>
        <v>48296</v>
      </c>
      <c r="E50" s="1">
        <f>47.1640625</f>
        <v>47.1640625</v>
      </c>
    </row>
    <row r="51" spans="1:5" x14ac:dyDescent="0.25">
      <c r="A51" s="1">
        <f>15033</f>
        <v>15033</v>
      </c>
      <c r="B51" s="1">
        <f>22</f>
        <v>22</v>
      </c>
      <c r="C51" s="1">
        <f>7982</f>
        <v>7982</v>
      </c>
      <c r="D51" s="1">
        <f>48407</f>
        <v>48407</v>
      </c>
      <c r="E51" s="1">
        <f>47.2724609375</f>
        <v>47.2724609375</v>
      </c>
    </row>
    <row r="52" spans="1:5" x14ac:dyDescent="0.25">
      <c r="A52" s="1">
        <f>15342</f>
        <v>15342</v>
      </c>
      <c r="B52" s="1">
        <f>21</f>
        <v>21</v>
      </c>
      <c r="C52" s="1">
        <f>8128</f>
        <v>8128</v>
      </c>
      <c r="D52" s="1">
        <f>48635</f>
        <v>48635</v>
      </c>
      <c r="E52" s="1">
        <f>47.4951171875</f>
        <v>47.4951171875</v>
      </c>
    </row>
    <row r="53" spans="1:5" x14ac:dyDescent="0.25">
      <c r="A53" s="1">
        <f>15651</f>
        <v>15651</v>
      </c>
      <c r="B53" s="1">
        <f>15</f>
        <v>15</v>
      </c>
      <c r="C53" s="1">
        <f>8285</f>
        <v>8285</v>
      </c>
      <c r="D53" s="1">
        <f>48919</f>
        <v>48919</v>
      </c>
      <c r="E53" s="1">
        <f>47.7724609375</f>
        <v>47.7724609375</v>
      </c>
    </row>
    <row r="54" spans="1:5" x14ac:dyDescent="0.25">
      <c r="A54" s="1">
        <f>15940</f>
        <v>15940</v>
      </c>
      <c r="B54" s="1">
        <f>18</f>
        <v>18</v>
      </c>
      <c r="C54" s="1">
        <f>8421</f>
        <v>8421</v>
      </c>
      <c r="D54" s="1">
        <f>49136</f>
        <v>49136</v>
      </c>
      <c r="E54" s="1">
        <f>47.984375</f>
        <v>47.984375</v>
      </c>
    </row>
    <row r="55" spans="1:5" x14ac:dyDescent="0.25">
      <c r="A55" s="1">
        <f>16221</f>
        <v>16221</v>
      </c>
      <c r="B55" s="1">
        <f>25</f>
        <v>25</v>
      </c>
      <c r="C55" s="1">
        <f>8556</f>
        <v>8556</v>
      </c>
      <c r="D55" s="1">
        <f>49432</f>
        <v>49432</v>
      </c>
      <c r="E55" s="1">
        <f>48.2734375</f>
        <v>48.2734375</v>
      </c>
    </row>
    <row r="56" spans="1:5" x14ac:dyDescent="0.25">
      <c r="A56" s="1">
        <f>16517</f>
        <v>16517</v>
      </c>
      <c r="B56" s="1">
        <f>23</f>
        <v>23</v>
      </c>
      <c r="C56" s="1">
        <f>8727</f>
        <v>8727</v>
      </c>
      <c r="D56" s="1">
        <f>49572</f>
        <v>49572</v>
      </c>
      <c r="E56" s="1">
        <f>48.41015625</f>
        <v>48.41015625</v>
      </c>
    </row>
    <row r="57" spans="1:5" x14ac:dyDescent="0.25">
      <c r="A57" s="1">
        <f>16801</f>
        <v>16801</v>
      </c>
      <c r="B57" s="1">
        <f>35</f>
        <v>35</v>
      </c>
      <c r="C57" s="1">
        <f>8922</f>
        <v>8922</v>
      </c>
      <c r="D57" s="1">
        <f>49657</f>
        <v>49657</v>
      </c>
      <c r="E57" s="1">
        <f>48.4931640625</f>
        <v>48.4931640625</v>
      </c>
    </row>
    <row r="58" spans="1:5" x14ac:dyDescent="0.25">
      <c r="A58" s="1">
        <f>17090</f>
        <v>17090</v>
      </c>
      <c r="B58" s="1">
        <f>25</f>
        <v>25</v>
      </c>
      <c r="C58" s="1">
        <f>9053</f>
        <v>9053</v>
      </c>
      <c r="D58" s="1">
        <f>49681</f>
        <v>49681</v>
      </c>
      <c r="E58" s="1">
        <f>48.5166015625</f>
        <v>48.5166015625</v>
      </c>
    </row>
    <row r="59" spans="1:5" x14ac:dyDescent="0.25">
      <c r="A59" s="1">
        <f>17375</f>
        <v>17375</v>
      </c>
      <c r="B59" s="1">
        <f>31</f>
        <v>31</v>
      </c>
      <c r="C59" s="1">
        <f>9220</f>
        <v>9220</v>
      </c>
      <c r="D59" s="1">
        <f>50178</f>
        <v>50178</v>
      </c>
      <c r="E59" s="1">
        <f>49.001953125</f>
        <v>49.001953125</v>
      </c>
    </row>
    <row r="60" spans="1:5" x14ac:dyDescent="0.25">
      <c r="A60" s="1">
        <f>17646</f>
        <v>17646</v>
      </c>
      <c r="B60" s="1">
        <f>0</f>
        <v>0</v>
      </c>
      <c r="C60" s="1">
        <f>9385</f>
        <v>9385</v>
      </c>
      <c r="D60" s="1">
        <f>50405</f>
        <v>50405</v>
      </c>
      <c r="E60" s="1">
        <f>49.2236328125</f>
        <v>49.2236328125</v>
      </c>
    </row>
    <row r="61" spans="1:5" x14ac:dyDescent="0.25">
      <c r="A61" s="1">
        <f>17933</f>
        <v>17933</v>
      </c>
      <c r="B61" s="1">
        <f>0</f>
        <v>0</v>
      </c>
      <c r="C61" s="1">
        <f>9567</f>
        <v>9567</v>
      </c>
      <c r="D61" s="1">
        <f>50818</f>
        <v>50818</v>
      </c>
      <c r="E61" s="1">
        <f>49.626953125</f>
        <v>49.626953125</v>
      </c>
    </row>
    <row r="62" spans="1:5" x14ac:dyDescent="0.25">
      <c r="A62" s="1">
        <f>18232</f>
        <v>18232</v>
      </c>
      <c r="B62" s="1">
        <f>34</f>
        <v>34</v>
      </c>
      <c r="C62" s="1">
        <f>9734</f>
        <v>9734</v>
      </c>
      <c r="D62" s="1">
        <f>50893</f>
        <v>50893</v>
      </c>
      <c r="E62" s="1">
        <f>49.7001953125</f>
        <v>49.7001953125</v>
      </c>
    </row>
    <row r="63" spans="1:5" x14ac:dyDescent="0.25">
      <c r="A63" s="1">
        <f>18508</f>
        <v>18508</v>
      </c>
      <c r="B63" s="1">
        <f>31</f>
        <v>31</v>
      </c>
      <c r="C63" s="1">
        <f>9885</f>
        <v>9885</v>
      </c>
      <c r="D63" s="1">
        <f>50945</f>
        <v>50945</v>
      </c>
      <c r="E63" s="1">
        <f>49.7509765625</f>
        <v>49.7509765625</v>
      </c>
    </row>
    <row r="64" spans="1:5" x14ac:dyDescent="0.25">
      <c r="A64" s="1">
        <f>18785</f>
        <v>18785</v>
      </c>
      <c r="B64" s="1">
        <f>34</f>
        <v>34</v>
      </c>
      <c r="C64" s="1">
        <f>10040</f>
        <v>10040</v>
      </c>
      <c r="D64" s="1">
        <f>51127</f>
        <v>51127</v>
      </c>
      <c r="E64" s="1">
        <f>49.9287109375</f>
        <v>49.9287109375</v>
      </c>
    </row>
    <row r="65" spans="1:5" x14ac:dyDescent="0.25">
      <c r="A65" s="1">
        <f>19078</f>
        <v>19078</v>
      </c>
      <c r="B65" s="1">
        <f>15</f>
        <v>15</v>
      </c>
      <c r="C65" s="1">
        <f>10194</f>
        <v>10194</v>
      </c>
      <c r="D65" s="1">
        <f>51230</f>
        <v>51230</v>
      </c>
      <c r="E65" s="1">
        <f>50.029296875</f>
        <v>50.029296875</v>
      </c>
    </row>
    <row r="66" spans="1:5" x14ac:dyDescent="0.25">
      <c r="A66" s="1">
        <f>19369</f>
        <v>19369</v>
      </c>
      <c r="B66" s="1">
        <f>12</f>
        <v>12</v>
      </c>
      <c r="C66" s="1">
        <f>10349</f>
        <v>10349</v>
      </c>
      <c r="D66" s="1">
        <f>51254</f>
        <v>51254</v>
      </c>
      <c r="E66" s="1">
        <f>50.052734375</f>
        <v>50.052734375</v>
      </c>
    </row>
    <row r="67" spans="1:5" x14ac:dyDescent="0.25">
      <c r="A67" s="1">
        <f>19654</f>
        <v>19654</v>
      </c>
      <c r="B67" s="1">
        <f>11</f>
        <v>11</v>
      </c>
      <c r="C67" s="1">
        <f>10490</f>
        <v>10490</v>
      </c>
      <c r="D67" s="1">
        <f>51278</f>
        <v>51278</v>
      </c>
      <c r="E67" s="1">
        <f>50.076171875</f>
        <v>50.076171875</v>
      </c>
    </row>
    <row r="68" spans="1:5" x14ac:dyDescent="0.25">
      <c r="A68" s="1">
        <f>19937</f>
        <v>19937</v>
      </c>
      <c r="B68" s="1">
        <f>20</f>
        <v>20</v>
      </c>
      <c r="C68" s="1">
        <f>10639</f>
        <v>10639</v>
      </c>
      <c r="D68" s="1">
        <f>51266</f>
        <v>51266</v>
      </c>
      <c r="E68" s="1">
        <f>50.064453125</f>
        <v>50.064453125</v>
      </c>
    </row>
    <row r="69" spans="1:5" x14ac:dyDescent="0.25">
      <c r="A69" s="1">
        <f>20231</f>
        <v>20231</v>
      </c>
      <c r="B69" s="1">
        <f>16</f>
        <v>16</v>
      </c>
      <c r="C69" s="1">
        <f>10805</f>
        <v>10805</v>
      </c>
      <c r="D69" s="1">
        <f>51286</f>
        <v>51286</v>
      </c>
      <c r="E69" s="1">
        <f>50.083984375</f>
        <v>50.083984375</v>
      </c>
    </row>
    <row r="70" spans="1:5" x14ac:dyDescent="0.25">
      <c r="A70" s="1">
        <f>20538</f>
        <v>20538</v>
      </c>
      <c r="B70" s="1">
        <f>14</f>
        <v>14</v>
      </c>
      <c r="C70" s="1">
        <f>10960</f>
        <v>10960</v>
      </c>
      <c r="D70" s="1">
        <f>51318</f>
        <v>51318</v>
      </c>
      <c r="E70" s="1">
        <f>50.115234375</f>
        <v>50.115234375</v>
      </c>
    </row>
    <row r="71" spans="1:5" x14ac:dyDescent="0.25">
      <c r="A71" s="1">
        <f>20807</f>
        <v>20807</v>
      </c>
      <c r="B71" s="1">
        <f>26</f>
        <v>26</v>
      </c>
      <c r="C71" s="1">
        <f>11103</f>
        <v>11103</v>
      </c>
      <c r="D71" s="1">
        <f>51346</f>
        <v>51346</v>
      </c>
      <c r="E71" s="1">
        <f>50.142578125</f>
        <v>50.142578125</v>
      </c>
    </row>
    <row r="72" spans="1:5" x14ac:dyDescent="0.25">
      <c r="A72" s="1">
        <f>21090</f>
        <v>21090</v>
      </c>
      <c r="B72" s="1">
        <f>30</f>
        <v>30</v>
      </c>
      <c r="C72" s="1">
        <f>11235</f>
        <v>11235</v>
      </c>
      <c r="D72" s="1">
        <f>51434</f>
        <v>51434</v>
      </c>
      <c r="E72" s="1">
        <f>50.228515625</f>
        <v>50.228515625</v>
      </c>
    </row>
    <row r="73" spans="1:5" x14ac:dyDescent="0.25">
      <c r="A73" s="1">
        <f>21382</f>
        <v>21382</v>
      </c>
      <c r="B73" s="1">
        <f>15</f>
        <v>15</v>
      </c>
      <c r="C73" s="1">
        <f>11388</f>
        <v>11388</v>
      </c>
      <c r="D73" s="1">
        <f>51538</f>
        <v>51538</v>
      </c>
      <c r="E73" s="1">
        <f>50.330078125</f>
        <v>50.330078125</v>
      </c>
    </row>
    <row r="74" spans="1:5" x14ac:dyDescent="0.25">
      <c r="A74" s="1">
        <f>21690</f>
        <v>21690</v>
      </c>
      <c r="B74" s="1">
        <f>12</f>
        <v>12</v>
      </c>
      <c r="C74" s="1">
        <f>11556</f>
        <v>11556</v>
      </c>
      <c r="D74" s="1">
        <f>51774</f>
        <v>51774</v>
      </c>
      <c r="E74" s="1">
        <f>50.560546875</f>
        <v>50.560546875</v>
      </c>
    </row>
    <row r="75" spans="1:5" x14ac:dyDescent="0.25">
      <c r="A75" s="1">
        <f>21993</f>
        <v>21993</v>
      </c>
      <c r="B75" s="1">
        <f>11</f>
        <v>11</v>
      </c>
      <c r="C75" s="1">
        <f>11748</f>
        <v>11748</v>
      </c>
      <c r="D75" s="1">
        <f>51810</f>
        <v>51810</v>
      </c>
      <c r="E75" s="1">
        <f>50.595703125</f>
        <v>50.595703125</v>
      </c>
    </row>
    <row r="76" spans="1:5" x14ac:dyDescent="0.25">
      <c r="A76" s="1">
        <f>22288</f>
        <v>22288</v>
      </c>
      <c r="B76" s="1">
        <f>13</f>
        <v>13</v>
      </c>
      <c r="C76" s="1">
        <f>11906</f>
        <v>11906</v>
      </c>
      <c r="D76" s="1">
        <f>51978</f>
        <v>51978</v>
      </c>
      <c r="E76" s="1">
        <f>50.759765625</f>
        <v>50.759765625</v>
      </c>
    </row>
    <row r="77" spans="1:5" x14ac:dyDescent="0.25">
      <c r="A77" s="1">
        <f>22594</f>
        <v>22594</v>
      </c>
      <c r="B77" s="1">
        <f>11</f>
        <v>11</v>
      </c>
      <c r="C77" s="1">
        <f>12042</f>
        <v>12042</v>
      </c>
      <c r="D77" s="1">
        <f>52030</f>
        <v>52030</v>
      </c>
      <c r="E77" s="1">
        <f>50.810546875</f>
        <v>50.810546875</v>
      </c>
    </row>
    <row r="78" spans="1:5" x14ac:dyDescent="0.25">
      <c r="A78" s="1">
        <f>22896</f>
        <v>22896</v>
      </c>
      <c r="B78" s="1">
        <f>10</f>
        <v>10</v>
      </c>
      <c r="C78" s="1">
        <f>12181</f>
        <v>12181</v>
      </c>
      <c r="D78" s="1">
        <f>52066</f>
        <v>52066</v>
      </c>
      <c r="E78" s="1">
        <f>50.845703125</f>
        <v>50.845703125</v>
      </c>
    </row>
    <row r="79" spans="1:5" x14ac:dyDescent="0.25">
      <c r="A79" s="1">
        <f>23200</f>
        <v>23200</v>
      </c>
      <c r="B79" s="1">
        <f>13</f>
        <v>13</v>
      </c>
      <c r="C79" s="1">
        <f>12315</f>
        <v>12315</v>
      </c>
      <c r="D79" s="1">
        <f>52174</f>
        <v>52174</v>
      </c>
      <c r="E79" s="1">
        <f>50.951171875</f>
        <v>50.951171875</v>
      </c>
    </row>
    <row r="80" spans="1:5" x14ac:dyDescent="0.25">
      <c r="A80" s="1">
        <f>23501</f>
        <v>23501</v>
      </c>
      <c r="B80" s="1">
        <f>18</f>
        <v>18</v>
      </c>
      <c r="C80" s="1">
        <f>12462</f>
        <v>12462</v>
      </c>
      <c r="D80" s="1">
        <f>52182</f>
        <v>52182</v>
      </c>
      <c r="E80" s="1">
        <f>50.958984375</f>
        <v>50.958984375</v>
      </c>
    </row>
    <row r="81" spans="1:5" x14ac:dyDescent="0.25">
      <c r="A81" s="1">
        <f>23789</f>
        <v>23789</v>
      </c>
      <c r="B81" s="1">
        <f>27</f>
        <v>27</v>
      </c>
      <c r="C81" s="1">
        <f>12590</f>
        <v>12590</v>
      </c>
      <c r="D81" s="1">
        <f>52210</f>
        <v>52210</v>
      </c>
      <c r="E81" s="1">
        <f>50.986328125</f>
        <v>50.986328125</v>
      </c>
    </row>
    <row r="82" spans="1:5" x14ac:dyDescent="0.25">
      <c r="A82" s="1">
        <f>24095</f>
        <v>24095</v>
      </c>
      <c r="B82" s="1">
        <f>37</f>
        <v>37</v>
      </c>
      <c r="C82" s="1">
        <f>12741</f>
        <v>12741</v>
      </c>
      <c r="D82" s="1">
        <f>52234</f>
        <v>52234</v>
      </c>
      <c r="E82" s="1">
        <f>51.009765625</f>
        <v>51.009765625</v>
      </c>
    </row>
    <row r="83" spans="1:5" x14ac:dyDescent="0.25">
      <c r="A83" s="1">
        <f>24400</f>
        <v>24400</v>
      </c>
      <c r="B83" s="1">
        <f>20</f>
        <v>20</v>
      </c>
      <c r="C83" s="1">
        <f>12880</f>
        <v>12880</v>
      </c>
      <c r="D83" s="1">
        <f>52254</f>
        <v>52254</v>
      </c>
      <c r="E83" s="1">
        <f>51.029296875</f>
        <v>51.029296875</v>
      </c>
    </row>
    <row r="84" spans="1:5" x14ac:dyDescent="0.25">
      <c r="A84" s="1">
        <f>24680</f>
        <v>24680</v>
      </c>
      <c r="B84" s="1">
        <f>0</f>
        <v>0</v>
      </c>
      <c r="C84" s="1">
        <f>13027</f>
        <v>13027</v>
      </c>
      <c r="D84" s="1">
        <f>52282</f>
        <v>52282</v>
      </c>
      <c r="E84" s="1">
        <f>51.056640625</f>
        <v>51.056640625</v>
      </c>
    </row>
    <row r="85" spans="1:5" x14ac:dyDescent="0.25">
      <c r="A85" s="1">
        <f>24997</f>
        <v>24997</v>
      </c>
      <c r="B85" s="1">
        <f>0</f>
        <v>0</v>
      </c>
      <c r="C85" s="1">
        <f>13178</f>
        <v>13178</v>
      </c>
      <c r="D85" s="1">
        <f>52310</f>
        <v>52310</v>
      </c>
      <c r="E85" s="1">
        <f>51.083984375</f>
        <v>51.083984375</v>
      </c>
    </row>
    <row r="86" spans="1:5" x14ac:dyDescent="0.25">
      <c r="A86" s="1">
        <f>25327</f>
        <v>25327</v>
      </c>
      <c r="B86" s="1">
        <f>0</f>
        <v>0</v>
      </c>
      <c r="C86" s="1">
        <f>13325</f>
        <v>13325</v>
      </c>
      <c r="D86" s="1">
        <f>52334</f>
        <v>52334</v>
      </c>
      <c r="E86" s="1">
        <f>51.107421875</f>
        <v>51.107421875</v>
      </c>
    </row>
    <row r="87" spans="1:5" x14ac:dyDescent="0.25">
      <c r="A87" s="1">
        <f>25643</f>
        <v>25643</v>
      </c>
      <c r="B87" s="1">
        <f>0</f>
        <v>0</v>
      </c>
      <c r="C87" s="1">
        <f>13485</f>
        <v>13485</v>
      </c>
      <c r="D87" s="1">
        <f>52362</f>
        <v>52362</v>
      </c>
      <c r="E87" s="1">
        <f>51.134765625</f>
        <v>51.134765625</v>
      </c>
    </row>
    <row r="88" spans="1:5" x14ac:dyDescent="0.25">
      <c r="A88" s="1">
        <f>25948</f>
        <v>25948</v>
      </c>
      <c r="B88" s="1">
        <f>0</f>
        <v>0</v>
      </c>
      <c r="C88" s="1">
        <f>13623</f>
        <v>13623</v>
      </c>
      <c r="D88" s="1">
        <f>52386</f>
        <v>52386</v>
      </c>
      <c r="E88" s="1">
        <f>51.158203125</f>
        <v>51.158203125</v>
      </c>
    </row>
    <row r="89" spans="1:5" x14ac:dyDescent="0.25">
      <c r="A89" s="1">
        <f>26261</f>
        <v>26261</v>
      </c>
      <c r="B89" s="1">
        <f>0</f>
        <v>0</v>
      </c>
      <c r="C89" s="1">
        <f>13767</f>
        <v>13767</v>
      </c>
      <c r="D89" s="1">
        <f>52410</f>
        <v>52410</v>
      </c>
      <c r="E89" s="1">
        <f>51.181640625</f>
        <v>51.181640625</v>
      </c>
    </row>
    <row r="90" spans="1:5" x14ac:dyDescent="0.25">
      <c r="A90" s="1">
        <f>26552</f>
        <v>26552</v>
      </c>
      <c r="B90" s="1">
        <f>9</f>
        <v>9</v>
      </c>
      <c r="C90" s="1">
        <f>13956</f>
        <v>13956</v>
      </c>
      <c r="D90" s="1">
        <f>52442</f>
        <v>52442</v>
      </c>
      <c r="E90" s="1">
        <f>51.212890625</f>
        <v>51.212890625</v>
      </c>
    </row>
    <row r="91" spans="1:5" x14ac:dyDescent="0.25">
      <c r="A91" s="1">
        <f>26824</f>
        <v>26824</v>
      </c>
      <c r="B91" s="1">
        <f>0</f>
        <v>0</v>
      </c>
      <c r="C91" s="1">
        <f>14100</f>
        <v>14100</v>
      </c>
      <c r="D91" s="1">
        <f>52526</f>
        <v>52526</v>
      </c>
      <c r="E91" s="1">
        <f>51.294921875</f>
        <v>51.294921875</v>
      </c>
    </row>
    <row r="92" spans="1:5" x14ac:dyDescent="0.25">
      <c r="A92" s="1">
        <f>27098</f>
        <v>27098</v>
      </c>
      <c r="B92" s="1">
        <f>0</f>
        <v>0</v>
      </c>
      <c r="C92" s="1">
        <f>14263</f>
        <v>14263</v>
      </c>
      <c r="D92" s="1">
        <f>52552</f>
        <v>52552</v>
      </c>
      <c r="E92" s="1">
        <f>51.3203125</f>
        <v>51.3203125</v>
      </c>
    </row>
    <row r="93" spans="1:5" x14ac:dyDescent="0.25">
      <c r="A93" s="1">
        <f>27435</f>
        <v>27435</v>
      </c>
      <c r="B93" s="1">
        <f>0</f>
        <v>0</v>
      </c>
      <c r="C93" s="1">
        <f>14419</f>
        <v>14419</v>
      </c>
      <c r="D93" s="1">
        <f>52582</f>
        <v>52582</v>
      </c>
      <c r="E93" s="1">
        <f>51.349609375</f>
        <v>51.349609375</v>
      </c>
    </row>
    <row r="94" spans="1:5" x14ac:dyDescent="0.25">
      <c r="A94" s="1">
        <f>27727</f>
        <v>27727</v>
      </c>
      <c r="B94" s="1">
        <f>4</f>
        <v>4</v>
      </c>
      <c r="C94" s="1">
        <f>14574</f>
        <v>14574</v>
      </c>
      <c r="D94" s="1">
        <f>52608</f>
        <v>52608</v>
      </c>
      <c r="E94" s="1">
        <f>51.375</f>
        <v>51.375</v>
      </c>
    </row>
    <row r="95" spans="1:5" x14ac:dyDescent="0.25">
      <c r="A95" s="1">
        <f>28028</f>
        <v>28028</v>
      </c>
      <c r="B95" s="1">
        <f>0</f>
        <v>0</v>
      </c>
      <c r="C95" s="1">
        <f>14734</f>
        <v>14734</v>
      </c>
      <c r="D95" s="1">
        <f>52630</f>
        <v>52630</v>
      </c>
      <c r="E95" s="1">
        <f>51.396484375</f>
        <v>51.396484375</v>
      </c>
    </row>
    <row r="96" spans="1:5" x14ac:dyDescent="0.25">
      <c r="A96" s="1">
        <f>28323</f>
        <v>28323</v>
      </c>
      <c r="B96" s="1">
        <f>0</f>
        <v>0</v>
      </c>
      <c r="C96" s="1">
        <f>14902</f>
        <v>14902</v>
      </c>
      <c r="D96" s="1">
        <f>52662</f>
        <v>52662</v>
      </c>
      <c r="E96" s="1">
        <f>51.427734375</f>
        <v>51.427734375</v>
      </c>
    </row>
    <row r="97" spans="1:5" x14ac:dyDescent="0.25">
      <c r="A97" s="1">
        <f>28625</f>
        <v>28625</v>
      </c>
      <c r="B97" s="1">
        <f>0</f>
        <v>0</v>
      </c>
      <c r="C97" s="1">
        <f>15053</f>
        <v>15053</v>
      </c>
      <c r="D97" s="1">
        <f>52690</f>
        <v>52690</v>
      </c>
      <c r="E97" s="1">
        <f>51.455078125</f>
        <v>51.455078125</v>
      </c>
    </row>
    <row r="98" spans="1:5" x14ac:dyDescent="0.25">
      <c r="A98" s="1">
        <f>28938</f>
        <v>28938</v>
      </c>
      <c r="B98" s="1">
        <f>0</f>
        <v>0</v>
      </c>
      <c r="C98" s="1">
        <f>15225</f>
        <v>15225</v>
      </c>
      <c r="D98" s="1">
        <f>52718</f>
        <v>52718</v>
      </c>
      <c r="E98" s="1">
        <f>51.482421875</f>
        <v>51.482421875</v>
      </c>
    </row>
    <row r="99" spans="1:5" x14ac:dyDescent="0.25">
      <c r="A99" s="1">
        <f>29241</f>
        <v>29241</v>
      </c>
      <c r="B99" s="1">
        <f>0</f>
        <v>0</v>
      </c>
      <c r="C99" s="1">
        <f>15371</f>
        <v>15371</v>
      </c>
      <c r="D99" s="1">
        <f>52746</f>
        <v>52746</v>
      </c>
      <c r="E99" s="1">
        <f>51.509765625</f>
        <v>51.509765625</v>
      </c>
    </row>
    <row r="100" spans="1:5" x14ac:dyDescent="0.25">
      <c r="A100" s="1">
        <f>29526</f>
        <v>29526</v>
      </c>
      <c r="B100" s="1">
        <f>4</f>
        <v>4</v>
      </c>
      <c r="C100" s="1">
        <f>15522</f>
        <v>15522</v>
      </c>
      <c r="D100" s="1">
        <f>52770</f>
        <v>52770</v>
      </c>
      <c r="E100" s="1">
        <f>51.533203125</f>
        <v>51.533203125</v>
      </c>
    </row>
    <row r="101" spans="1:5" x14ac:dyDescent="0.25">
      <c r="A101" s="1">
        <f>29833</f>
        <v>29833</v>
      </c>
      <c r="B101" s="1">
        <f>29</f>
        <v>29</v>
      </c>
      <c r="C101" s="1">
        <f>15670</f>
        <v>15670</v>
      </c>
      <c r="D101" s="1">
        <f>52794</f>
        <v>52794</v>
      </c>
      <c r="E101" s="1">
        <f>51.556640625</f>
        <v>51.556640625</v>
      </c>
    </row>
    <row r="102" spans="1:5" x14ac:dyDescent="0.25">
      <c r="A102" s="1">
        <f>30119</f>
        <v>30119</v>
      </c>
      <c r="B102" s="1">
        <f>23</f>
        <v>23</v>
      </c>
      <c r="C102" s="1">
        <f>15830</f>
        <v>15830</v>
      </c>
      <c r="D102" s="1">
        <f>52822</f>
        <v>52822</v>
      </c>
      <c r="E102" s="1">
        <f>51.583984375</f>
        <v>51.583984375</v>
      </c>
    </row>
    <row r="103" spans="1:5" x14ac:dyDescent="0.25">
      <c r="A103" s="1">
        <f>30447</f>
        <v>30447</v>
      </c>
      <c r="B103" s="1">
        <f>41</f>
        <v>41</v>
      </c>
      <c r="C103" s="1">
        <f>15986</f>
        <v>15986</v>
      </c>
      <c r="D103" s="1">
        <f>52850</f>
        <v>52850</v>
      </c>
      <c r="E103" s="1">
        <f>51.611328125</f>
        <v>51.611328125</v>
      </c>
    </row>
    <row r="104" spans="1:5" x14ac:dyDescent="0.25">
      <c r="A104" s="1">
        <f>30735</f>
        <v>30735</v>
      </c>
      <c r="B104" s="1">
        <f>11</f>
        <v>11</v>
      </c>
      <c r="C104" s="1">
        <f>16138</f>
        <v>16138</v>
      </c>
      <c r="D104" s="1">
        <f>52906</f>
        <v>52906</v>
      </c>
      <c r="E104" s="1">
        <f>51.666015625</f>
        <v>51.666015625</v>
      </c>
    </row>
    <row r="105" spans="1:5" x14ac:dyDescent="0.25">
      <c r="A105" s="1">
        <f>31014</f>
        <v>31014</v>
      </c>
      <c r="B105" s="1">
        <f>17</f>
        <v>17</v>
      </c>
      <c r="C105" s="1">
        <f>16308</f>
        <v>16308</v>
      </c>
      <c r="D105" s="1">
        <f>52948</f>
        <v>52948</v>
      </c>
      <c r="E105" s="1">
        <f>51.70703125</f>
        <v>51.70703125</v>
      </c>
    </row>
    <row r="106" spans="1:5" x14ac:dyDescent="0.25">
      <c r="A106" s="1">
        <f>31296</f>
        <v>31296</v>
      </c>
      <c r="B106" s="1">
        <f>17</f>
        <v>17</v>
      </c>
      <c r="C106" s="1">
        <f>16456</f>
        <v>16456</v>
      </c>
      <c r="D106" s="1">
        <f>53006</f>
        <v>53006</v>
      </c>
      <c r="E106" s="1">
        <f>51.763671875</f>
        <v>51.763671875</v>
      </c>
    </row>
    <row r="107" spans="1:5" x14ac:dyDescent="0.25">
      <c r="A107" s="1">
        <f>31580</f>
        <v>31580</v>
      </c>
      <c r="B107" s="1">
        <f>13</f>
        <v>13</v>
      </c>
      <c r="C107" s="1">
        <f>16594</f>
        <v>16594</v>
      </c>
      <c r="D107" s="1">
        <f>53016</f>
        <v>53016</v>
      </c>
      <c r="E107" s="1">
        <f>51.7734375</f>
        <v>51.7734375</v>
      </c>
    </row>
    <row r="108" spans="1:5" x14ac:dyDescent="0.25">
      <c r="A108" s="1">
        <f>31882</f>
        <v>31882</v>
      </c>
      <c r="B108" s="1">
        <f>11</f>
        <v>11</v>
      </c>
      <c r="C108" s="1">
        <f>16725</f>
        <v>16725</v>
      </c>
      <c r="D108" s="1">
        <f>53078</f>
        <v>53078</v>
      </c>
      <c r="E108" s="1">
        <f>51.833984375</f>
        <v>51.833984375</v>
      </c>
    </row>
    <row r="109" spans="1:5" x14ac:dyDescent="0.25">
      <c r="A109" s="1">
        <f>32161</f>
        <v>32161</v>
      </c>
      <c r="B109" s="1">
        <f>13</f>
        <v>13</v>
      </c>
      <c r="C109" s="1">
        <f>16874</f>
        <v>16874</v>
      </c>
      <c r="D109" s="1">
        <f>53242</f>
        <v>53242</v>
      </c>
      <c r="E109" s="1">
        <f>51.994140625</f>
        <v>51.994140625</v>
      </c>
    </row>
    <row r="110" spans="1:5" x14ac:dyDescent="0.25">
      <c r="A110" s="1">
        <f>32438</f>
        <v>32438</v>
      </c>
      <c r="B110" s="1">
        <f>14</f>
        <v>14</v>
      </c>
      <c r="C110" s="1">
        <f>17033</f>
        <v>17033</v>
      </c>
      <c r="D110" s="1">
        <f>53246</f>
        <v>53246</v>
      </c>
      <c r="E110" s="1">
        <f>51.998046875</f>
        <v>51.998046875</v>
      </c>
    </row>
    <row r="111" spans="1:5" x14ac:dyDescent="0.25">
      <c r="A111" s="1">
        <f>32725</f>
        <v>32725</v>
      </c>
      <c r="B111" s="1">
        <f>31</f>
        <v>31</v>
      </c>
      <c r="C111" s="1">
        <f>17190</f>
        <v>17190</v>
      </c>
      <c r="D111" s="1">
        <f>53280</f>
        <v>53280</v>
      </c>
      <c r="E111" s="1">
        <f>52.03125</f>
        <v>52.03125</v>
      </c>
    </row>
    <row r="112" spans="1:5" x14ac:dyDescent="0.25">
      <c r="A112" s="1">
        <f>33017</f>
        <v>33017</v>
      </c>
      <c r="B112" s="1">
        <f>14</f>
        <v>14</v>
      </c>
      <c r="C112" s="1">
        <f>17343</f>
        <v>17343</v>
      </c>
      <c r="D112" s="1">
        <f>53338</f>
        <v>53338</v>
      </c>
      <c r="E112" s="1">
        <f>52.087890625</f>
        <v>52.087890625</v>
      </c>
    </row>
    <row r="113" spans="1:5" x14ac:dyDescent="0.25">
      <c r="A113" s="1">
        <f>33323</f>
        <v>33323</v>
      </c>
      <c r="B113" s="1">
        <f>27</f>
        <v>27</v>
      </c>
      <c r="C113" s="1">
        <f>17483</f>
        <v>17483</v>
      </c>
      <c r="D113" s="1">
        <f>53360</f>
        <v>53360</v>
      </c>
      <c r="E113" s="1">
        <f>52.109375</f>
        <v>52.109375</v>
      </c>
    </row>
    <row r="114" spans="1:5" x14ac:dyDescent="0.25">
      <c r="A114" s="1">
        <f>33614</f>
        <v>33614</v>
      </c>
      <c r="B114" s="1">
        <f>11</f>
        <v>11</v>
      </c>
      <c r="C114" s="1">
        <f>17616</f>
        <v>17616</v>
      </c>
      <c r="D114" s="1">
        <f>53362</f>
        <v>53362</v>
      </c>
      <c r="E114" s="1">
        <f>52.111328125</f>
        <v>52.111328125</v>
      </c>
    </row>
    <row r="115" spans="1:5" x14ac:dyDescent="0.25">
      <c r="A115" s="1">
        <f>33907</f>
        <v>33907</v>
      </c>
      <c r="B115" s="1">
        <f>17</f>
        <v>17</v>
      </c>
      <c r="C115" s="1">
        <f>17759</f>
        <v>17759</v>
      </c>
      <c r="D115" s="1">
        <f>53364</f>
        <v>53364</v>
      </c>
      <c r="E115" s="1">
        <f>52.11328125</f>
        <v>52.11328125</v>
      </c>
    </row>
    <row r="116" spans="1:5" x14ac:dyDescent="0.25">
      <c r="A116" s="1">
        <f>34179</f>
        <v>34179</v>
      </c>
      <c r="B116" s="1">
        <f>15</f>
        <v>15</v>
      </c>
      <c r="C116" s="1">
        <f>17934</f>
        <v>17934</v>
      </c>
      <c r="D116" s="1">
        <f>53362</f>
        <v>53362</v>
      </c>
      <c r="E116" s="1">
        <f>52.111328125</f>
        <v>52.111328125</v>
      </c>
    </row>
    <row r="117" spans="1:5" x14ac:dyDescent="0.25">
      <c r="A117" s="1">
        <f>34451</f>
        <v>34451</v>
      </c>
      <c r="B117" s="1">
        <f>20</f>
        <v>20</v>
      </c>
      <c r="C117" s="1">
        <f>18139</f>
        <v>18139</v>
      </c>
      <c r="D117" s="1">
        <f>53362</f>
        <v>53362</v>
      </c>
      <c r="E117" s="1">
        <f>52.111328125</f>
        <v>52.111328125</v>
      </c>
    </row>
    <row r="118" spans="1:5" x14ac:dyDescent="0.25">
      <c r="A118" s="1">
        <f>34734</f>
        <v>34734</v>
      </c>
      <c r="B118" s="1">
        <f>13</f>
        <v>13</v>
      </c>
      <c r="C118" s="1">
        <f>18344</f>
        <v>18344</v>
      </c>
      <c r="D118" s="1">
        <f>53403</f>
        <v>53403</v>
      </c>
      <c r="E118" s="1">
        <f>52.1513671875</f>
        <v>52.1513671875</v>
      </c>
    </row>
    <row r="119" spans="1:5" x14ac:dyDescent="0.25">
      <c r="A119" s="1">
        <f>35001</f>
        <v>35001</v>
      </c>
      <c r="B119" s="1">
        <f>15</f>
        <v>15</v>
      </c>
      <c r="C119" s="1">
        <f>18520</f>
        <v>18520</v>
      </c>
      <c r="D119" s="1">
        <f>53494</f>
        <v>53494</v>
      </c>
      <c r="E119" s="1">
        <f>52.240234375</f>
        <v>52.240234375</v>
      </c>
    </row>
    <row r="120" spans="1:5" x14ac:dyDescent="0.25">
      <c r="A120" s="1">
        <f>35275</f>
        <v>35275</v>
      </c>
      <c r="B120" s="1">
        <f>15</f>
        <v>15</v>
      </c>
      <c r="C120" s="1">
        <f>18676</f>
        <v>18676</v>
      </c>
      <c r="D120" s="1">
        <f>53554</f>
        <v>53554</v>
      </c>
      <c r="E120" s="1">
        <f>52.298828125</f>
        <v>52.298828125</v>
      </c>
    </row>
    <row r="121" spans="1:5" x14ac:dyDescent="0.25">
      <c r="A121" s="1">
        <f>35563</f>
        <v>35563</v>
      </c>
      <c r="B121" s="1">
        <f>17</f>
        <v>17</v>
      </c>
      <c r="C121" s="1">
        <f>18857</f>
        <v>18857</v>
      </c>
      <c r="D121" s="1">
        <f>53726</f>
        <v>53726</v>
      </c>
      <c r="E121" s="1">
        <f>52.466796875</f>
        <v>52.466796875</v>
      </c>
    </row>
    <row r="122" spans="1:5" x14ac:dyDescent="0.25">
      <c r="C122" s="1">
        <f>19005</f>
        <v>19005</v>
      </c>
      <c r="D122" s="1">
        <f>53734</f>
        <v>53734</v>
      </c>
      <c r="E122" s="1">
        <f>52.474609375</f>
        <v>52.474609375</v>
      </c>
    </row>
    <row r="123" spans="1:5" x14ac:dyDescent="0.25">
      <c r="C123" s="1">
        <f>19161</f>
        <v>19161</v>
      </c>
      <c r="D123" s="1">
        <f>53795</f>
        <v>53795</v>
      </c>
      <c r="E123" s="1">
        <f>52.5341796875</f>
        <v>52.5341796875</v>
      </c>
    </row>
    <row r="124" spans="1:5" x14ac:dyDescent="0.25">
      <c r="C124" s="1">
        <f>19323</f>
        <v>19323</v>
      </c>
      <c r="D124" s="1">
        <f>53851</f>
        <v>53851</v>
      </c>
      <c r="E124" s="1">
        <f>52.5888671875</f>
        <v>52.5888671875</v>
      </c>
    </row>
    <row r="125" spans="1:5" x14ac:dyDescent="0.25">
      <c r="C125" s="1">
        <f>19470</f>
        <v>19470</v>
      </c>
      <c r="D125" s="1">
        <f>53852</f>
        <v>53852</v>
      </c>
      <c r="E125" s="1">
        <f>52.58984375</f>
        <v>52.58984375</v>
      </c>
    </row>
    <row r="126" spans="1:5" x14ac:dyDescent="0.25">
      <c r="C126" s="1">
        <f>19604</f>
        <v>19604</v>
      </c>
      <c r="D126" s="1">
        <f>53851</f>
        <v>53851</v>
      </c>
      <c r="E126" s="1">
        <f>52.5888671875</f>
        <v>52.5888671875</v>
      </c>
    </row>
    <row r="127" spans="1:5" x14ac:dyDescent="0.25">
      <c r="C127" s="1">
        <f>19749</f>
        <v>19749</v>
      </c>
      <c r="D127" s="1">
        <f>53856</f>
        <v>53856</v>
      </c>
      <c r="E127" s="1">
        <f>52.59375</f>
        <v>52.59375</v>
      </c>
    </row>
    <row r="128" spans="1:5" x14ac:dyDescent="0.25">
      <c r="C128" s="1">
        <f>19899</f>
        <v>19899</v>
      </c>
      <c r="D128" s="1">
        <f>53855</f>
        <v>53855</v>
      </c>
      <c r="E128" s="1">
        <f>52.5927734375</f>
        <v>52.5927734375</v>
      </c>
    </row>
    <row r="129" spans="3:5" x14ac:dyDescent="0.25">
      <c r="C129" s="1">
        <f>20049</f>
        <v>20049</v>
      </c>
      <c r="D129" s="1">
        <f>53856</f>
        <v>53856</v>
      </c>
      <c r="E129" s="1">
        <f>52.59375</f>
        <v>52.59375</v>
      </c>
    </row>
    <row r="130" spans="3:5" x14ac:dyDescent="0.25">
      <c r="C130" s="1">
        <f>20201</f>
        <v>20201</v>
      </c>
      <c r="D130" s="1">
        <f>53859</f>
        <v>53859</v>
      </c>
      <c r="E130" s="1">
        <f>52.5966796875</f>
        <v>52.5966796875</v>
      </c>
    </row>
    <row r="131" spans="3:5" x14ac:dyDescent="0.25">
      <c r="C131" s="1">
        <f>20341</f>
        <v>20341</v>
      </c>
      <c r="D131" s="1">
        <f>53860</f>
        <v>53860</v>
      </c>
      <c r="E131" s="1">
        <f>52.59765625</f>
        <v>52.59765625</v>
      </c>
    </row>
    <row r="132" spans="3:5" x14ac:dyDescent="0.25">
      <c r="C132" s="1">
        <f>20491</f>
        <v>20491</v>
      </c>
      <c r="D132" s="1">
        <f>53859</f>
        <v>53859</v>
      </c>
      <c r="E132" s="1">
        <f>52.5966796875</f>
        <v>52.5966796875</v>
      </c>
    </row>
    <row r="133" spans="3:5" x14ac:dyDescent="0.25">
      <c r="C133" s="1">
        <f>20640</f>
        <v>20640</v>
      </c>
      <c r="D133" s="1">
        <f>53880</f>
        <v>53880</v>
      </c>
      <c r="E133" s="1">
        <f>52.6171875</f>
        <v>52.6171875</v>
      </c>
    </row>
    <row r="134" spans="3:5" x14ac:dyDescent="0.25">
      <c r="C134" s="1">
        <f>20805</f>
        <v>20805</v>
      </c>
      <c r="D134" s="1">
        <f>54255</f>
        <v>54255</v>
      </c>
      <c r="E134" s="1">
        <f>52.9833984375</f>
        <v>52.9833984375</v>
      </c>
    </row>
    <row r="135" spans="3:5" x14ac:dyDescent="0.25">
      <c r="C135" s="1">
        <f>20942</f>
        <v>20942</v>
      </c>
      <c r="D135" s="1">
        <f>54399</f>
        <v>54399</v>
      </c>
      <c r="E135" s="1">
        <f>53.1240234375</f>
        <v>53.1240234375</v>
      </c>
    </row>
    <row r="136" spans="3:5" x14ac:dyDescent="0.25">
      <c r="C136" s="1">
        <f>21107</f>
        <v>21107</v>
      </c>
      <c r="D136" s="1">
        <f>54527</f>
        <v>54527</v>
      </c>
      <c r="E136" s="1">
        <f>53.2490234375</f>
        <v>53.2490234375</v>
      </c>
    </row>
    <row r="137" spans="3:5" x14ac:dyDescent="0.25">
      <c r="C137" s="1">
        <f>21241</f>
        <v>21241</v>
      </c>
      <c r="D137" s="1">
        <f>54555</f>
        <v>54555</v>
      </c>
      <c r="E137" s="1">
        <f>53.2763671875</f>
        <v>53.2763671875</v>
      </c>
    </row>
    <row r="138" spans="3:5" x14ac:dyDescent="0.25">
      <c r="C138" s="1">
        <f>21389</f>
        <v>21389</v>
      </c>
      <c r="D138" s="1">
        <f>54559</f>
        <v>54559</v>
      </c>
      <c r="E138" s="1">
        <f>53.2802734375</f>
        <v>53.2802734375</v>
      </c>
    </row>
    <row r="139" spans="3:5" x14ac:dyDescent="0.25">
      <c r="C139" s="1">
        <f>21540</f>
        <v>21540</v>
      </c>
      <c r="D139" s="1">
        <f>54583</f>
        <v>54583</v>
      </c>
      <c r="E139" s="1">
        <f>53.3037109375</f>
        <v>53.3037109375</v>
      </c>
    </row>
    <row r="140" spans="3:5" x14ac:dyDescent="0.25">
      <c r="C140" s="1">
        <f>21681</f>
        <v>21681</v>
      </c>
      <c r="D140" s="1">
        <f>54583</f>
        <v>54583</v>
      </c>
      <c r="E140" s="1">
        <f>53.3037109375</f>
        <v>53.3037109375</v>
      </c>
    </row>
    <row r="141" spans="3:5" x14ac:dyDescent="0.25">
      <c r="C141" s="1">
        <f>21845</f>
        <v>21845</v>
      </c>
      <c r="D141" s="1">
        <f>54587</f>
        <v>54587</v>
      </c>
      <c r="E141" s="1">
        <f>53.3076171875</f>
        <v>53.3076171875</v>
      </c>
    </row>
    <row r="142" spans="3:5" x14ac:dyDescent="0.25">
      <c r="C142" s="1">
        <f>21997</f>
        <v>21997</v>
      </c>
      <c r="D142" s="1">
        <f>54587</f>
        <v>54587</v>
      </c>
      <c r="E142" s="1">
        <f>53.3076171875</f>
        <v>53.3076171875</v>
      </c>
    </row>
    <row r="143" spans="3:5" x14ac:dyDescent="0.25">
      <c r="C143" s="1">
        <f>22153</f>
        <v>22153</v>
      </c>
      <c r="D143" s="1">
        <f>54587</f>
        <v>54587</v>
      </c>
      <c r="E143" s="1">
        <f>53.3076171875</f>
        <v>53.3076171875</v>
      </c>
    </row>
    <row r="144" spans="3:5" x14ac:dyDescent="0.25">
      <c r="C144" s="1">
        <f>22298</f>
        <v>22298</v>
      </c>
      <c r="D144" s="1">
        <f>54595</f>
        <v>54595</v>
      </c>
      <c r="E144" s="1">
        <f>53.3154296875</f>
        <v>53.3154296875</v>
      </c>
    </row>
    <row r="145" spans="3:5" x14ac:dyDescent="0.25">
      <c r="C145" s="1">
        <f>22446</f>
        <v>22446</v>
      </c>
      <c r="D145" s="1">
        <f>54595</f>
        <v>54595</v>
      </c>
      <c r="E145" s="1">
        <f>53.3154296875</f>
        <v>53.3154296875</v>
      </c>
    </row>
    <row r="146" spans="3:5" x14ac:dyDescent="0.25">
      <c r="C146" s="1">
        <f>22608</f>
        <v>22608</v>
      </c>
      <c r="D146" s="1">
        <f>54595</f>
        <v>54595</v>
      </c>
      <c r="E146" s="1">
        <f>53.3154296875</f>
        <v>53.3154296875</v>
      </c>
    </row>
    <row r="147" spans="3:5" x14ac:dyDescent="0.25">
      <c r="C147" s="1">
        <f>22752</f>
        <v>22752</v>
      </c>
      <c r="D147" s="1">
        <f>54599</f>
        <v>54599</v>
      </c>
      <c r="E147" s="1">
        <f>53.3193359375</f>
        <v>53.3193359375</v>
      </c>
    </row>
    <row r="148" spans="3:5" x14ac:dyDescent="0.25">
      <c r="C148" s="1">
        <f>22902</f>
        <v>22902</v>
      </c>
      <c r="D148" s="1">
        <f>54599</f>
        <v>54599</v>
      </c>
      <c r="E148" s="1">
        <f>53.3193359375</f>
        <v>53.3193359375</v>
      </c>
    </row>
    <row r="149" spans="3:5" x14ac:dyDescent="0.25">
      <c r="C149" s="1">
        <f>23053</f>
        <v>23053</v>
      </c>
      <c r="D149" s="1">
        <f>54599</f>
        <v>54599</v>
      </c>
      <c r="E149" s="1">
        <f>53.3193359375</f>
        <v>53.3193359375</v>
      </c>
    </row>
    <row r="150" spans="3:5" x14ac:dyDescent="0.25">
      <c r="C150" s="1">
        <f>23199</f>
        <v>23199</v>
      </c>
      <c r="D150" s="1">
        <f>54603</f>
        <v>54603</v>
      </c>
      <c r="E150" s="1">
        <f>53.3232421875</f>
        <v>53.3232421875</v>
      </c>
    </row>
    <row r="151" spans="3:5" x14ac:dyDescent="0.25">
      <c r="C151" s="1">
        <f>23348</f>
        <v>23348</v>
      </c>
      <c r="D151" s="1">
        <f>54603</f>
        <v>54603</v>
      </c>
      <c r="E151" s="1">
        <f>53.3232421875</f>
        <v>53.3232421875</v>
      </c>
    </row>
    <row r="152" spans="3:5" x14ac:dyDescent="0.25">
      <c r="C152" s="1">
        <f>23514</f>
        <v>23514</v>
      </c>
      <c r="D152" s="1">
        <f>54603</f>
        <v>54603</v>
      </c>
      <c r="E152" s="1">
        <f>53.3232421875</f>
        <v>53.3232421875</v>
      </c>
    </row>
    <row r="153" spans="3:5" x14ac:dyDescent="0.25">
      <c r="C153" s="1">
        <f>23656</f>
        <v>23656</v>
      </c>
      <c r="D153" s="1">
        <f>54675</f>
        <v>54675</v>
      </c>
      <c r="E153" s="1">
        <f>53.3935546875</f>
        <v>53.3935546875</v>
      </c>
    </row>
    <row r="154" spans="3:5" x14ac:dyDescent="0.25">
      <c r="C154" s="1">
        <f>23798</f>
        <v>23798</v>
      </c>
      <c r="D154" s="1">
        <f>54919</f>
        <v>54919</v>
      </c>
      <c r="E154" s="1">
        <f>53.6318359375</f>
        <v>53.6318359375</v>
      </c>
    </row>
    <row r="155" spans="3:5" x14ac:dyDescent="0.25">
      <c r="C155" s="1">
        <f>23954</f>
        <v>23954</v>
      </c>
      <c r="D155" s="1">
        <f>55075</f>
        <v>55075</v>
      </c>
      <c r="E155" s="1">
        <f>53.7841796875</f>
        <v>53.7841796875</v>
      </c>
    </row>
    <row r="156" spans="3:5" x14ac:dyDescent="0.25">
      <c r="C156" s="1">
        <f>24145</f>
        <v>24145</v>
      </c>
      <c r="D156" s="1">
        <f>55047</f>
        <v>55047</v>
      </c>
      <c r="E156" s="1">
        <f>53.7568359375</f>
        <v>53.7568359375</v>
      </c>
    </row>
    <row r="157" spans="3:5" x14ac:dyDescent="0.25">
      <c r="C157" s="1">
        <f>24283</f>
        <v>24283</v>
      </c>
      <c r="D157" s="1">
        <f>55051</f>
        <v>55051</v>
      </c>
      <c r="E157" s="1">
        <f>53.7607421875</f>
        <v>53.7607421875</v>
      </c>
    </row>
    <row r="158" spans="3:5" x14ac:dyDescent="0.25">
      <c r="C158" s="1">
        <f>24459</f>
        <v>24459</v>
      </c>
      <c r="D158" s="1">
        <f>55371</f>
        <v>55371</v>
      </c>
      <c r="E158" s="1">
        <f>54.0732421875</f>
        <v>54.0732421875</v>
      </c>
    </row>
    <row r="159" spans="3:5" x14ac:dyDescent="0.25">
      <c r="C159" s="1">
        <f>24584</f>
        <v>24584</v>
      </c>
      <c r="D159" s="1">
        <f t="shared" ref="D159:D171" si="0">55051</f>
        <v>55051</v>
      </c>
      <c r="E159" s="1">
        <f t="shared" ref="E159:E171" si="1">53.7607421875</f>
        <v>53.7607421875</v>
      </c>
    </row>
    <row r="160" spans="3:5" x14ac:dyDescent="0.25">
      <c r="C160" s="1">
        <f>24724</f>
        <v>24724</v>
      </c>
      <c r="D160" s="1">
        <f t="shared" si="0"/>
        <v>55051</v>
      </c>
      <c r="E160" s="1">
        <f t="shared" si="1"/>
        <v>53.7607421875</v>
      </c>
    </row>
    <row r="161" spans="3:5" x14ac:dyDescent="0.25">
      <c r="C161" s="1">
        <f>24856</f>
        <v>24856</v>
      </c>
      <c r="D161" s="1">
        <f t="shared" si="0"/>
        <v>55051</v>
      </c>
      <c r="E161" s="1">
        <f t="shared" si="1"/>
        <v>53.7607421875</v>
      </c>
    </row>
    <row r="162" spans="3:5" x14ac:dyDescent="0.25">
      <c r="C162" s="1">
        <f>25018</f>
        <v>25018</v>
      </c>
      <c r="D162" s="1">
        <f t="shared" si="0"/>
        <v>55051</v>
      </c>
      <c r="E162" s="1">
        <f t="shared" si="1"/>
        <v>53.7607421875</v>
      </c>
    </row>
    <row r="163" spans="3:5" x14ac:dyDescent="0.25">
      <c r="C163" s="1">
        <f>25171</f>
        <v>25171</v>
      </c>
      <c r="D163" s="1">
        <f t="shared" si="0"/>
        <v>55051</v>
      </c>
      <c r="E163" s="1">
        <f t="shared" si="1"/>
        <v>53.7607421875</v>
      </c>
    </row>
    <row r="164" spans="3:5" x14ac:dyDescent="0.25">
      <c r="C164" s="1">
        <f>25344</f>
        <v>25344</v>
      </c>
      <c r="D164" s="1">
        <f t="shared" si="0"/>
        <v>55051</v>
      </c>
      <c r="E164" s="1">
        <f t="shared" si="1"/>
        <v>53.7607421875</v>
      </c>
    </row>
    <row r="165" spans="3:5" x14ac:dyDescent="0.25">
      <c r="C165" s="1">
        <f>25516</f>
        <v>25516</v>
      </c>
      <c r="D165" s="1">
        <f t="shared" si="0"/>
        <v>55051</v>
      </c>
      <c r="E165" s="1">
        <f t="shared" si="1"/>
        <v>53.7607421875</v>
      </c>
    </row>
    <row r="166" spans="3:5" x14ac:dyDescent="0.25">
      <c r="C166" s="1">
        <f>25675</f>
        <v>25675</v>
      </c>
      <c r="D166" s="1">
        <f t="shared" si="0"/>
        <v>55051</v>
      </c>
      <c r="E166" s="1">
        <f t="shared" si="1"/>
        <v>53.7607421875</v>
      </c>
    </row>
    <row r="167" spans="3:5" x14ac:dyDescent="0.25">
      <c r="C167" s="1">
        <f>25822</f>
        <v>25822</v>
      </c>
      <c r="D167" s="1">
        <f t="shared" si="0"/>
        <v>55051</v>
      </c>
      <c r="E167" s="1">
        <f t="shared" si="1"/>
        <v>53.7607421875</v>
      </c>
    </row>
    <row r="168" spans="3:5" x14ac:dyDescent="0.25">
      <c r="C168" s="1">
        <f>25967</f>
        <v>25967</v>
      </c>
      <c r="D168" s="1">
        <f t="shared" si="0"/>
        <v>55051</v>
      </c>
      <c r="E168" s="1">
        <f t="shared" si="1"/>
        <v>53.7607421875</v>
      </c>
    </row>
    <row r="169" spans="3:5" x14ac:dyDescent="0.25">
      <c r="C169" s="1">
        <f>26147</f>
        <v>26147</v>
      </c>
      <c r="D169" s="1">
        <f t="shared" si="0"/>
        <v>55051</v>
      </c>
      <c r="E169" s="1">
        <f t="shared" si="1"/>
        <v>53.7607421875</v>
      </c>
    </row>
    <row r="170" spans="3:5" x14ac:dyDescent="0.25">
      <c r="C170" s="1">
        <f>26300</f>
        <v>26300</v>
      </c>
      <c r="D170" s="1">
        <f t="shared" si="0"/>
        <v>55051</v>
      </c>
      <c r="E170" s="1">
        <f t="shared" si="1"/>
        <v>53.7607421875</v>
      </c>
    </row>
    <row r="171" spans="3:5" x14ac:dyDescent="0.25">
      <c r="C171" s="1">
        <f>26435</f>
        <v>26435</v>
      </c>
      <c r="D171" s="1">
        <f t="shared" si="0"/>
        <v>55051</v>
      </c>
      <c r="E171" s="1">
        <f t="shared" si="1"/>
        <v>53.7607421875</v>
      </c>
    </row>
    <row r="172" spans="3:5" x14ac:dyDescent="0.25">
      <c r="C172" s="1">
        <f>26611</f>
        <v>26611</v>
      </c>
      <c r="D172" s="1">
        <f>55251</f>
        <v>55251</v>
      </c>
      <c r="E172" s="1">
        <f>53.9560546875</f>
        <v>53.9560546875</v>
      </c>
    </row>
    <row r="173" spans="3:5" x14ac:dyDescent="0.25">
      <c r="C173" s="1">
        <f>26740</f>
        <v>26740</v>
      </c>
      <c r="D173" s="1">
        <f>55283</f>
        <v>55283</v>
      </c>
      <c r="E173" s="1">
        <f>53.9873046875</f>
        <v>53.9873046875</v>
      </c>
    </row>
    <row r="174" spans="3:5" x14ac:dyDescent="0.25">
      <c r="C174" s="1">
        <f>26874</f>
        <v>26874</v>
      </c>
      <c r="D174" s="1">
        <f>55283</f>
        <v>55283</v>
      </c>
      <c r="E174" s="1">
        <f>53.9873046875</f>
        <v>53.9873046875</v>
      </c>
    </row>
    <row r="175" spans="3:5" x14ac:dyDescent="0.25">
      <c r="C175" s="1">
        <f>27005</f>
        <v>27005</v>
      </c>
      <c r="D175" s="1">
        <f>55283</f>
        <v>55283</v>
      </c>
      <c r="E175" s="1">
        <f>53.9873046875</f>
        <v>53.9873046875</v>
      </c>
    </row>
    <row r="176" spans="3:5" x14ac:dyDescent="0.25">
      <c r="C176" s="1">
        <f>27152</f>
        <v>27152</v>
      </c>
      <c r="D176" s="1">
        <f>55283</f>
        <v>55283</v>
      </c>
      <c r="E176" s="1">
        <f>53.9873046875</f>
        <v>53.9873046875</v>
      </c>
    </row>
    <row r="177" spans="3:5" x14ac:dyDescent="0.25">
      <c r="C177" s="1">
        <f>27324</f>
        <v>27324</v>
      </c>
      <c r="D177" s="1">
        <f t="shared" ref="D177:D191" si="2">55358</f>
        <v>55358</v>
      </c>
      <c r="E177" s="1">
        <f t="shared" ref="E177:E191" si="3">54.060546875</f>
        <v>54.060546875</v>
      </c>
    </row>
    <row r="178" spans="3:5" x14ac:dyDescent="0.25">
      <c r="C178" s="1">
        <f>27475</f>
        <v>27475</v>
      </c>
      <c r="D178" s="1">
        <f t="shared" si="2"/>
        <v>55358</v>
      </c>
      <c r="E178" s="1">
        <f t="shared" si="3"/>
        <v>54.060546875</v>
      </c>
    </row>
    <row r="179" spans="3:5" x14ac:dyDescent="0.25">
      <c r="C179" s="1">
        <f>27619</f>
        <v>27619</v>
      </c>
      <c r="D179" s="1">
        <f t="shared" si="2"/>
        <v>55358</v>
      </c>
      <c r="E179" s="1">
        <f t="shared" si="3"/>
        <v>54.060546875</v>
      </c>
    </row>
    <row r="180" spans="3:5" x14ac:dyDescent="0.25">
      <c r="C180" s="1">
        <f>27788</f>
        <v>27788</v>
      </c>
      <c r="D180" s="1">
        <f t="shared" si="2"/>
        <v>55358</v>
      </c>
      <c r="E180" s="1">
        <f t="shared" si="3"/>
        <v>54.060546875</v>
      </c>
    </row>
    <row r="181" spans="3:5" x14ac:dyDescent="0.25">
      <c r="C181" s="1">
        <f>27923</f>
        <v>27923</v>
      </c>
      <c r="D181" s="1">
        <f t="shared" si="2"/>
        <v>55358</v>
      </c>
      <c r="E181" s="1">
        <f t="shared" si="3"/>
        <v>54.060546875</v>
      </c>
    </row>
    <row r="182" spans="3:5" x14ac:dyDescent="0.25">
      <c r="C182" s="1">
        <f>28064</f>
        <v>28064</v>
      </c>
      <c r="D182" s="1">
        <f t="shared" si="2"/>
        <v>55358</v>
      </c>
      <c r="E182" s="1">
        <f t="shared" si="3"/>
        <v>54.060546875</v>
      </c>
    </row>
    <row r="183" spans="3:5" x14ac:dyDescent="0.25">
      <c r="C183" s="1">
        <f>28212</f>
        <v>28212</v>
      </c>
      <c r="D183" s="1">
        <f t="shared" si="2"/>
        <v>55358</v>
      </c>
      <c r="E183" s="1">
        <f t="shared" si="3"/>
        <v>54.060546875</v>
      </c>
    </row>
    <row r="184" spans="3:5" x14ac:dyDescent="0.25">
      <c r="C184" s="1">
        <f>28376</f>
        <v>28376</v>
      </c>
      <c r="D184" s="1">
        <f t="shared" si="2"/>
        <v>55358</v>
      </c>
      <c r="E184" s="1">
        <f t="shared" si="3"/>
        <v>54.060546875</v>
      </c>
    </row>
    <row r="185" spans="3:5" x14ac:dyDescent="0.25">
      <c r="C185" s="1">
        <f>28537</f>
        <v>28537</v>
      </c>
      <c r="D185" s="1">
        <f t="shared" si="2"/>
        <v>55358</v>
      </c>
      <c r="E185" s="1">
        <f t="shared" si="3"/>
        <v>54.060546875</v>
      </c>
    </row>
    <row r="186" spans="3:5" x14ac:dyDescent="0.25">
      <c r="C186" s="1">
        <f>28687</f>
        <v>28687</v>
      </c>
      <c r="D186" s="1">
        <f t="shared" si="2"/>
        <v>55358</v>
      </c>
      <c r="E186" s="1">
        <f t="shared" si="3"/>
        <v>54.060546875</v>
      </c>
    </row>
    <row r="187" spans="3:5" x14ac:dyDescent="0.25">
      <c r="C187" s="1">
        <f>28824</f>
        <v>28824</v>
      </c>
      <c r="D187" s="1">
        <f t="shared" si="2"/>
        <v>55358</v>
      </c>
      <c r="E187" s="1">
        <f t="shared" si="3"/>
        <v>54.060546875</v>
      </c>
    </row>
    <row r="188" spans="3:5" x14ac:dyDescent="0.25">
      <c r="C188" s="1">
        <f>28978</f>
        <v>28978</v>
      </c>
      <c r="D188" s="1">
        <f t="shared" si="2"/>
        <v>55358</v>
      </c>
      <c r="E188" s="1">
        <f t="shared" si="3"/>
        <v>54.060546875</v>
      </c>
    </row>
    <row r="189" spans="3:5" x14ac:dyDescent="0.25">
      <c r="C189" s="1">
        <f>29119</f>
        <v>29119</v>
      </c>
      <c r="D189" s="1">
        <f t="shared" si="2"/>
        <v>55358</v>
      </c>
      <c r="E189" s="1">
        <f t="shared" si="3"/>
        <v>54.060546875</v>
      </c>
    </row>
    <row r="190" spans="3:5" x14ac:dyDescent="0.25">
      <c r="C190" s="1">
        <f>29276</f>
        <v>29276</v>
      </c>
      <c r="D190" s="1">
        <f t="shared" si="2"/>
        <v>55358</v>
      </c>
      <c r="E190" s="1">
        <f t="shared" si="3"/>
        <v>54.060546875</v>
      </c>
    </row>
    <row r="191" spans="3:5" x14ac:dyDescent="0.25">
      <c r="C191" s="1">
        <f>29419</f>
        <v>29419</v>
      </c>
      <c r="D191" s="1">
        <f t="shared" si="2"/>
        <v>55358</v>
      </c>
      <c r="E191" s="1">
        <f t="shared" si="3"/>
        <v>54.060546875</v>
      </c>
    </row>
    <row r="192" spans="3:5" x14ac:dyDescent="0.25">
      <c r="C192" s="1">
        <f>29626</f>
        <v>29626</v>
      </c>
      <c r="D192" s="1">
        <f>55386</f>
        <v>55386</v>
      </c>
      <c r="E192" s="1">
        <f>54.087890625</f>
        <v>54.087890625</v>
      </c>
    </row>
    <row r="193" spans="3:5" x14ac:dyDescent="0.25">
      <c r="C193" s="1">
        <f>29803</f>
        <v>29803</v>
      </c>
      <c r="D193" s="1">
        <f>55434</f>
        <v>55434</v>
      </c>
      <c r="E193" s="1">
        <f>54.134765625</f>
        <v>54.134765625</v>
      </c>
    </row>
    <row r="194" spans="3:5" x14ac:dyDescent="0.25">
      <c r="C194" s="1">
        <f>29986</f>
        <v>29986</v>
      </c>
      <c r="D194" s="1">
        <f>55478</f>
        <v>55478</v>
      </c>
      <c r="E194" s="1">
        <f>54.177734375</f>
        <v>54.177734375</v>
      </c>
    </row>
    <row r="195" spans="3:5" x14ac:dyDescent="0.25">
      <c r="C195" s="1">
        <f>30145</f>
        <v>30145</v>
      </c>
      <c r="D195" s="1">
        <f>55478</f>
        <v>55478</v>
      </c>
      <c r="E195" s="1">
        <f>54.177734375</f>
        <v>54.177734375</v>
      </c>
    </row>
    <row r="196" spans="3:5" x14ac:dyDescent="0.25">
      <c r="C196" s="1">
        <f>30311</f>
        <v>30311</v>
      </c>
      <c r="D196" s="1">
        <f>55490</f>
        <v>55490</v>
      </c>
      <c r="E196" s="1">
        <f>54.189453125</f>
        <v>54.189453125</v>
      </c>
    </row>
    <row r="197" spans="3:5" x14ac:dyDescent="0.25">
      <c r="C197" s="1">
        <f>30483</f>
        <v>30483</v>
      </c>
      <c r="D197" s="1">
        <f>55546</f>
        <v>55546</v>
      </c>
      <c r="E197" s="1">
        <f>54.244140625</f>
        <v>54.244140625</v>
      </c>
    </row>
    <row r="198" spans="3:5" x14ac:dyDescent="0.25">
      <c r="C198" s="1">
        <f>30638</f>
        <v>30638</v>
      </c>
      <c r="D198" s="1">
        <f>55526</f>
        <v>55526</v>
      </c>
      <c r="E198" s="1">
        <f>54.224609375</f>
        <v>54.224609375</v>
      </c>
    </row>
    <row r="199" spans="3:5" x14ac:dyDescent="0.25">
      <c r="C199" s="1">
        <f>30801</f>
        <v>30801</v>
      </c>
      <c r="D199" s="1">
        <f>55526</f>
        <v>55526</v>
      </c>
      <c r="E199" s="1">
        <f>54.224609375</f>
        <v>54.224609375</v>
      </c>
    </row>
    <row r="200" spans="3:5" x14ac:dyDescent="0.25">
      <c r="C200" s="1">
        <f>30961</f>
        <v>30961</v>
      </c>
      <c r="D200" s="1">
        <f>55526</f>
        <v>55526</v>
      </c>
      <c r="E200" s="1">
        <f>54.224609375</f>
        <v>54.224609375</v>
      </c>
    </row>
    <row r="201" spans="3:5" x14ac:dyDescent="0.25">
      <c r="C201" s="1">
        <f>31117</f>
        <v>31117</v>
      </c>
      <c r="D201" s="1">
        <f>55526</f>
        <v>55526</v>
      </c>
      <c r="E201" s="1">
        <f>54.224609375</f>
        <v>54.224609375</v>
      </c>
    </row>
    <row r="202" spans="3:5" x14ac:dyDescent="0.25">
      <c r="C202" s="1">
        <f>31282</f>
        <v>31282</v>
      </c>
      <c r="D202" s="1">
        <f>55528</f>
        <v>55528</v>
      </c>
      <c r="E202" s="1">
        <f>54.2265625</f>
        <v>54.2265625</v>
      </c>
    </row>
    <row r="203" spans="3:5" x14ac:dyDescent="0.25">
      <c r="C203" s="1">
        <f>31446</f>
        <v>31446</v>
      </c>
      <c r="D203" s="1">
        <f>55528</f>
        <v>55528</v>
      </c>
      <c r="E203" s="1">
        <f>54.2265625</f>
        <v>54.2265625</v>
      </c>
    </row>
    <row r="204" spans="3:5" x14ac:dyDescent="0.25">
      <c r="C204" s="1">
        <f>31630</f>
        <v>31630</v>
      </c>
      <c r="D204" s="1">
        <f>55528</f>
        <v>55528</v>
      </c>
      <c r="E204" s="1">
        <f>54.2265625</f>
        <v>54.2265625</v>
      </c>
    </row>
    <row r="205" spans="3:5" x14ac:dyDescent="0.25">
      <c r="C205" s="1">
        <f>31809</f>
        <v>31809</v>
      </c>
      <c r="D205" s="1">
        <f>56018</f>
        <v>56018</v>
      </c>
      <c r="E205" s="1">
        <f>54.705078125</f>
        <v>54.705078125</v>
      </c>
    </row>
    <row r="206" spans="3:5" x14ac:dyDescent="0.25">
      <c r="C206" s="1">
        <f>31987</f>
        <v>31987</v>
      </c>
      <c r="D206" s="1">
        <f>56019</f>
        <v>56019</v>
      </c>
      <c r="E206" s="1">
        <f>54.7060546875</f>
        <v>54.7060546875</v>
      </c>
    </row>
    <row r="207" spans="3:5" x14ac:dyDescent="0.25">
      <c r="C207" s="1">
        <f>32147</f>
        <v>32147</v>
      </c>
      <c r="D207" s="1">
        <f>56018</f>
        <v>56018</v>
      </c>
      <c r="E207" s="1">
        <f>54.705078125</f>
        <v>54.705078125</v>
      </c>
    </row>
    <row r="208" spans="3:5" x14ac:dyDescent="0.25">
      <c r="C208" s="1">
        <f>32309</f>
        <v>32309</v>
      </c>
      <c r="D208" s="1">
        <f>56018</f>
        <v>56018</v>
      </c>
      <c r="E208" s="1">
        <f>54.705078125</f>
        <v>54.705078125</v>
      </c>
    </row>
    <row r="209" spans="3:5" x14ac:dyDescent="0.25">
      <c r="C209" s="1">
        <f>32489</f>
        <v>32489</v>
      </c>
      <c r="D209" s="1">
        <f>56022</f>
        <v>56022</v>
      </c>
      <c r="E209" s="1">
        <f>54.708984375</f>
        <v>54.708984375</v>
      </c>
    </row>
    <row r="210" spans="3:5" x14ac:dyDescent="0.25">
      <c r="C210" s="1">
        <f>32625</f>
        <v>32625</v>
      </c>
      <c r="D210" s="1">
        <f>56062</f>
        <v>56062</v>
      </c>
      <c r="E210" s="1">
        <f>54.748046875</f>
        <v>54.748046875</v>
      </c>
    </row>
    <row r="211" spans="3:5" x14ac:dyDescent="0.25">
      <c r="C211" s="1">
        <f>32796</f>
        <v>32796</v>
      </c>
      <c r="D211" s="1">
        <f>56142</f>
        <v>56142</v>
      </c>
      <c r="E211" s="1">
        <f>54.826171875</f>
        <v>54.826171875</v>
      </c>
    </row>
    <row r="212" spans="3:5" x14ac:dyDescent="0.25">
      <c r="C212" s="1">
        <f>32951</f>
        <v>32951</v>
      </c>
      <c r="D212" s="1">
        <f>56178</f>
        <v>56178</v>
      </c>
      <c r="E212" s="1">
        <f>54.861328125</f>
        <v>54.861328125</v>
      </c>
    </row>
    <row r="213" spans="3:5" x14ac:dyDescent="0.25">
      <c r="C213" s="1">
        <f>33114</f>
        <v>33114</v>
      </c>
      <c r="D213" s="1">
        <f>56179</f>
        <v>56179</v>
      </c>
      <c r="E213" s="1">
        <f>54.8623046875</f>
        <v>54.8623046875</v>
      </c>
    </row>
    <row r="214" spans="3:5" x14ac:dyDescent="0.25">
      <c r="C214" s="1">
        <f>33266</f>
        <v>33266</v>
      </c>
      <c r="D214" s="1">
        <f>56194</f>
        <v>56194</v>
      </c>
      <c r="E214" s="1">
        <f>54.876953125</f>
        <v>54.876953125</v>
      </c>
    </row>
    <row r="215" spans="3:5" x14ac:dyDescent="0.25">
      <c r="C215" s="1">
        <f>33418</f>
        <v>33418</v>
      </c>
      <c r="D215" s="1">
        <f>56219</f>
        <v>56219</v>
      </c>
      <c r="E215" s="1">
        <f>54.9013671875</f>
        <v>54.9013671875</v>
      </c>
    </row>
    <row r="216" spans="3:5" x14ac:dyDescent="0.25">
      <c r="C216" s="1">
        <f>33573</f>
        <v>33573</v>
      </c>
      <c r="D216" s="1">
        <f>56218</f>
        <v>56218</v>
      </c>
      <c r="E216" s="1">
        <f>54.900390625</f>
        <v>54.900390625</v>
      </c>
    </row>
    <row r="217" spans="3:5" x14ac:dyDescent="0.25">
      <c r="C217" s="1">
        <f>33718</f>
        <v>33718</v>
      </c>
      <c r="D217" s="1">
        <f>56219</f>
        <v>56219</v>
      </c>
      <c r="E217" s="1">
        <f>54.9013671875</f>
        <v>54.9013671875</v>
      </c>
    </row>
    <row r="218" spans="3:5" x14ac:dyDescent="0.25">
      <c r="C218" s="1">
        <f>33863</f>
        <v>33863</v>
      </c>
      <c r="D218" s="1">
        <f>56218</f>
        <v>56218</v>
      </c>
      <c r="E218" s="1">
        <f>54.900390625</f>
        <v>54.900390625</v>
      </c>
    </row>
    <row r="219" spans="3:5" x14ac:dyDescent="0.25">
      <c r="C219" s="1">
        <f>34014</f>
        <v>34014</v>
      </c>
      <c r="D219" s="1">
        <f>56219</f>
        <v>56219</v>
      </c>
      <c r="E219" s="1">
        <f>54.9013671875</f>
        <v>54.9013671875</v>
      </c>
    </row>
    <row r="220" spans="3:5" x14ac:dyDescent="0.25">
      <c r="C220" s="1">
        <f>34169</f>
        <v>34169</v>
      </c>
      <c r="D220" s="1">
        <f>56218</f>
        <v>56218</v>
      </c>
      <c r="E220" s="1">
        <f t="shared" ref="E220:E225" si="4">54.900390625</f>
        <v>54.900390625</v>
      </c>
    </row>
    <row r="221" spans="3:5" x14ac:dyDescent="0.25">
      <c r="C221" s="1">
        <f>34328</f>
        <v>34328</v>
      </c>
      <c r="D221" s="1">
        <f>56218</f>
        <v>56218</v>
      </c>
      <c r="E221" s="1">
        <f t="shared" si="4"/>
        <v>54.900390625</v>
      </c>
    </row>
    <row r="222" spans="3:5" x14ac:dyDescent="0.25">
      <c r="C222" s="1">
        <f>34477</f>
        <v>34477</v>
      </c>
      <c r="D222" s="1">
        <f>56218</f>
        <v>56218</v>
      </c>
      <c r="E222" s="1">
        <f t="shared" si="4"/>
        <v>54.900390625</v>
      </c>
    </row>
    <row r="223" spans="3:5" x14ac:dyDescent="0.25">
      <c r="C223" s="1">
        <f>34635</f>
        <v>34635</v>
      </c>
      <c r="D223" s="1">
        <f>56218</f>
        <v>56218</v>
      </c>
      <c r="E223" s="1">
        <f t="shared" si="4"/>
        <v>54.900390625</v>
      </c>
    </row>
    <row r="224" spans="3:5" x14ac:dyDescent="0.25">
      <c r="C224" s="1">
        <f>34793</f>
        <v>34793</v>
      </c>
      <c r="D224" s="1">
        <f>56218</f>
        <v>56218</v>
      </c>
      <c r="E224" s="1">
        <f t="shared" si="4"/>
        <v>54.900390625</v>
      </c>
    </row>
    <row r="225" spans="3:5" x14ac:dyDescent="0.25">
      <c r="C225" s="1">
        <f>34963</f>
        <v>34963</v>
      </c>
      <c r="D225" s="1">
        <f>56218</f>
        <v>56218</v>
      </c>
      <c r="E225" s="1">
        <f t="shared" si="4"/>
        <v>54.900390625</v>
      </c>
    </row>
    <row r="226" spans="3:5" x14ac:dyDescent="0.25">
      <c r="C226" s="1">
        <f>35114</f>
        <v>35114</v>
      </c>
      <c r="D226" s="1">
        <f>56219</f>
        <v>56219</v>
      </c>
      <c r="E226" s="1">
        <f>54.9013671875</f>
        <v>54.9013671875</v>
      </c>
    </row>
    <row r="227" spans="3:5" x14ac:dyDescent="0.25">
      <c r="C227" s="1">
        <f>35263</f>
        <v>35263</v>
      </c>
      <c r="D227" s="1">
        <f>56218</f>
        <v>56218</v>
      </c>
      <c r="E227" s="1">
        <f>54.900390625</f>
        <v>54.900390625</v>
      </c>
    </row>
    <row r="228" spans="3:5" x14ac:dyDescent="0.25">
      <c r="C228" s="1">
        <f>35413</f>
        <v>35413</v>
      </c>
      <c r="D228" s="1">
        <f>56218</f>
        <v>56218</v>
      </c>
      <c r="E228" s="1">
        <f>54.900390625</f>
        <v>54.900390625</v>
      </c>
    </row>
    <row r="229" spans="3:5" x14ac:dyDescent="0.25">
      <c r="C229" s="1">
        <f>35560</f>
        <v>35560</v>
      </c>
      <c r="D229" s="1">
        <f>56218</f>
        <v>56218</v>
      </c>
      <c r="E229" s="1">
        <f>54.900390625</f>
        <v>54.900390625</v>
      </c>
    </row>
    <row r="230" spans="3:5" x14ac:dyDescent="0.25">
      <c r="C230" s="1">
        <f>35705</f>
        <v>35705</v>
      </c>
      <c r="D230" s="1">
        <f>56218</f>
        <v>56218</v>
      </c>
      <c r="E230" s="1">
        <f>54.900390625</f>
        <v>54.900390625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2016-01-08T15:46:55Z</cp:lastPrinted>
  <dcterms:created xsi:type="dcterms:W3CDTF">2016-01-08T15:46:55Z</dcterms:created>
  <dcterms:modified xsi:type="dcterms:W3CDTF">2016-01-08T15:42:28Z</dcterms:modified>
</cp:coreProperties>
</file>