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Sencha Touch 2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256" i="2" l="1"/>
  <c r="D256" i="2"/>
  <c r="C256" i="2"/>
  <c r="E255" i="2"/>
  <c r="D255" i="2"/>
  <c r="C255" i="2"/>
  <c r="E254" i="2"/>
  <c r="D254" i="2"/>
  <c r="C254" i="2"/>
  <c r="E253" i="2"/>
  <c r="D253" i="2"/>
  <c r="C253" i="2"/>
  <c r="E252" i="2"/>
  <c r="D252" i="2"/>
  <c r="C252" i="2"/>
  <c r="E251" i="2"/>
  <c r="D251" i="2"/>
  <c r="C251" i="2"/>
  <c r="E250" i="2"/>
  <c r="D250" i="2"/>
  <c r="C250" i="2"/>
  <c r="E249" i="2"/>
  <c r="D249" i="2"/>
  <c r="C249" i="2"/>
  <c r="E248" i="2"/>
  <c r="D248" i="2"/>
  <c r="C248" i="2"/>
  <c r="E247" i="2"/>
  <c r="D247" i="2"/>
  <c r="C247" i="2"/>
  <c r="E246" i="2"/>
  <c r="D246" i="2"/>
  <c r="C246" i="2"/>
  <c r="E245" i="2"/>
  <c r="D245" i="2"/>
  <c r="C245" i="2"/>
  <c r="E244" i="2"/>
  <c r="D244" i="2"/>
  <c r="C244" i="2"/>
  <c r="E243" i="2"/>
  <c r="D243" i="2"/>
  <c r="C243" i="2"/>
  <c r="E242" i="2"/>
  <c r="D242" i="2"/>
  <c r="C242" i="2"/>
  <c r="E241" i="2"/>
  <c r="D241" i="2"/>
  <c r="C241" i="2"/>
  <c r="E240" i="2"/>
  <c r="D240" i="2"/>
  <c r="C240" i="2"/>
  <c r="E239" i="2"/>
  <c r="D239" i="2"/>
  <c r="C239" i="2"/>
  <c r="E238" i="2"/>
  <c r="D238" i="2"/>
  <c r="C238" i="2"/>
  <c r="E237" i="2"/>
  <c r="D237" i="2"/>
  <c r="C237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B135" i="2"/>
  <c r="A135" i="2"/>
  <c r="E134" i="2"/>
  <c r="D134" i="2"/>
  <c r="C134" i="2"/>
  <c r="B134" i="2"/>
  <c r="A134" i="2"/>
  <c r="E133" i="2"/>
  <c r="D133" i="2"/>
  <c r="C133" i="2"/>
  <c r="B133" i="2"/>
  <c r="A133" i="2"/>
  <c r="E132" i="2"/>
  <c r="D132" i="2"/>
  <c r="C132" i="2"/>
  <c r="B132" i="2"/>
  <c r="A132" i="2"/>
  <c r="E131" i="2"/>
  <c r="D131" i="2"/>
  <c r="C131" i="2"/>
  <c r="B131" i="2"/>
  <c r="A131" i="2"/>
  <c r="E130" i="2"/>
  <c r="D130" i="2"/>
  <c r="C130" i="2"/>
  <c r="B130" i="2"/>
  <c r="A130" i="2"/>
  <c r="E129" i="2"/>
  <c r="D129" i="2"/>
  <c r="C129" i="2"/>
  <c r="B129" i="2"/>
  <c r="A129" i="2"/>
  <c r="E128" i="2"/>
  <c r="D128" i="2"/>
  <c r="C128" i="2"/>
  <c r="B128" i="2"/>
  <c r="A128" i="2"/>
  <c r="E127" i="2"/>
  <c r="D127" i="2"/>
  <c r="C127" i="2"/>
  <c r="B127" i="2"/>
  <c r="A127" i="2"/>
  <c r="E126" i="2"/>
  <c r="D126" i="2"/>
  <c r="C126" i="2"/>
  <c r="B126" i="2"/>
  <c r="A126" i="2"/>
  <c r="E125" i="2"/>
  <c r="D125" i="2"/>
  <c r="C125" i="2"/>
  <c r="B125" i="2"/>
  <c r="A125" i="2"/>
  <c r="E124" i="2"/>
  <c r="D124" i="2"/>
  <c r="C124" i="2"/>
  <c r="B124" i="2"/>
  <c r="A124" i="2"/>
  <c r="E123" i="2"/>
  <c r="D123" i="2"/>
  <c r="C123" i="2"/>
  <c r="B123" i="2"/>
  <c r="A123" i="2"/>
  <c r="E122" i="2"/>
  <c r="D122" i="2"/>
  <c r="C122" i="2"/>
  <c r="B122" i="2"/>
  <c r="A122" i="2"/>
  <c r="E121" i="2"/>
  <c r="D121" i="2"/>
  <c r="C121" i="2"/>
  <c r="B121" i="2"/>
  <c r="A121" i="2"/>
  <c r="E120" i="2"/>
  <c r="D120" i="2"/>
  <c r="C120" i="2"/>
  <c r="B120" i="2"/>
  <c r="A120" i="2"/>
  <c r="E119" i="2"/>
  <c r="D119" i="2"/>
  <c r="C119" i="2"/>
  <c r="B119" i="2"/>
  <c r="A119" i="2"/>
  <c r="E118" i="2"/>
  <c r="D118" i="2"/>
  <c r="C118" i="2"/>
  <c r="B118" i="2"/>
  <c r="A118" i="2"/>
  <c r="E117" i="2"/>
  <c r="D117" i="2"/>
  <c r="C117" i="2"/>
  <c r="B117" i="2"/>
  <c r="A117" i="2"/>
  <c r="E116" i="2"/>
  <c r="D116" i="2"/>
  <c r="C116" i="2"/>
  <c r="B116" i="2"/>
  <c r="A116" i="2"/>
  <c r="E115" i="2"/>
  <c r="D115" i="2"/>
  <c r="C115" i="2"/>
  <c r="B115" i="2"/>
  <c r="A115" i="2"/>
  <c r="E114" i="2"/>
  <c r="D114" i="2"/>
  <c r="C114" i="2"/>
  <c r="B114" i="2"/>
  <c r="A114" i="2"/>
  <c r="E113" i="2"/>
  <c r="D113" i="2"/>
  <c r="C113" i="2"/>
  <c r="B113" i="2"/>
  <c r="A113" i="2"/>
  <c r="E112" i="2"/>
  <c r="D112" i="2"/>
  <c r="C112" i="2"/>
  <c r="B112" i="2"/>
  <c r="A112" i="2"/>
  <c r="E111" i="2"/>
  <c r="D111" i="2"/>
  <c r="C111" i="2"/>
  <c r="B111" i="2"/>
  <c r="A111" i="2"/>
  <c r="E110" i="2"/>
  <c r="D110" i="2"/>
  <c r="C110" i="2"/>
  <c r="B110" i="2"/>
  <c r="A110" i="2"/>
  <c r="E109" i="2"/>
  <c r="D109" i="2"/>
  <c r="C109" i="2"/>
  <c r="B109" i="2"/>
  <c r="A109" i="2"/>
  <c r="E108" i="2"/>
  <c r="D108" i="2"/>
  <c r="C108" i="2"/>
  <c r="B108" i="2"/>
  <c r="A108" i="2"/>
  <c r="E107" i="2"/>
  <c r="D107" i="2"/>
  <c r="C107" i="2"/>
  <c r="B107" i="2"/>
  <c r="A107" i="2"/>
  <c r="E106" i="2"/>
  <c r="D106" i="2"/>
  <c r="C106" i="2"/>
  <c r="B106" i="2"/>
  <c r="A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E101" i="2"/>
  <c r="D101" i="2"/>
  <c r="C101" i="2"/>
  <c r="B101" i="2"/>
  <c r="A101" i="2"/>
  <c r="E100" i="2"/>
  <c r="D100" i="2"/>
  <c r="C100" i="2"/>
  <c r="B100" i="2"/>
  <c r="A100" i="2"/>
  <c r="E99" i="2"/>
  <c r="D99" i="2"/>
  <c r="C99" i="2"/>
  <c r="B99" i="2"/>
  <c r="A99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A96" i="2"/>
  <c r="E95" i="2"/>
  <c r="D95" i="2"/>
  <c r="C95" i="2"/>
  <c r="B95" i="2"/>
  <c r="A95" i="2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A88" i="2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E79" i="2"/>
  <c r="D79" i="2"/>
  <c r="C79" i="2"/>
  <c r="B79" i="2"/>
  <c r="A79" i="2"/>
  <c r="E78" i="2"/>
  <c r="D78" i="2"/>
  <c r="C78" i="2"/>
  <c r="B78" i="2"/>
  <c r="A78" i="2"/>
  <c r="E77" i="2"/>
  <c r="D77" i="2"/>
  <c r="C77" i="2"/>
  <c r="B77" i="2"/>
  <c r="A77" i="2"/>
  <c r="E76" i="2"/>
  <c r="D76" i="2"/>
  <c r="C76" i="2"/>
  <c r="B76" i="2"/>
  <c r="A76" i="2"/>
  <c r="E75" i="2"/>
  <c r="D75" i="2"/>
  <c r="C75" i="2"/>
  <c r="B75" i="2"/>
  <c r="A75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E71" i="2"/>
  <c r="D71" i="2"/>
  <c r="C71" i="2"/>
  <c r="B71" i="2"/>
  <c r="A71" i="2"/>
  <c r="E70" i="2"/>
  <c r="D70" i="2"/>
  <c r="C70" i="2"/>
  <c r="B70" i="2"/>
  <c r="A70" i="2"/>
  <c r="E69" i="2"/>
  <c r="D69" i="2"/>
  <c r="C69" i="2"/>
  <c r="B69" i="2"/>
  <c r="A69" i="2"/>
  <c r="E68" i="2"/>
  <c r="D68" i="2"/>
  <c r="C68" i="2"/>
  <c r="B68" i="2"/>
  <c r="A68" i="2"/>
  <c r="E67" i="2"/>
  <c r="D67" i="2"/>
  <c r="C67" i="2"/>
  <c r="B67" i="2"/>
  <c r="A67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E63" i="2"/>
  <c r="D63" i="2"/>
  <c r="C63" i="2"/>
  <c r="B63" i="2"/>
  <c r="A63" i="2"/>
  <c r="E62" i="2"/>
  <c r="D62" i="2"/>
  <c r="C62" i="2"/>
  <c r="B62" i="2"/>
  <c r="A62" i="2"/>
  <c r="E61" i="2"/>
  <c r="D61" i="2"/>
  <c r="C61" i="2"/>
  <c r="B61" i="2"/>
  <c r="A61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E55" i="2"/>
  <c r="D55" i="2"/>
  <c r="C55" i="2"/>
  <c r="B55" i="2"/>
  <c r="A55" i="2"/>
  <c r="E54" i="2"/>
  <c r="D54" i="2"/>
  <c r="C54" i="2"/>
  <c r="B54" i="2"/>
  <c r="A54" i="2"/>
  <c r="E53" i="2"/>
  <c r="D53" i="2"/>
  <c r="C53" i="2"/>
  <c r="B53" i="2"/>
  <c r="A53" i="2"/>
  <c r="E52" i="2"/>
  <c r="D52" i="2"/>
  <c r="C52" i="2"/>
  <c r="B52" i="2"/>
  <c r="A52" i="2"/>
  <c r="E51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E43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I13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<sst xmlns="http://schemas.openxmlformats.org/spreadsheetml/2006/main" count="9" uniqueCount="9">
  <si>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</si>
  <si>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</si>
  <si>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</si>
  <si>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</si>
  <si>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AVERAGE: 282(134x)</t>
  </si>
  <si>
    <t>AVERAGE: 148(255x)</t>
  </si>
  <si>
    <t>begin avg</t>
  </si>
  <si>
    <t>max</t>
  </si>
  <si>
    <t>end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</si>
</sst>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Sheet1!$A$2:$A$135</c:f>
              <c:numCache>
                <c:formatCode>General</c:formatCode>
                <c:ptCount val="134"/>
                <c:pt idx="0">
                  <c:v>483</c:v>
                </c:pt>
                <c:pt idx="1">
                  <c:v>785</c:v>
                </c:pt>
                <c:pt idx="2">
                  <c:v>1073</c:v>
                </c:pt>
                <c:pt idx="3">
                  <c:v>1367</c:v>
                </c:pt>
                <c:pt idx="4">
                  <c:v>1635</c:v>
                </c:pt>
                <c:pt idx="5">
                  <c:v>1916</c:v>
                </c:pt>
                <c:pt idx="6">
                  <c:v>2196</c:v>
                </c:pt>
                <c:pt idx="7">
                  <c:v>2482</c:v>
                </c:pt>
                <c:pt idx="8">
                  <c:v>2764</c:v>
                </c:pt>
                <c:pt idx="9">
                  <c:v>3043</c:v>
                </c:pt>
                <c:pt idx="10">
                  <c:v>3328</c:v>
                </c:pt>
                <c:pt idx="11">
                  <c:v>3612</c:v>
                </c:pt>
                <c:pt idx="12">
                  <c:v>3879</c:v>
                </c:pt>
                <c:pt idx="13">
                  <c:v>4144</c:v>
                </c:pt>
                <c:pt idx="14">
                  <c:v>4455</c:v>
                </c:pt>
                <c:pt idx="15">
                  <c:v>4757</c:v>
                </c:pt>
                <c:pt idx="16">
                  <c:v>5069</c:v>
                </c:pt>
                <c:pt idx="17">
                  <c:v>5404</c:v>
                </c:pt>
                <c:pt idx="18">
                  <c:v>5710</c:v>
                </c:pt>
                <c:pt idx="19">
                  <c:v>5994</c:v>
                </c:pt>
                <c:pt idx="20">
                  <c:v>6273</c:v>
                </c:pt>
                <c:pt idx="21">
                  <c:v>6556</c:v>
                </c:pt>
                <c:pt idx="22">
                  <c:v>6843</c:v>
                </c:pt>
                <c:pt idx="23">
                  <c:v>7119</c:v>
                </c:pt>
                <c:pt idx="24">
                  <c:v>7391</c:v>
                </c:pt>
                <c:pt idx="25">
                  <c:v>7668</c:v>
                </c:pt>
                <c:pt idx="26">
                  <c:v>7939</c:v>
                </c:pt>
                <c:pt idx="27">
                  <c:v>8214</c:v>
                </c:pt>
                <c:pt idx="28">
                  <c:v>8495</c:v>
                </c:pt>
                <c:pt idx="29">
                  <c:v>8777</c:v>
                </c:pt>
                <c:pt idx="30">
                  <c:v>9058</c:v>
                </c:pt>
                <c:pt idx="31">
                  <c:v>9346</c:v>
                </c:pt>
                <c:pt idx="32">
                  <c:v>9632</c:v>
                </c:pt>
                <c:pt idx="33">
                  <c:v>9907</c:v>
                </c:pt>
                <c:pt idx="34">
                  <c:v>10181</c:v>
                </c:pt>
                <c:pt idx="35">
                  <c:v>10462</c:v>
                </c:pt>
                <c:pt idx="36">
                  <c:v>10750</c:v>
                </c:pt>
                <c:pt idx="37">
                  <c:v>11050</c:v>
                </c:pt>
                <c:pt idx="38">
                  <c:v>11327</c:v>
                </c:pt>
                <c:pt idx="39">
                  <c:v>11602</c:v>
                </c:pt>
                <c:pt idx="40">
                  <c:v>11905</c:v>
                </c:pt>
                <c:pt idx="41">
                  <c:v>12237</c:v>
                </c:pt>
                <c:pt idx="42">
                  <c:v>12556</c:v>
                </c:pt>
                <c:pt idx="43">
                  <c:v>12823</c:v>
                </c:pt>
                <c:pt idx="44">
                  <c:v>13088</c:v>
                </c:pt>
                <c:pt idx="45">
                  <c:v>13360</c:v>
                </c:pt>
                <c:pt idx="46">
                  <c:v>13630</c:v>
                </c:pt>
                <c:pt idx="47">
                  <c:v>13900</c:v>
                </c:pt>
                <c:pt idx="48">
                  <c:v>14182</c:v>
                </c:pt>
                <c:pt idx="49">
                  <c:v>14461</c:v>
                </c:pt>
                <c:pt idx="50">
                  <c:v>14739</c:v>
                </c:pt>
                <c:pt idx="51">
                  <c:v>15036</c:v>
                </c:pt>
                <c:pt idx="52">
                  <c:v>15326</c:v>
                </c:pt>
                <c:pt idx="53">
                  <c:v>15629</c:v>
                </c:pt>
                <c:pt idx="54">
                  <c:v>15925</c:v>
                </c:pt>
                <c:pt idx="55">
                  <c:v>16211</c:v>
                </c:pt>
                <c:pt idx="56">
                  <c:v>16472</c:v>
                </c:pt>
                <c:pt idx="57">
                  <c:v>16745</c:v>
                </c:pt>
                <c:pt idx="58">
                  <c:v>17036</c:v>
                </c:pt>
                <c:pt idx="59">
                  <c:v>17323</c:v>
                </c:pt>
                <c:pt idx="60">
                  <c:v>17598</c:v>
                </c:pt>
                <c:pt idx="61">
                  <c:v>17858</c:v>
                </c:pt>
                <c:pt idx="62">
                  <c:v>18140</c:v>
                </c:pt>
                <c:pt idx="63">
                  <c:v>18439</c:v>
                </c:pt>
                <c:pt idx="64">
                  <c:v>18765</c:v>
                </c:pt>
                <c:pt idx="65">
                  <c:v>19035</c:v>
                </c:pt>
                <c:pt idx="66">
                  <c:v>19300</c:v>
                </c:pt>
                <c:pt idx="67">
                  <c:v>19592</c:v>
                </c:pt>
                <c:pt idx="68">
                  <c:v>19878</c:v>
                </c:pt>
                <c:pt idx="69">
                  <c:v>20173</c:v>
                </c:pt>
                <c:pt idx="70">
                  <c:v>20571</c:v>
                </c:pt>
                <c:pt idx="71">
                  <c:v>20945</c:v>
                </c:pt>
                <c:pt idx="72">
                  <c:v>21267</c:v>
                </c:pt>
                <c:pt idx="73">
                  <c:v>21559</c:v>
                </c:pt>
                <c:pt idx="74">
                  <c:v>21847</c:v>
                </c:pt>
                <c:pt idx="75">
                  <c:v>22136</c:v>
                </c:pt>
                <c:pt idx="76">
                  <c:v>22404</c:v>
                </c:pt>
                <c:pt idx="77">
                  <c:v>22670</c:v>
                </c:pt>
                <c:pt idx="78">
                  <c:v>22984</c:v>
                </c:pt>
                <c:pt idx="79">
                  <c:v>23279</c:v>
                </c:pt>
                <c:pt idx="80">
                  <c:v>23543</c:v>
                </c:pt>
                <c:pt idx="81">
                  <c:v>23846</c:v>
                </c:pt>
                <c:pt idx="82">
                  <c:v>24127</c:v>
                </c:pt>
                <c:pt idx="83">
                  <c:v>24417</c:v>
                </c:pt>
                <c:pt idx="84">
                  <c:v>24703</c:v>
                </c:pt>
                <c:pt idx="85">
                  <c:v>24969</c:v>
                </c:pt>
                <c:pt idx="86">
                  <c:v>25239</c:v>
                </c:pt>
                <c:pt idx="87">
                  <c:v>25514</c:v>
                </c:pt>
                <c:pt idx="88">
                  <c:v>25811</c:v>
                </c:pt>
                <c:pt idx="89">
                  <c:v>26083</c:v>
                </c:pt>
                <c:pt idx="90">
                  <c:v>26364</c:v>
                </c:pt>
                <c:pt idx="91">
                  <c:v>26665</c:v>
                </c:pt>
                <c:pt idx="92">
                  <c:v>26936</c:v>
                </c:pt>
                <c:pt idx="93">
                  <c:v>27206</c:v>
                </c:pt>
                <c:pt idx="94">
                  <c:v>27486</c:v>
                </c:pt>
                <c:pt idx="95">
                  <c:v>27752</c:v>
                </c:pt>
                <c:pt idx="96">
                  <c:v>28021</c:v>
                </c:pt>
                <c:pt idx="97">
                  <c:v>28318</c:v>
                </c:pt>
                <c:pt idx="98">
                  <c:v>28592</c:v>
                </c:pt>
                <c:pt idx="99">
                  <c:v>28882</c:v>
                </c:pt>
                <c:pt idx="100">
                  <c:v>29148</c:v>
                </c:pt>
                <c:pt idx="101">
                  <c:v>29426</c:v>
                </c:pt>
                <c:pt idx="102">
                  <c:v>29721</c:v>
                </c:pt>
                <c:pt idx="103">
                  <c:v>30002</c:v>
                </c:pt>
                <c:pt idx="104">
                  <c:v>30287</c:v>
                </c:pt>
                <c:pt idx="105">
                  <c:v>30585</c:v>
                </c:pt>
                <c:pt idx="106">
                  <c:v>30871</c:v>
                </c:pt>
                <c:pt idx="107">
                  <c:v>31157</c:v>
                </c:pt>
                <c:pt idx="108">
                  <c:v>31435</c:v>
                </c:pt>
                <c:pt idx="109">
                  <c:v>31717</c:v>
                </c:pt>
                <c:pt idx="110">
                  <c:v>31992</c:v>
                </c:pt>
                <c:pt idx="111">
                  <c:v>32283</c:v>
                </c:pt>
                <c:pt idx="112">
                  <c:v>32572</c:v>
                </c:pt>
                <c:pt idx="113">
                  <c:v>32851</c:v>
                </c:pt>
                <c:pt idx="114">
                  <c:v>33141</c:v>
                </c:pt>
                <c:pt idx="115">
                  <c:v>33438</c:v>
                </c:pt>
                <c:pt idx="116">
                  <c:v>33709</c:v>
                </c:pt>
                <c:pt idx="117">
                  <c:v>33994</c:v>
                </c:pt>
                <c:pt idx="118">
                  <c:v>34270</c:v>
                </c:pt>
                <c:pt idx="119">
                  <c:v>34543</c:v>
                </c:pt>
                <c:pt idx="120">
                  <c:v>34821</c:v>
                </c:pt>
                <c:pt idx="121">
                  <c:v>35077</c:v>
                </c:pt>
                <c:pt idx="122">
                  <c:v>35349</c:v>
                </c:pt>
                <c:pt idx="123">
                  <c:v>35639</c:v>
                </c:pt>
                <c:pt idx="124">
                  <c:v>35911</c:v>
                </c:pt>
                <c:pt idx="125">
                  <c:v>36188</c:v>
                </c:pt>
                <c:pt idx="126">
                  <c:v>36458</c:v>
                </c:pt>
                <c:pt idx="127">
                  <c:v>36711</c:v>
                </c:pt>
                <c:pt idx="128">
                  <c:v>36977</c:v>
                </c:pt>
                <c:pt idx="129">
                  <c:v>37259</c:v>
                </c:pt>
                <c:pt idx="130">
                  <c:v>37531</c:v>
                </c:pt>
                <c:pt idx="131">
                  <c:v>37800</c:v>
                </c:pt>
                <c:pt idx="132">
                  <c:v>38070</c:v>
                </c:pt>
                <c:pt idx="133">
                  <c:v>38338</c:v>
                </c:pt>
              </c:numCache>
            </c:numRef>
          </c:cat>
          <c:val>
            <c:numRef>
              <c:f>Sheet1!$B$2:$B$135</c:f>
              <c:numCache>
                <c:formatCode>General</c:formatCode>
                <c:ptCount val="134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23</c:v>
                </c:pt>
                <c:pt idx="4">
                  <c:v>23</c:v>
                </c:pt>
                <c:pt idx="5">
                  <c:v>21</c:v>
                </c:pt>
                <c:pt idx="6">
                  <c:v>27</c:v>
                </c:pt>
                <c:pt idx="7">
                  <c:v>30</c:v>
                </c:pt>
                <c:pt idx="8">
                  <c:v>22</c:v>
                </c:pt>
                <c:pt idx="9">
                  <c:v>31</c:v>
                </c:pt>
                <c:pt idx="10">
                  <c:v>32</c:v>
                </c:pt>
                <c:pt idx="11">
                  <c:v>21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</c:v>
                </c:pt>
                <c:pt idx="18">
                  <c:v>10</c:v>
                </c:pt>
                <c:pt idx="19">
                  <c:v>25</c:v>
                </c:pt>
                <c:pt idx="20">
                  <c:v>35</c:v>
                </c:pt>
                <c:pt idx="21">
                  <c:v>31</c:v>
                </c:pt>
                <c:pt idx="22">
                  <c:v>32</c:v>
                </c:pt>
                <c:pt idx="23">
                  <c:v>31</c:v>
                </c:pt>
                <c:pt idx="24">
                  <c:v>39</c:v>
                </c:pt>
                <c:pt idx="25">
                  <c:v>31</c:v>
                </c:pt>
                <c:pt idx="26">
                  <c:v>29</c:v>
                </c:pt>
                <c:pt idx="27">
                  <c:v>29</c:v>
                </c:pt>
                <c:pt idx="28">
                  <c:v>31</c:v>
                </c:pt>
                <c:pt idx="29">
                  <c:v>40</c:v>
                </c:pt>
                <c:pt idx="30">
                  <c:v>31</c:v>
                </c:pt>
                <c:pt idx="31">
                  <c:v>32</c:v>
                </c:pt>
                <c:pt idx="32">
                  <c:v>25</c:v>
                </c:pt>
                <c:pt idx="33">
                  <c:v>23</c:v>
                </c:pt>
                <c:pt idx="34">
                  <c:v>29</c:v>
                </c:pt>
                <c:pt idx="35">
                  <c:v>30</c:v>
                </c:pt>
                <c:pt idx="36">
                  <c:v>27</c:v>
                </c:pt>
                <c:pt idx="37">
                  <c:v>28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</c:v>
                </c:pt>
                <c:pt idx="56">
                  <c:v>28</c:v>
                </c:pt>
                <c:pt idx="57">
                  <c:v>29</c:v>
                </c:pt>
                <c:pt idx="58">
                  <c:v>42</c:v>
                </c:pt>
                <c:pt idx="59">
                  <c:v>33</c:v>
                </c:pt>
                <c:pt idx="60">
                  <c:v>16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30</c:v>
                </c:pt>
                <c:pt idx="65">
                  <c:v>22</c:v>
                </c:pt>
                <c:pt idx="66">
                  <c:v>37</c:v>
                </c:pt>
                <c:pt idx="67">
                  <c:v>20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</c:v>
                </c:pt>
                <c:pt idx="73">
                  <c:v>23</c:v>
                </c:pt>
                <c:pt idx="74">
                  <c:v>31</c:v>
                </c:pt>
                <c:pt idx="75">
                  <c:v>40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50</c:v>
                </c:pt>
                <c:pt idx="82">
                  <c:v>36</c:v>
                </c:pt>
                <c:pt idx="83">
                  <c:v>20</c:v>
                </c:pt>
                <c:pt idx="84">
                  <c:v>21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39</c:v>
                </c:pt>
                <c:pt idx="103">
                  <c:v>32</c:v>
                </c:pt>
                <c:pt idx="104">
                  <c:v>27</c:v>
                </c:pt>
                <c:pt idx="105">
                  <c:v>12</c:v>
                </c:pt>
                <c:pt idx="106">
                  <c:v>13</c:v>
                </c:pt>
                <c:pt idx="107">
                  <c:v>15</c:v>
                </c:pt>
                <c:pt idx="108">
                  <c:v>17</c:v>
                </c:pt>
                <c:pt idx="109">
                  <c:v>14</c:v>
                </c:pt>
                <c:pt idx="110">
                  <c:v>14</c:v>
                </c:pt>
                <c:pt idx="111">
                  <c:v>16</c:v>
                </c:pt>
                <c:pt idx="112">
                  <c:v>21</c:v>
                </c:pt>
                <c:pt idx="113">
                  <c:v>30</c:v>
                </c:pt>
                <c:pt idx="114">
                  <c:v>19</c:v>
                </c:pt>
                <c:pt idx="115">
                  <c:v>17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43685296"/>
        <c:axId val="-1443695632"/>
      </c:lineChart>
      <c:catAx>
        <c:axId val="-1443685296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443695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443695632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443685296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Sheet1!$C$2:$C$256</c:f>
              <c:numCache>
                <c:formatCode>General</c:formatCode>
                <c:ptCount val="255"/>
                <c:pt idx="0">
                  <c:v>501</c:v>
                </c:pt>
                <c:pt idx="1">
                  <c:v>693</c:v>
                </c:pt>
                <c:pt idx="2">
                  <c:v>841</c:v>
                </c:pt>
                <c:pt idx="3">
                  <c:v>966</c:v>
                </c:pt>
                <c:pt idx="4">
                  <c:v>1126</c:v>
                </c:pt>
                <c:pt idx="5">
                  <c:v>1259</c:v>
                </c:pt>
                <c:pt idx="6">
                  <c:v>1394</c:v>
                </c:pt>
                <c:pt idx="7">
                  <c:v>1515</c:v>
                </c:pt>
                <c:pt idx="8">
                  <c:v>1648</c:v>
                </c:pt>
                <c:pt idx="9">
                  <c:v>1789</c:v>
                </c:pt>
                <c:pt idx="10">
                  <c:v>1956</c:v>
                </c:pt>
                <c:pt idx="11">
                  <c:v>2103</c:v>
                </c:pt>
                <c:pt idx="12">
                  <c:v>2238</c:v>
                </c:pt>
                <c:pt idx="13">
                  <c:v>2359</c:v>
                </c:pt>
                <c:pt idx="14">
                  <c:v>2509</c:v>
                </c:pt>
                <c:pt idx="15">
                  <c:v>2634</c:v>
                </c:pt>
                <c:pt idx="16">
                  <c:v>2773</c:v>
                </c:pt>
                <c:pt idx="17">
                  <c:v>2915</c:v>
                </c:pt>
                <c:pt idx="18">
                  <c:v>3047</c:v>
                </c:pt>
                <c:pt idx="19">
                  <c:v>3184</c:v>
                </c:pt>
                <c:pt idx="20">
                  <c:v>3352</c:v>
                </c:pt>
                <c:pt idx="21">
                  <c:v>3488</c:v>
                </c:pt>
                <c:pt idx="22">
                  <c:v>3619</c:v>
                </c:pt>
                <c:pt idx="23">
                  <c:v>3746</c:v>
                </c:pt>
                <c:pt idx="24">
                  <c:v>3875</c:v>
                </c:pt>
                <c:pt idx="25">
                  <c:v>4004</c:v>
                </c:pt>
                <c:pt idx="26">
                  <c:v>4123</c:v>
                </c:pt>
                <c:pt idx="27">
                  <c:v>4271</c:v>
                </c:pt>
                <c:pt idx="28">
                  <c:v>4425</c:v>
                </c:pt>
                <c:pt idx="29">
                  <c:v>4579</c:v>
                </c:pt>
                <c:pt idx="30">
                  <c:v>4746</c:v>
                </c:pt>
                <c:pt idx="31">
                  <c:v>4898</c:v>
                </c:pt>
                <c:pt idx="32">
                  <c:v>5043</c:v>
                </c:pt>
                <c:pt idx="33">
                  <c:v>5211</c:v>
                </c:pt>
                <c:pt idx="34">
                  <c:v>5434</c:v>
                </c:pt>
                <c:pt idx="35">
                  <c:v>5582</c:v>
                </c:pt>
                <c:pt idx="36">
                  <c:v>5739</c:v>
                </c:pt>
                <c:pt idx="37">
                  <c:v>5866</c:v>
                </c:pt>
                <c:pt idx="38">
                  <c:v>6026</c:v>
                </c:pt>
                <c:pt idx="39">
                  <c:v>6157</c:v>
                </c:pt>
                <c:pt idx="40">
                  <c:v>6288</c:v>
                </c:pt>
                <c:pt idx="41">
                  <c:v>6425</c:v>
                </c:pt>
                <c:pt idx="42">
                  <c:v>6564</c:v>
                </c:pt>
                <c:pt idx="43">
                  <c:v>6707</c:v>
                </c:pt>
                <c:pt idx="44">
                  <c:v>6855</c:v>
                </c:pt>
                <c:pt idx="45">
                  <c:v>6999</c:v>
                </c:pt>
                <c:pt idx="46">
                  <c:v>7133</c:v>
                </c:pt>
                <c:pt idx="47">
                  <c:v>7266</c:v>
                </c:pt>
                <c:pt idx="48">
                  <c:v>7417</c:v>
                </c:pt>
                <c:pt idx="49">
                  <c:v>7553</c:v>
                </c:pt>
                <c:pt idx="50">
                  <c:v>7704</c:v>
                </c:pt>
                <c:pt idx="51">
                  <c:v>7841</c:v>
                </c:pt>
                <c:pt idx="52">
                  <c:v>7980</c:v>
                </c:pt>
                <c:pt idx="53">
                  <c:v>8115</c:v>
                </c:pt>
                <c:pt idx="54">
                  <c:v>8260</c:v>
                </c:pt>
                <c:pt idx="55">
                  <c:v>8382</c:v>
                </c:pt>
                <c:pt idx="56">
                  <c:v>8552</c:v>
                </c:pt>
                <c:pt idx="57">
                  <c:v>8688</c:v>
                </c:pt>
                <c:pt idx="58">
                  <c:v>8843</c:v>
                </c:pt>
                <c:pt idx="59">
                  <c:v>8997</c:v>
                </c:pt>
                <c:pt idx="60">
                  <c:v>9168</c:v>
                </c:pt>
                <c:pt idx="61">
                  <c:v>9346</c:v>
                </c:pt>
                <c:pt idx="62">
                  <c:v>9494</c:v>
                </c:pt>
                <c:pt idx="63">
                  <c:v>9641</c:v>
                </c:pt>
                <c:pt idx="64">
                  <c:v>9777</c:v>
                </c:pt>
                <c:pt idx="65">
                  <c:v>9911</c:v>
                </c:pt>
                <c:pt idx="66">
                  <c:v>10052</c:v>
                </c:pt>
                <c:pt idx="67">
                  <c:v>10188</c:v>
                </c:pt>
                <c:pt idx="68">
                  <c:v>10325</c:v>
                </c:pt>
                <c:pt idx="69">
                  <c:v>10566</c:v>
                </c:pt>
                <c:pt idx="70">
                  <c:v>10738</c:v>
                </c:pt>
                <c:pt idx="71">
                  <c:v>10887</c:v>
                </c:pt>
                <c:pt idx="72">
                  <c:v>11033</c:v>
                </c:pt>
                <c:pt idx="73">
                  <c:v>11179</c:v>
                </c:pt>
                <c:pt idx="74">
                  <c:v>11315</c:v>
                </c:pt>
                <c:pt idx="75">
                  <c:v>11458</c:v>
                </c:pt>
                <c:pt idx="76">
                  <c:v>11592</c:v>
                </c:pt>
                <c:pt idx="77">
                  <c:v>11746</c:v>
                </c:pt>
                <c:pt idx="78">
                  <c:v>11915</c:v>
                </c:pt>
                <c:pt idx="79">
                  <c:v>12093</c:v>
                </c:pt>
                <c:pt idx="80">
                  <c:v>12248</c:v>
                </c:pt>
                <c:pt idx="81">
                  <c:v>12463</c:v>
                </c:pt>
                <c:pt idx="82">
                  <c:v>12597</c:v>
                </c:pt>
                <c:pt idx="83">
                  <c:v>12738</c:v>
                </c:pt>
                <c:pt idx="84">
                  <c:v>12897</c:v>
                </c:pt>
                <c:pt idx="85">
                  <c:v>13029</c:v>
                </c:pt>
                <c:pt idx="86">
                  <c:v>13172</c:v>
                </c:pt>
                <c:pt idx="87">
                  <c:v>13316</c:v>
                </c:pt>
                <c:pt idx="88">
                  <c:v>13492</c:v>
                </c:pt>
                <c:pt idx="89">
                  <c:v>13630</c:v>
                </c:pt>
                <c:pt idx="90">
                  <c:v>13770</c:v>
                </c:pt>
                <c:pt idx="91">
                  <c:v>13908</c:v>
                </c:pt>
                <c:pt idx="92">
                  <c:v>14050</c:v>
                </c:pt>
                <c:pt idx="93">
                  <c:v>14195</c:v>
                </c:pt>
                <c:pt idx="94">
                  <c:v>14331</c:v>
                </c:pt>
                <c:pt idx="95">
                  <c:v>14502</c:v>
                </c:pt>
                <c:pt idx="96">
                  <c:v>14645</c:v>
                </c:pt>
                <c:pt idx="97">
                  <c:v>14797</c:v>
                </c:pt>
                <c:pt idx="98">
                  <c:v>14936</c:v>
                </c:pt>
                <c:pt idx="99">
                  <c:v>15081</c:v>
                </c:pt>
                <c:pt idx="100">
                  <c:v>15210</c:v>
                </c:pt>
                <c:pt idx="101">
                  <c:v>15351</c:v>
                </c:pt>
                <c:pt idx="102">
                  <c:v>15537</c:v>
                </c:pt>
                <c:pt idx="103">
                  <c:v>15696</c:v>
                </c:pt>
                <c:pt idx="104">
                  <c:v>15890</c:v>
                </c:pt>
                <c:pt idx="105">
                  <c:v>16036</c:v>
                </c:pt>
                <c:pt idx="106">
                  <c:v>16177</c:v>
                </c:pt>
                <c:pt idx="107">
                  <c:v>16322</c:v>
                </c:pt>
                <c:pt idx="108">
                  <c:v>16473</c:v>
                </c:pt>
                <c:pt idx="109">
                  <c:v>16621</c:v>
                </c:pt>
                <c:pt idx="110">
                  <c:v>16760</c:v>
                </c:pt>
                <c:pt idx="111">
                  <c:v>16925</c:v>
                </c:pt>
                <c:pt idx="112">
                  <c:v>17073</c:v>
                </c:pt>
                <c:pt idx="113">
                  <c:v>17214</c:v>
                </c:pt>
                <c:pt idx="114">
                  <c:v>17362</c:v>
                </c:pt>
                <c:pt idx="115">
                  <c:v>17517</c:v>
                </c:pt>
                <c:pt idx="116">
                  <c:v>17652</c:v>
                </c:pt>
                <c:pt idx="117">
                  <c:v>17794</c:v>
                </c:pt>
                <c:pt idx="118">
                  <c:v>17927</c:v>
                </c:pt>
                <c:pt idx="119">
                  <c:v>18067</c:v>
                </c:pt>
                <c:pt idx="120">
                  <c:v>18222</c:v>
                </c:pt>
                <c:pt idx="121">
                  <c:v>18367</c:v>
                </c:pt>
                <c:pt idx="122">
                  <c:v>18514</c:v>
                </c:pt>
                <c:pt idx="123">
                  <c:v>18694</c:v>
                </c:pt>
                <c:pt idx="124">
                  <c:v>18838</c:v>
                </c:pt>
                <c:pt idx="125">
                  <c:v>18976</c:v>
                </c:pt>
                <c:pt idx="126">
                  <c:v>19132</c:v>
                </c:pt>
                <c:pt idx="127">
                  <c:v>19327</c:v>
                </c:pt>
                <c:pt idx="128">
                  <c:v>19463</c:v>
                </c:pt>
                <c:pt idx="129">
                  <c:v>19641</c:v>
                </c:pt>
                <c:pt idx="130">
                  <c:v>19784</c:v>
                </c:pt>
                <c:pt idx="131">
                  <c:v>19917</c:v>
                </c:pt>
                <c:pt idx="132">
                  <c:v>20053</c:v>
                </c:pt>
                <c:pt idx="133">
                  <c:v>20191</c:v>
                </c:pt>
                <c:pt idx="134">
                  <c:v>20372</c:v>
                </c:pt>
                <c:pt idx="135">
                  <c:v>20555</c:v>
                </c:pt>
                <c:pt idx="136">
                  <c:v>20738</c:v>
                </c:pt>
                <c:pt idx="137">
                  <c:v>20945</c:v>
                </c:pt>
                <c:pt idx="138">
                  <c:v>21124</c:v>
                </c:pt>
                <c:pt idx="139">
                  <c:v>21270</c:v>
                </c:pt>
                <c:pt idx="140">
                  <c:v>21414</c:v>
                </c:pt>
                <c:pt idx="141">
                  <c:v>21548</c:v>
                </c:pt>
                <c:pt idx="142">
                  <c:v>21710</c:v>
                </c:pt>
                <c:pt idx="143">
                  <c:v>21880</c:v>
                </c:pt>
                <c:pt idx="144">
                  <c:v>22044</c:v>
                </c:pt>
                <c:pt idx="145">
                  <c:v>22207</c:v>
                </c:pt>
                <c:pt idx="146">
                  <c:v>22332</c:v>
                </c:pt>
                <c:pt idx="147">
                  <c:v>22469</c:v>
                </c:pt>
                <c:pt idx="148">
                  <c:v>22606</c:v>
                </c:pt>
                <c:pt idx="149">
                  <c:v>22744</c:v>
                </c:pt>
                <c:pt idx="150">
                  <c:v>22911</c:v>
                </c:pt>
                <c:pt idx="151">
                  <c:v>23082</c:v>
                </c:pt>
                <c:pt idx="152">
                  <c:v>23232</c:v>
                </c:pt>
                <c:pt idx="153">
                  <c:v>23374</c:v>
                </c:pt>
                <c:pt idx="154">
                  <c:v>23509</c:v>
                </c:pt>
                <c:pt idx="155">
                  <c:v>23664</c:v>
                </c:pt>
                <c:pt idx="156">
                  <c:v>23839</c:v>
                </c:pt>
                <c:pt idx="157">
                  <c:v>24000</c:v>
                </c:pt>
                <c:pt idx="158">
                  <c:v>24171</c:v>
                </c:pt>
                <c:pt idx="159">
                  <c:v>24327</c:v>
                </c:pt>
                <c:pt idx="160">
                  <c:v>24480</c:v>
                </c:pt>
                <c:pt idx="161">
                  <c:v>24667</c:v>
                </c:pt>
                <c:pt idx="162">
                  <c:v>24815</c:v>
                </c:pt>
                <c:pt idx="163">
                  <c:v>24949</c:v>
                </c:pt>
                <c:pt idx="164">
                  <c:v>25090</c:v>
                </c:pt>
                <c:pt idx="165">
                  <c:v>25229</c:v>
                </c:pt>
                <c:pt idx="166">
                  <c:v>25371</c:v>
                </c:pt>
                <c:pt idx="167">
                  <c:v>25512</c:v>
                </c:pt>
                <c:pt idx="168">
                  <c:v>25665</c:v>
                </c:pt>
                <c:pt idx="169">
                  <c:v>25825</c:v>
                </c:pt>
                <c:pt idx="170">
                  <c:v>25971</c:v>
                </c:pt>
                <c:pt idx="171">
                  <c:v>26107</c:v>
                </c:pt>
                <c:pt idx="172">
                  <c:v>26249</c:v>
                </c:pt>
                <c:pt idx="173">
                  <c:v>26385</c:v>
                </c:pt>
                <c:pt idx="174">
                  <c:v>26540</c:v>
                </c:pt>
                <c:pt idx="175">
                  <c:v>26698</c:v>
                </c:pt>
                <c:pt idx="176">
                  <c:v>26848</c:v>
                </c:pt>
                <c:pt idx="177">
                  <c:v>26989</c:v>
                </c:pt>
                <c:pt idx="178">
                  <c:v>27127</c:v>
                </c:pt>
                <c:pt idx="179">
                  <c:v>27283</c:v>
                </c:pt>
                <c:pt idx="180">
                  <c:v>27454</c:v>
                </c:pt>
                <c:pt idx="181">
                  <c:v>27595</c:v>
                </c:pt>
                <c:pt idx="182">
                  <c:v>27734</c:v>
                </c:pt>
                <c:pt idx="183">
                  <c:v>27890</c:v>
                </c:pt>
                <c:pt idx="184">
                  <c:v>28060</c:v>
                </c:pt>
                <c:pt idx="185">
                  <c:v>28198</c:v>
                </c:pt>
                <c:pt idx="186">
                  <c:v>28372</c:v>
                </c:pt>
                <c:pt idx="187">
                  <c:v>28510</c:v>
                </c:pt>
                <c:pt idx="188">
                  <c:v>28650</c:v>
                </c:pt>
                <c:pt idx="189">
                  <c:v>28777</c:v>
                </c:pt>
                <c:pt idx="190">
                  <c:v>28924</c:v>
                </c:pt>
                <c:pt idx="191">
                  <c:v>29061</c:v>
                </c:pt>
                <c:pt idx="192">
                  <c:v>29197</c:v>
                </c:pt>
                <c:pt idx="193">
                  <c:v>29342</c:v>
                </c:pt>
                <c:pt idx="194">
                  <c:v>29494</c:v>
                </c:pt>
                <c:pt idx="195">
                  <c:v>29674</c:v>
                </c:pt>
                <c:pt idx="196">
                  <c:v>29830</c:v>
                </c:pt>
                <c:pt idx="197">
                  <c:v>30006</c:v>
                </c:pt>
                <c:pt idx="198">
                  <c:v>30149</c:v>
                </c:pt>
                <c:pt idx="199">
                  <c:v>30291</c:v>
                </c:pt>
                <c:pt idx="200">
                  <c:v>30446</c:v>
                </c:pt>
                <c:pt idx="201">
                  <c:v>30595</c:v>
                </c:pt>
                <c:pt idx="202">
                  <c:v>30749</c:v>
                </c:pt>
                <c:pt idx="203">
                  <c:v>30892</c:v>
                </c:pt>
                <c:pt idx="204">
                  <c:v>31034</c:v>
                </c:pt>
                <c:pt idx="205">
                  <c:v>31192</c:v>
                </c:pt>
                <c:pt idx="206">
                  <c:v>31341</c:v>
                </c:pt>
                <c:pt idx="207">
                  <c:v>31510</c:v>
                </c:pt>
                <c:pt idx="208">
                  <c:v>31693</c:v>
                </c:pt>
                <c:pt idx="209">
                  <c:v>31857</c:v>
                </c:pt>
                <c:pt idx="210">
                  <c:v>32025</c:v>
                </c:pt>
                <c:pt idx="211">
                  <c:v>32169</c:v>
                </c:pt>
                <c:pt idx="212">
                  <c:v>32319</c:v>
                </c:pt>
                <c:pt idx="213">
                  <c:v>32472</c:v>
                </c:pt>
                <c:pt idx="214">
                  <c:v>32635</c:v>
                </c:pt>
                <c:pt idx="215">
                  <c:v>32774</c:v>
                </c:pt>
                <c:pt idx="216">
                  <c:v>32923</c:v>
                </c:pt>
                <c:pt idx="217">
                  <c:v>33062</c:v>
                </c:pt>
                <c:pt idx="218">
                  <c:v>33252</c:v>
                </c:pt>
                <c:pt idx="219">
                  <c:v>33403</c:v>
                </c:pt>
                <c:pt idx="220">
                  <c:v>33550</c:v>
                </c:pt>
                <c:pt idx="221">
                  <c:v>33683</c:v>
                </c:pt>
                <c:pt idx="222">
                  <c:v>33824</c:v>
                </c:pt>
                <c:pt idx="223">
                  <c:v>33981</c:v>
                </c:pt>
                <c:pt idx="224">
                  <c:v>34122</c:v>
                </c:pt>
                <c:pt idx="225">
                  <c:v>34267</c:v>
                </c:pt>
                <c:pt idx="226">
                  <c:v>34406</c:v>
                </c:pt>
                <c:pt idx="227">
                  <c:v>34544</c:v>
                </c:pt>
                <c:pt idx="228">
                  <c:v>34712</c:v>
                </c:pt>
                <c:pt idx="229">
                  <c:v>34864</c:v>
                </c:pt>
                <c:pt idx="230">
                  <c:v>34992</c:v>
                </c:pt>
                <c:pt idx="231">
                  <c:v>35134</c:v>
                </c:pt>
                <c:pt idx="232">
                  <c:v>35267</c:v>
                </c:pt>
                <c:pt idx="233">
                  <c:v>35395</c:v>
                </c:pt>
                <c:pt idx="234">
                  <c:v>35529</c:v>
                </c:pt>
                <c:pt idx="235">
                  <c:v>35675</c:v>
                </c:pt>
                <c:pt idx="236">
                  <c:v>35813</c:v>
                </c:pt>
                <c:pt idx="237">
                  <c:v>35948</c:v>
                </c:pt>
                <c:pt idx="238">
                  <c:v>36089</c:v>
                </c:pt>
                <c:pt idx="239">
                  <c:v>36224</c:v>
                </c:pt>
                <c:pt idx="240">
                  <c:v>36360</c:v>
                </c:pt>
                <c:pt idx="241">
                  <c:v>36521</c:v>
                </c:pt>
                <c:pt idx="242">
                  <c:v>36662</c:v>
                </c:pt>
                <c:pt idx="243">
                  <c:v>36807</c:v>
                </c:pt>
                <c:pt idx="244">
                  <c:v>36940</c:v>
                </c:pt>
                <c:pt idx="245">
                  <c:v>37082</c:v>
                </c:pt>
                <c:pt idx="246">
                  <c:v>37221</c:v>
                </c:pt>
                <c:pt idx="247">
                  <c:v>37357</c:v>
                </c:pt>
                <c:pt idx="248">
                  <c:v>37492</c:v>
                </c:pt>
                <c:pt idx="249">
                  <c:v>37645</c:v>
                </c:pt>
                <c:pt idx="250">
                  <c:v>37860</c:v>
                </c:pt>
                <c:pt idx="251">
                  <c:v>38012</c:v>
                </c:pt>
                <c:pt idx="252">
                  <c:v>38156</c:v>
                </c:pt>
                <c:pt idx="253">
                  <c:v>38285</c:v>
                </c:pt>
                <c:pt idx="254">
                  <c:v>38426</c:v>
                </c:pt>
              </c:numCache>
            </c:numRef>
          </c:cat>
          <c:val>
            <c:numRef>
              <c:f>Sheet1!$E$2:$E$256</c:f>
              <c:numCache>
                <c:formatCode>General</c:formatCode>
                <c:ptCount val="255"/>
                <c:pt idx="0">
                  <c:v>4.09765625</c:v>
                </c:pt>
                <c:pt idx="1">
                  <c:v>9.0107421875</c:v>
                </c:pt>
                <c:pt idx="2">
                  <c:v>18.6005859375</c:v>
                </c:pt>
                <c:pt idx="3">
                  <c:v>20.068359375</c:v>
                </c:pt>
                <c:pt idx="4">
                  <c:v>22.783203125</c:v>
                </c:pt>
                <c:pt idx="5">
                  <c:v>23</c:v>
                </c:pt>
                <c:pt idx="6">
                  <c:v>25.009765625</c:v>
                </c:pt>
                <c:pt idx="7">
                  <c:v>28.669921875</c:v>
                </c:pt>
                <c:pt idx="8">
                  <c:v>26.158203125</c:v>
                </c:pt>
                <c:pt idx="9">
                  <c:v>27.5107421875</c:v>
                </c:pt>
                <c:pt idx="10">
                  <c:v>29.1640625</c:v>
                </c:pt>
                <c:pt idx="11">
                  <c:v>30.2001953125</c:v>
                </c:pt>
                <c:pt idx="12">
                  <c:v>31.3642578125</c:v>
                </c:pt>
                <c:pt idx="13">
                  <c:v>32.3798828125</c:v>
                </c:pt>
                <c:pt idx="14">
                  <c:v>34.4775390625</c:v>
                </c:pt>
                <c:pt idx="15">
                  <c:v>35.1142578125</c:v>
                </c:pt>
                <c:pt idx="16">
                  <c:v>36.1533203125</c:v>
                </c:pt>
                <c:pt idx="17">
                  <c:v>37.9541015625</c:v>
                </c:pt>
                <c:pt idx="18">
                  <c:v>37.9541015625</c:v>
                </c:pt>
                <c:pt idx="19">
                  <c:v>39.1064453125</c:v>
                </c:pt>
                <c:pt idx="20">
                  <c:v>41.0205078125</c:v>
                </c:pt>
                <c:pt idx="21">
                  <c:v>41.8525390625</c:v>
                </c:pt>
                <c:pt idx="22">
                  <c:v>42.0947265625</c:v>
                </c:pt>
                <c:pt idx="23">
                  <c:v>42.0947265625</c:v>
                </c:pt>
                <c:pt idx="24">
                  <c:v>42.0947265625</c:v>
                </c:pt>
                <c:pt idx="25">
                  <c:v>42.0947265625</c:v>
                </c:pt>
                <c:pt idx="26">
                  <c:v>42.0947265625</c:v>
                </c:pt>
                <c:pt idx="27">
                  <c:v>42.0947265625</c:v>
                </c:pt>
                <c:pt idx="28">
                  <c:v>42.0947265625</c:v>
                </c:pt>
                <c:pt idx="29">
                  <c:v>42.0947265625</c:v>
                </c:pt>
                <c:pt idx="30">
                  <c:v>42.0947265625</c:v>
                </c:pt>
                <c:pt idx="31">
                  <c:v>42.0947265625</c:v>
                </c:pt>
                <c:pt idx="32">
                  <c:v>42.0947265625</c:v>
                </c:pt>
                <c:pt idx="33">
                  <c:v>42.0947265625</c:v>
                </c:pt>
                <c:pt idx="34">
                  <c:v>42.2431640625</c:v>
                </c:pt>
                <c:pt idx="35">
                  <c:v>42.8134765625</c:v>
                </c:pt>
                <c:pt idx="36">
                  <c:v>43.1787109375</c:v>
                </c:pt>
                <c:pt idx="37">
                  <c:v>43.4951171875</c:v>
                </c:pt>
                <c:pt idx="38">
                  <c:v>44.2919921875</c:v>
                </c:pt>
                <c:pt idx="39">
                  <c:v>44.8857421875</c:v>
                </c:pt>
                <c:pt idx="40">
                  <c:v>45.6396484375</c:v>
                </c:pt>
                <c:pt idx="41">
                  <c:v>46.4443359375</c:v>
                </c:pt>
                <c:pt idx="42">
                  <c:v>47.2099609375</c:v>
                </c:pt>
                <c:pt idx="43">
                  <c:v>47.7021484375</c:v>
                </c:pt>
                <c:pt idx="44">
                  <c:v>48.4833984375</c:v>
                </c:pt>
                <c:pt idx="45">
                  <c:v>49.6904296875</c:v>
                </c:pt>
                <c:pt idx="46">
                  <c:v>50.6083984375</c:v>
                </c:pt>
                <c:pt idx="47">
                  <c:v>51.8623046875</c:v>
                </c:pt>
                <c:pt idx="48">
                  <c:v>51.9599609375</c:v>
                </c:pt>
                <c:pt idx="49">
                  <c:v>52.1201171875</c:v>
                </c:pt>
                <c:pt idx="50">
                  <c:v>52.4482421875</c:v>
                </c:pt>
                <c:pt idx="51">
                  <c:v>52.7314453125</c:v>
                </c:pt>
                <c:pt idx="52">
                  <c:v>53.0673828125</c:v>
                </c:pt>
                <c:pt idx="53">
                  <c:v>53.1572265625</c:v>
                </c:pt>
                <c:pt idx="54">
                  <c:v>53.2119140625</c:v>
                </c:pt>
                <c:pt idx="55">
                  <c:v>53.2353515625</c:v>
                </c:pt>
                <c:pt idx="56">
                  <c:v>53.5361328125</c:v>
                </c:pt>
                <c:pt idx="57">
                  <c:v>53.7470703125</c:v>
                </c:pt>
                <c:pt idx="58">
                  <c:v>53.8876953125</c:v>
                </c:pt>
                <c:pt idx="59">
                  <c:v>53.9462890625</c:v>
                </c:pt>
                <c:pt idx="60">
                  <c:v>54.033203125</c:v>
                </c:pt>
                <c:pt idx="61">
                  <c:v>54.2158203125</c:v>
                </c:pt>
                <c:pt idx="62">
                  <c:v>54.3046875</c:v>
                </c:pt>
                <c:pt idx="63">
                  <c:v>54.33203125</c:v>
                </c:pt>
                <c:pt idx="64">
                  <c:v>54.36328125</c:v>
                </c:pt>
                <c:pt idx="65">
                  <c:v>54.39453125</c:v>
                </c:pt>
                <c:pt idx="66">
                  <c:v>54.4296875</c:v>
                </c:pt>
                <c:pt idx="67">
                  <c:v>54.4296875</c:v>
                </c:pt>
                <c:pt idx="68">
                  <c:v>54.4375</c:v>
                </c:pt>
                <c:pt idx="69">
                  <c:v>54.5859375</c:v>
                </c:pt>
                <c:pt idx="70">
                  <c:v>55.09375</c:v>
                </c:pt>
                <c:pt idx="71">
                  <c:v>55.06640625</c:v>
                </c:pt>
                <c:pt idx="72">
                  <c:v>55.4140625</c:v>
                </c:pt>
                <c:pt idx="73">
                  <c:v>55.1533203125</c:v>
                </c:pt>
                <c:pt idx="74">
                  <c:v>55.15234375</c:v>
                </c:pt>
                <c:pt idx="75">
                  <c:v>55.1533203125</c:v>
                </c:pt>
                <c:pt idx="76">
                  <c:v>55.15234375</c:v>
                </c:pt>
                <c:pt idx="77">
                  <c:v>55.15234375</c:v>
                </c:pt>
                <c:pt idx="78">
                  <c:v>55.15234375</c:v>
                </c:pt>
                <c:pt idx="79">
                  <c:v>55.15234375</c:v>
                </c:pt>
                <c:pt idx="80">
                  <c:v>55.15234375</c:v>
                </c:pt>
                <c:pt idx="81">
                  <c:v>55.19921875</c:v>
                </c:pt>
                <c:pt idx="82">
                  <c:v>55.1953125</c:v>
                </c:pt>
                <c:pt idx="83">
                  <c:v>55.1953125</c:v>
                </c:pt>
                <c:pt idx="84">
                  <c:v>55.1953125</c:v>
                </c:pt>
                <c:pt idx="85">
                  <c:v>55.1953125</c:v>
                </c:pt>
                <c:pt idx="86">
                  <c:v>55.1962890625</c:v>
                </c:pt>
                <c:pt idx="87">
                  <c:v>55.1953125</c:v>
                </c:pt>
                <c:pt idx="88">
                  <c:v>55.1962890625</c:v>
                </c:pt>
                <c:pt idx="89">
                  <c:v>55.1953125</c:v>
                </c:pt>
                <c:pt idx="90">
                  <c:v>55.1953125</c:v>
                </c:pt>
                <c:pt idx="91">
                  <c:v>55.1953125</c:v>
                </c:pt>
                <c:pt idx="92">
                  <c:v>55.1953125</c:v>
                </c:pt>
                <c:pt idx="93">
                  <c:v>55.1953125</c:v>
                </c:pt>
                <c:pt idx="94">
                  <c:v>55.1953125</c:v>
                </c:pt>
                <c:pt idx="95">
                  <c:v>55.19921875</c:v>
                </c:pt>
                <c:pt idx="96">
                  <c:v>55.203125</c:v>
                </c:pt>
                <c:pt idx="97">
                  <c:v>55.203125</c:v>
                </c:pt>
                <c:pt idx="98">
                  <c:v>55.203125</c:v>
                </c:pt>
                <c:pt idx="99">
                  <c:v>55.203125</c:v>
                </c:pt>
                <c:pt idx="100">
                  <c:v>55.203125</c:v>
                </c:pt>
                <c:pt idx="101">
                  <c:v>55.203125</c:v>
                </c:pt>
                <c:pt idx="102">
                  <c:v>55.203125</c:v>
                </c:pt>
                <c:pt idx="103">
                  <c:v>55.203125</c:v>
                </c:pt>
                <c:pt idx="104">
                  <c:v>55.203125</c:v>
                </c:pt>
                <c:pt idx="105">
                  <c:v>55.2041015625</c:v>
                </c:pt>
                <c:pt idx="106">
                  <c:v>55.2578125</c:v>
                </c:pt>
                <c:pt idx="107">
                  <c:v>55.2900390625</c:v>
                </c:pt>
                <c:pt idx="108">
                  <c:v>55.34375</c:v>
                </c:pt>
                <c:pt idx="109">
                  <c:v>55.359375</c:v>
                </c:pt>
                <c:pt idx="110">
                  <c:v>55.46484375</c:v>
                </c:pt>
                <c:pt idx="111">
                  <c:v>55.64453125</c:v>
                </c:pt>
                <c:pt idx="112">
                  <c:v>55.63671875</c:v>
                </c:pt>
                <c:pt idx="113">
                  <c:v>55.671875</c:v>
                </c:pt>
                <c:pt idx="114">
                  <c:v>55.77734375</c:v>
                </c:pt>
                <c:pt idx="115">
                  <c:v>55.83984375</c:v>
                </c:pt>
                <c:pt idx="116">
                  <c:v>55.83984375</c:v>
                </c:pt>
                <c:pt idx="117">
                  <c:v>55.83984375</c:v>
                </c:pt>
                <c:pt idx="118">
                  <c:v>55.83984375</c:v>
                </c:pt>
                <c:pt idx="119">
                  <c:v>55.83984375</c:v>
                </c:pt>
                <c:pt idx="120">
                  <c:v>55.8408203125</c:v>
                </c:pt>
                <c:pt idx="121">
                  <c:v>55.83984375</c:v>
                </c:pt>
                <c:pt idx="122">
                  <c:v>55.83984375</c:v>
                </c:pt>
                <c:pt idx="123">
                  <c:v>55.875</c:v>
                </c:pt>
                <c:pt idx="124">
                  <c:v>55.87890625</c:v>
                </c:pt>
                <c:pt idx="125">
                  <c:v>55.984375</c:v>
                </c:pt>
                <c:pt idx="126">
                  <c:v>56.0869140625</c:v>
                </c:pt>
                <c:pt idx="127">
                  <c:v>56.2578125</c:v>
                </c:pt>
                <c:pt idx="128">
                  <c:v>56.296875</c:v>
                </c:pt>
                <c:pt idx="129">
                  <c:v>56.38671875</c:v>
                </c:pt>
                <c:pt idx="130">
                  <c:v>56.3984375</c:v>
                </c:pt>
                <c:pt idx="131">
                  <c:v>56.3984375</c:v>
                </c:pt>
                <c:pt idx="132">
                  <c:v>56.3984375</c:v>
                </c:pt>
                <c:pt idx="133">
                  <c:v>56.3984375</c:v>
                </c:pt>
                <c:pt idx="134">
                  <c:v>56.3984375</c:v>
                </c:pt>
                <c:pt idx="135">
                  <c:v>56.3984375</c:v>
                </c:pt>
                <c:pt idx="136">
                  <c:v>56.4072265625</c:v>
                </c:pt>
                <c:pt idx="137">
                  <c:v>56.40625</c:v>
                </c:pt>
                <c:pt idx="138">
                  <c:v>56.40625</c:v>
                </c:pt>
                <c:pt idx="139">
                  <c:v>56.453125</c:v>
                </c:pt>
                <c:pt idx="140">
                  <c:v>56.82421875</c:v>
                </c:pt>
                <c:pt idx="141">
                  <c:v>56.87890625</c:v>
                </c:pt>
                <c:pt idx="142">
                  <c:v>57.0009765625</c:v>
                </c:pt>
                <c:pt idx="143">
                  <c:v>57.1015625</c:v>
                </c:pt>
                <c:pt idx="144">
                  <c:v>57.12890625</c:v>
                </c:pt>
                <c:pt idx="145">
                  <c:v>57.18359375</c:v>
                </c:pt>
                <c:pt idx="146">
                  <c:v>57.18359375</c:v>
                </c:pt>
                <c:pt idx="147">
                  <c:v>57.18359375</c:v>
                </c:pt>
                <c:pt idx="148">
                  <c:v>57.18359375</c:v>
                </c:pt>
                <c:pt idx="149">
                  <c:v>57.1845703125</c:v>
                </c:pt>
                <c:pt idx="150">
                  <c:v>57.18359375</c:v>
                </c:pt>
                <c:pt idx="151">
                  <c:v>57.1845703125</c:v>
                </c:pt>
                <c:pt idx="152">
                  <c:v>57.18359375</c:v>
                </c:pt>
                <c:pt idx="153">
                  <c:v>57.1845703125</c:v>
                </c:pt>
                <c:pt idx="154">
                  <c:v>57.18359375</c:v>
                </c:pt>
                <c:pt idx="155">
                  <c:v>57.1923828125</c:v>
                </c:pt>
                <c:pt idx="156">
                  <c:v>57.38671875</c:v>
                </c:pt>
                <c:pt idx="157">
                  <c:v>57.484375</c:v>
                </c:pt>
                <c:pt idx="158">
                  <c:v>57.55078125</c:v>
                </c:pt>
                <c:pt idx="159">
                  <c:v>57.49609375</c:v>
                </c:pt>
                <c:pt idx="160">
                  <c:v>57.546875</c:v>
                </c:pt>
                <c:pt idx="161">
                  <c:v>57.6171875</c:v>
                </c:pt>
                <c:pt idx="162">
                  <c:v>57.6181640625</c:v>
                </c:pt>
                <c:pt idx="163">
                  <c:v>57.6171875</c:v>
                </c:pt>
                <c:pt idx="164">
                  <c:v>57.6181640625</c:v>
                </c:pt>
                <c:pt idx="165">
                  <c:v>57.6171875</c:v>
                </c:pt>
                <c:pt idx="166">
                  <c:v>57.6181640625</c:v>
                </c:pt>
                <c:pt idx="167">
                  <c:v>57.6171875</c:v>
                </c:pt>
                <c:pt idx="168">
                  <c:v>57.6181640625</c:v>
                </c:pt>
                <c:pt idx="169">
                  <c:v>57.6171875</c:v>
                </c:pt>
                <c:pt idx="170">
                  <c:v>57.6171875</c:v>
                </c:pt>
                <c:pt idx="171">
                  <c:v>57.6171875</c:v>
                </c:pt>
                <c:pt idx="172">
                  <c:v>57.6171875</c:v>
                </c:pt>
                <c:pt idx="173">
                  <c:v>57.6171875</c:v>
                </c:pt>
                <c:pt idx="174">
                  <c:v>57.625</c:v>
                </c:pt>
                <c:pt idx="175">
                  <c:v>57.76953125</c:v>
                </c:pt>
                <c:pt idx="176">
                  <c:v>57.76953125</c:v>
                </c:pt>
                <c:pt idx="177">
                  <c:v>57.76953125</c:v>
                </c:pt>
                <c:pt idx="178">
                  <c:v>57.76953125</c:v>
                </c:pt>
                <c:pt idx="179">
                  <c:v>57.76953125</c:v>
                </c:pt>
                <c:pt idx="180">
                  <c:v>57.76953125</c:v>
                </c:pt>
                <c:pt idx="181">
                  <c:v>57.7705078125</c:v>
                </c:pt>
                <c:pt idx="182">
                  <c:v>57.76953125</c:v>
                </c:pt>
                <c:pt idx="183">
                  <c:v>57.7705078125</c:v>
                </c:pt>
                <c:pt idx="184">
                  <c:v>57.76953125</c:v>
                </c:pt>
                <c:pt idx="185">
                  <c:v>57.76953125</c:v>
                </c:pt>
                <c:pt idx="186">
                  <c:v>57.76953125</c:v>
                </c:pt>
                <c:pt idx="187">
                  <c:v>57.76953125</c:v>
                </c:pt>
                <c:pt idx="188">
                  <c:v>57.76953125</c:v>
                </c:pt>
                <c:pt idx="189">
                  <c:v>57.76953125</c:v>
                </c:pt>
                <c:pt idx="190">
                  <c:v>57.76953125</c:v>
                </c:pt>
                <c:pt idx="191">
                  <c:v>57.76953125</c:v>
                </c:pt>
                <c:pt idx="192">
                  <c:v>57.76953125</c:v>
                </c:pt>
                <c:pt idx="193">
                  <c:v>57.76953125</c:v>
                </c:pt>
                <c:pt idx="194">
                  <c:v>57.77734375</c:v>
                </c:pt>
                <c:pt idx="195">
                  <c:v>57.84765625</c:v>
                </c:pt>
                <c:pt idx="196">
                  <c:v>58.0322265625</c:v>
                </c:pt>
                <c:pt idx="197">
                  <c:v>58.07421875</c:v>
                </c:pt>
                <c:pt idx="198">
                  <c:v>58.115234375</c:v>
                </c:pt>
                <c:pt idx="199">
                  <c:v>58.154296875</c:v>
                </c:pt>
                <c:pt idx="200">
                  <c:v>58.177734375</c:v>
                </c:pt>
                <c:pt idx="201">
                  <c:v>58.201171875</c:v>
                </c:pt>
                <c:pt idx="202">
                  <c:v>58.224609375</c:v>
                </c:pt>
                <c:pt idx="203">
                  <c:v>58.248046875</c:v>
                </c:pt>
                <c:pt idx="204">
                  <c:v>58.267578125</c:v>
                </c:pt>
                <c:pt idx="205">
                  <c:v>58.291015625</c:v>
                </c:pt>
                <c:pt idx="206">
                  <c:v>58.294921875</c:v>
                </c:pt>
                <c:pt idx="207">
                  <c:v>58.294921875</c:v>
                </c:pt>
                <c:pt idx="208">
                  <c:v>58.294921875</c:v>
                </c:pt>
                <c:pt idx="209">
                  <c:v>58.2958984375</c:v>
                </c:pt>
                <c:pt idx="210">
                  <c:v>58.294921875</c:v>
                </c:pt>
                <c:pt idx="211">
                  <c:v>58.294921875</c:v>
                </c:pt>
                <c:pt idx="212">
                  <c:v>58.294921875</c:v>
                </c:pt>
                <c:pt idx="213">
                  <c:v>58.294921875</c:v>
                </c:pt>
                <c:pt idx="214">
                  <c:v>58.298828125</c:v>
                </c:pt>
                <c:pt idx="215">
                  <c:v>58.302734375</c:v>
                </c:pt>
                <c:pt idx="216">
                  <c:v>58.306640625</c:v>
                </c:pt>
                <c:pt idx="217">
                  <c:v>58.306640625</c:v>
                </c:pt>
                <c:pt idx="218">
                  <c:v>58.318359375</c:v>
                </c:pt>
                <c:pt idx="219">
                  <c:v>58.322265625</c:v>
                </c:pt>
                <c:pt idx="220">
                  <c:v>58.3232421875</c:v>
                </c:pt>
                <c:pt idx="221">
                  <c:v>58.322265625</c:v>
                </c:pt>
                <c:pt idx="222">
                  <c:v>58.3232421875</c:v>
                </c:pt>
                <c:pt idx="223">
                  <c:v>58.322265625</c:v>
                </c:pt>
                <c:pt idx="224">
                  <c:v>58.3232421875</c:v>
                </c:pt>
                <c:pt idx="225">
                  <c:v>58.322265625</c:v>
                </c:pt>
                <c:pt idx="226">
                  <c:v>58.322265625</c:v>
                </c:pt>
                <c:pt idx="227">
                  <c:v>58.322265625</c:v>
                </c:pt>
                <c:pt idx="228">
                  <c:v>58.322265625</c:v>
                </c:pt>
                <c:pt idx="229">
                  <c:v>58.322265625</c:v>
                </c:pt>
                <c:pt idx="230">
                  <c:v>58.322265625</c:v>
                </c:pt>
                <c:pt idx="231">
                  <c:v>58.322265625</c:v>
                </c:pt>
                <c:pt idx="232">
                  <c:v>58.322265625</c:v>
                </c:pt>
                <c:pt idx="233">
                  <c:v>58.322265625</c:v>
                </c:pt>
                <c:pt idx="234">
                  <c:v>58.322265625</c:v>
                </c:pt>
                <c:pt idx="235">
                  <c:v>58.322265625</c:v>
                </c:pt>
                <c:pt idx="236">
                  <c:v>58.322265625</c:v>
                </c:pt>
                <c:pt idx="237">
                  <c:v>58.322265625</c:v>
                </c:pt>
                <c:pt idx="238">
                  <c:v>58.322265625</c:v>
                </c:pt>
                <c:pt idx="239">
                  <c:v>58.322265625</c:v>
                </c:pt>
                <c:pt idx="240">
                  <c:v>58.322265625</c:v>
                </c:pt>
                <c:pt idx="241">
                  <c:v>58.322265625</c:v>
                </c:pt>
                <c:pt idx="242">
                  <c:v>58.322265625</c:v>
                </c:pt>
                <c:pt idx="243">
                  <c:v>58.3232421875</c:v>
                </c:pt>
                <c:pt idx="244">
                  <c:v>58.322265625</c:v>
                </c:pt>
                <c:pt idx="245">
                  <c:v>58.3232421875</c:v>
                </c:pt>
                <c:pt idx="246">
                  <c:v>58.322265625</c:v>
                </c:pt>
                <c:pt idx="247">
                  <c:v>58.3232421875</c:v>
                </c:pt>
                <c:pt idx="248">
                  <c:v>58.322265625</c:v>
                </c:pt>
                <c:pt idx="249">
                  <c:v>58.3232421875</c:v>
                </c:pt>
                <c:pt idx="250">
                  <c:v>58.322265625</c:v>
                </c:pt>
                <c:pt idx="251">
                  <c:v>58.322265625</c:v>
                </c:pt>
                <c:pt idx="252">
                  <c:v>58.3232421875</c:v>
                </c:pt>
                <c:pt idx="253">
                  <c:v>58.322265625</c:v>
                </c:pt>
                <c:pt idx="254">
                  <c:v>58.3232421875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43683664"/>
        <c:axId val="-1443691280"/>
      </c:lineChart>
      <c:catAx>
        <c:axId val="-1443683664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443691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443691280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44368366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56"/>
  <sheetViews>
    <sheetView tabSelected="1" workbookViewId="0"/>
  </sheetViews>
  <sheetFormatPr defaultColWidth="9.109375"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10" x14ac:dyDescent="0.25">
      <c r="A2" s="1">
        <f>483</f>
        <v>483</v>
      </c>
      <c r="B2" s="1">
        <f>15</f>
        <v>15</v>
      </c>
      <c r="C2" s="1">
        <f>501</f>
        <v>501</v>
      </c>
      <c r="D2" s="1">
        <f>4196</f>
        <v>4196</v>
      </c>
      <c r="E2" s="1">
        <f>4.09765625</f>
        <v>4.09765625</v>
      </c>
      <c r="G2" s="1">
        <f>282</f>
        <v>282</v>
      </c>
    </row>
    <row r="3" spans="1:10" x14ac:dyDescent="0.25">
      <c r="A3" s="1">
        <f>785</f>
        <v>785</v>
      </c>
      <c r="B3" s="1">
        <f>20</f>
        <v>20</v>
      </c>
      <c r="C3" s="1">
        <f>693</f>
        <v>693</v>
      </c>
      <c r="D3" s="1">
        <f>9227</f>
        <v>9227</v>
      </c>
      <c r="E3" s="1">
        <f>9.0107421875</f>
        <v>9.0107421875</v>
      </c>
    </row>
    <row r="4" spans="1:10" x14ac:dyDescent="0.25">
      <c r="A4" s="1">
        <f>1073</f>
        <v>1073</v>
      </c>
      <c r="B4" s="1">
        <f>24</f>
        <v>24</v>
      </c>
      <c r="C4" s="1">
        <f>841</f>
        <v>841</v>
      </c>
      <c r="D4" s="1">
        <f>19047</f>
        <v>19047</v>
      </c>
      <c r="E4" s="1">
        <f>18.6005859375</f>
        <v>18.6005859375</v>
      </c>
      <c r="G4" s="1" t="s">
        <v>5</v>
      </c>
    </row>
    <row r="5" spans="1:10" x14ac:dyDescent="0.25">
      <c r="A5" s="1">
        <f>1367</f>
        <v>1367</v>
      </c>
      <c r="B5" s="1">
        <f>23</f>
        <v>23</v>
      </c>
      <c r="C5" s="1">
        <f>966</f>
        <v>966</v>
      </c>
      <c r="D5" s="1">
        <f>20550</f>
        <v>20550</v>
      </c>
      <c r="E5" s="1">
        <f>20.068359375</f>
        <v>20.068359375</v>
      </c>
      <c r="G5" s="1">
        <f>148</f>
        <v>148</v>
      </c>
    </row>
    <row r="6" spans="1:10" x14ac:dyDescent="0.25">
      <c r="A6" s="1">
        <f>1635</f>
        <v>1635</v>
      </c>
      <c r="B6" s="1">
        <f>23</f>
        <v>23</v>
      </c>
      <c r="C6" s="1">
        <f>1126</f>
        <v>1126</v>
      </c>
      <c r="D6" s="1">
        <f>23330</f>
        <v>23330</v>
      </c>
      <c r="E6" s="1">
        <f>22.783203125</f>
        <v>22.783203125</v>
      </c>
    </row>
    <row r="7" spans="1:10" x14ac:dyDescent="0.25">
      <c r="A7" s="1">
        <f>1916</f>
        <v>1916</v>
      </c>
      <c r="B7" s="1">
        <f>21</f>
        <v>21</v>
      </c>
      <c r="C7" s="1">
        <f>1259</f>
        <v>1259</v>
      </c>
      <c r="D7" s="1">
        <f>23552</f>
        <v>23552</v>
      </c>
      <c r="E7" s="1">
        <f>23</f>
        <v>23</v>
      </c>
    </row>
    <row r="8" spans="1:10" x14ac:dyDescent="0.25">
      <c r="A8" s="1">
        <f>2196</f>
        <v>2196</v>
      </c>
      <c r="B8" s="1">
        <f>27</f>
        <v>27</v>
      </c>
      <c r="C8" s="1">
        <f>1394</f>
        <v>1394</v>
      </c>
      <c r="D8" s="1">
        <f>25610</f>
        <v>25610</v>
      </c>
      <c r="E8" s="1">
        <f>25.009765625</f>
        <v>25.009765625</v>
      </c>
    </row>
    <row r="9" spans="1:10" x14ac:dyDescent="0.25">
      <c r="A9" s="1">
        <f>2482</f>
        <v>2482</v>
      </c>
      <c r="B9" s="1">
        <f>30</f>
        <v>30</v>
      </c>
      <c r="C9" s="1">
        <f>1515</f>
        <v>1515</v>
      </c>
      <c r="D9" s="1">
        <f>29358</f>
        <v>29358</v>
      </c>
      <c r="E9" s="1">
        <f>28.669921875</f>
        <v>28.669921875</v>
      </c>
    </row>
    <row r="10" spans="1:10" x14ac:dyDescent="0.25">
      <c r="A10" s="1">
        <f>2764</f>
        <v>2764</v>
      </c>
      <c r="B10" s="1">
        <f>22</f>
        <v>22</v>
      </c>
      <c r="C10" s="1">
        <f>1648</f>
        <v>1648</v>
      </c>
      <c r="D10" s="1">
        <f>26786</f>
        <v>26786</v>
      </c>
      <c r="E10" s="1">
        <f>26.158203125</f>
        <v>26.158203125</v>
      </c>
    </row>
    <row r="11" spans="1:10" x14ac:dyDescent="0.25">
      <c r="A11" s="1">
        <f>3043</f>
        <v>3043</v>
      </c>
      <c r="B11" s="1">
        <f>31</f>
        <v>31</v>
      </c>
      <c r="C11" s="1">
        <f>1789</f>
        <v>1789</v>
      </c>
      <c r="D11" s="1">
        <f>28171</f>
        <v>28171</v>
      </c>
      <c r="E11" s="1">
        <f>27.5107421875</f>
        <v>27.5107421875</v>
      </c>
    </row>
    <row r="12" spans="1:10" x14ac:dyDescent="0.25">
      <c r="A12" s="1">
        <f>3328</f>
        <v>3328</v>
      </c>
      <c r="B12" s="1">
        <f>32</f>
        <v>32</v>
      </c>
      <c r="C12" s="1">
        <f>1956</f>
        <v>1956</v>
      </c>
      <c r="D12" s="1">
        <f>29864</f>
        <v>29864</v>
      </c>
      <c r="E12" s="1">
        <f>29.1640625</f>
        <v>29.1640625</v>
      </c>
      <c r="H12" s="1" t="s">
        <v>6</v>
      </c>
      <c r="I12" s="1" t="s">
        <v>7</v>
      </c>
      <c r="J12" s="1" t="s">
        <v>8</v>
      </c>
    </row>
    <row r="13" spans="1:10" x14ac:dyDescent="0.25">
      <c r="A13" s="1">
        <f>3612</f>
        <v>3612</v>
      </c>
      <c r="B13" s="1">
        <f>21</f>
        <v>21</v>
      </c>
      <c r="C13" s="1">
        <f>2103</f>
        <v>2103</v>
      </c>
      <c r="D13" s="1">
        <f>30925</f>
        <v>30925</v>
      </c>
      <c r="E13" s="1">
        <f>30.2001953125</f>
        <v>30.2001953125</v>
      </c>
      <c r="H13" s="1">
        <v>42</v>
      </c>
      <c r="I13" s="1">
        <f>MAX(E2:E668)</f>
        <v>58.3232421875</v>
      </c>
      <c r="J13" s="1">
        <v>58</v>
      </c>
    </row>
    <row r="14" spans="1:10" x14ac:dyDescent="0.25">
      <c r="A14" s="1">
        <f>3879</f>
        <v>3879</v>
      </c>
      <c r="B14" s="1">
        <f>0</f>
        <v>0</v>
      </c>
      <c r="C14" s="1">
        <f>2238</f>
        <v>2238</v>
      </c>
      <c r="D14" s="1">
        <f>32117</f>
        <v>32117</v>
      </c>
      <c r="E14" s="1">
        <f>31.3642578125</f>
        <v>31.3642578125</v>
      </c>
    </row>
    <row r="15" spans="1:10" x14ac:dyDescent="0.25">
      <c r="A15" s="1">
        <f>4144</f>
        <v>4144</v>
      </c>
      <c r="B15" s="1">
        <f>0</f>
        <v>0</v>
      </c>
      <c r="C15" s="1">
        <f>2359</f>
        <v>2359</v>
      </c>
      <c r="D15" s="1">
        <f>33157</f>
        <v>33157</v>
      </c>
      <c r="E15" s="1">
        <f>32.3798828125</f>
        <v>32.3798828125</v>
      </c>
    </row>
    <row r="16" spans="1:10" x14ac:dyDescent="0.25">
      <c r="A16" s="1">
        <f>4455</f>
        <v>4455</v>
      </c>
      <c r="B16" s="1">
        <f>0</f>
        <v>0</v>
      </c>
      <c r="C16" s="1">
        <f>2509</f>
        <v>2509</v>
      </c>
      <c r="D16" s="1">
        <f>35305</f>
        <v>35305</v>
      </c>
      <c r="E16" s="1">
        <f>34.4775390625</f>
        <v>34.4775390625</v>
      </c>
    </row>
    <row r="17" spans="1:5" x14ac:dyDescent="0.25">
      <c r="A17" s="1">
        <f>4757</f>
        <v>4757</v>
      </c>
      <c r="B17" s="1">
        <f>0</f>
        <v>0</v>
      </c>
      <c r="C17" s="1">
        <f>2634</f>
        <v>2634</v>
      </c>
      <c r="D17" s="1">
        <f>35957</f>
        <v>35957</v>
      </c>
      <c r="E17" s="1">
        <f>35.1142578125</f>
        <v>35.1142578125</v>
      </c>
    </row>
    <row r="18" spans="1:5" x14ac:dyDescent="0.25">
      <c r="A18" s="1">
        <f>5069</f>
        <v>5069</v>
      </c>
      <c r="B18" s="1">
        <f>0</f>
        <v>0</v>
      </c>
      <c r="C18" s="1">
        <f>2773</f>
        <v>2773</v>
      </c>
      <c r="D18" s="1">
        <f>37021</f>
        <v>37021</v>
      </c>
      <c r="E18" s="1">
        <f>36.1533203125</f>
        <v>36.1533203125</v>
      </c>
    </row>
    <row r="19" spans="1:5" x14ac:dyDescent="0.25">
      <c r="A19" s="1">
        <f>5404</f>
        <v>5404</v>
      </c>
      <c r="B19" s="1">
        <f>9</f>
        <v>9</v>
      </c>
      <c r="C19" s="1">
        <f>2915</f>
        <v>2915</v>
      </c>
      <c r="D19" s="1">
        <f>38865</f>
        <v>38865</v>
      </c>
      <c r="E19" s="1">
        <f>37.9541015625</f>
        <v>37.9541015625</v>
      </c>
    </row>
    <row r="20" spans="1:5" x14ac:dyDescent="0.25">
      <c r="A20" s="1">
        <f>5710</f>
        <v>5710</v>
      </c>
      <c r="B20" s="1">
        <f>10</f>
        <v>10</v>
      </c>
      <c r="C20" s="1">
        <f>3047</f>
        <v>3047</v>
      </c>
      <c r="D20" s="1">
        <f>38865</f>
        <v>38865</v>
      </c>
      <c r="E20" s="1">
        <f>37.9541015625</f>
        <v>37.9541015625</v>
      </c>
    </row>
    <row r="21" spans="1:5" x14ac:dyDescent="0.25">
      <c r="A21" s="1">
        <f>5994</f>
        <v>5994</v>
      </c>
      <c r="B21" s="1">
        <f>25</f>
        <v>25</v>
      </c>
      <c r="C21" s="1">
        <f>3184</f>
        <v>3184</v>
      </c>
      <c r="D21" s="1">
        <f>40045</f>
        <v>40045</v>
      </c>
      <c r="E21" s="1">
        <f>39.1064453125</f>
        <v>39.1064453125</v>
      </c>
    </row>
    <row r="22" spans="1:5" x14ac:dyDescent="0.25">
      <c r="A22" s="1">
        <f>6273</f>
        <v>6273</v>
      </c>
      <c r="B22" s="1">
        <f>35</f>
        <v>35</v>
      </c>
      <c r="C22" s="1">
        <f>3352</f>
        <v>3352</v>
      </c>
      <c r="D22" s="1">
        <f>42005</f>
        <v>42005</v>
      </c>
      <c r="E22" s="1">
        <f>41.0205078125</f>
        <v>41.0205078125</v>
      </c>
    </row>
    <row r="23" spans="1:5" x14ac:dyDescent="0.25">
      <c r="A23" s="1">
        <f>6556</f>
        <v>6556</v>
      </c>
      <c r="B23" s="1">
        <f>31</f>
        <v>31</v>
      </c>
      <c r="C23" s="1">
        <f>3488</f>
        <v>3488</v>
      </c>
      <c r="D23" s="1">
        <f>42857</f>
        <v>42857</v>
      </c>
      <c r="E23" s="1">
        <f>41.8525390625</f>
        <v>41.8525390625</v>
      </c>
    </row>
    <row r="24" spans="1:5" x14ac:dyDescent="0.25">
      <c r="A24" s="1">
        <f>6843</f>
        <v>6843</v>
      </c>
      <c r="B24" s="1">
        <f>32</f>
        <v>32</v>
      </c>
      <c r="C24" s="1">
        <f>3619</f>
        <v>3619</v>
      </c>
      <c r="D24" s="1">
        <f t="shared" ref="D24:D35" si="0">43105</f>
        <v>43105</v>
      </c>
      <c r="E24" s="1">
        <f t="shared" ref="E24:E35" si="1">42.0947265625</f>
        <v>42.0947265625</v>
      </c>
    </row>
    <row r="25" spans="1:5" x14ac:dyDescent="0.25">
      <c r="A25" s="1">
        <f>7119</f>
        <v>7119</v>
      </c>
      <c r="B25" s="1">
        <f>31</f>
        <v>31</v>
      </c>
      <c r="C25" s="1">
        <f>3746</f>
        <v>3746</v>
      </c>
      <c r="D25" s="1">
        <f t="shared" si="0"/>
        <v>43105</v>
      </c>
      <c r="E25" s="1">
        <f t="shared" si="1"/>
        <v>42.0947265625</v>
      </c>
    </row>
    <row r="26" spans="1:5" x14ac:dyDescent="0.25">
      <c r="A26" s="1">
        <f>7391</f>
        <v>7391</v>
      </c>
      <c r="B26" s="1">
        <f>39</f>
        <v>39</v>
      </c>
      <c r="C26" s="1">
        <f>3875</f>
        <v>3875</v>
      </c>
      <c r="D26" s="1">
        <f t="shared" si="0"/>
        <v>43105</v>
      </c>
      <c r="E26" s="1">
        <f t="shared" si="1"/>
        <v>42.0947265625</v>
      </c>
    </row>
    <row r="27" spans="1:5" x14ac:dyDescent="0.25">
      <c r="A27" s="1">
        <f>7668</f>
        <v>7668</v>
      </c>
      <c r="B27" s="1">
        <f>31</f>
        <v>31</v>
      </c>
      <c r="C27" s="1">
        <f>4004</f>
        <v>4004</v>
      </c>
      <c r="D27" s="1">
        <f t="shared" si="0"/>
        <v>43105</v>
      </c>
      <c r="E27" s="1">
        <f t="shared" si="1"/>
        <v>42.0947265625</v>
      </c>
    </row>
    <row r="28" spans="1:5" x14ac:dyDescent="0.25">
      <c r="A28" s="1">
        <f>7939</f>
        <v>7939</v>
      </c>
      <c r="B28" s="1">
        <f>29</f>
        <v>29</v>
      </c>
      <c r="C28" s="1">
        <f>4123</f>
        <v>4123</v>
      </c>
      <c r="D28" s="1">
        <f t="shared" si="0"/>
        <v>43105</v>
      </c>
      <c r="E28" s="1">
        <f t="shared" si="1"/>
        <v>42.0947265625</v>
      </c>
    </row>
    <row r="29" spans="1:5" x14ac:dyDescent="0.25">
      <c r="A29" s="1">
        <f>8214</f>
        <v>8214</v>
      </c>
      <c r="B29" s="1">
        <f>29</f>
        <v>29</v>
      </c>
      <c r="C29" s="1">
        <f>4271</f>
        <v>4271</v>
      </c>
      <c r="D29" s="1">
        <f t="shared" si="0"/>
        <v>43105</v>
      </c>
      <c r="E29" s="1">
        <f t="shared" si="1"/>
        <v>42.0947265625</v>
      </c>
    </row>
    <row r="30" spans="1:5" x14ac:dyDescent="0.25">
      <c r="A30" s="1">
        <f>8495</f>
        <v>8495</v>
      </c>
      <c r="B30" s="1">
        <f>31</f>
        <v>31</v>
      </c>
      <c r="C30" s="1">
        <f>4425</f>
        <v>4425</v>
      </c>
      <c r="D30" s="1">
        <f t="shared" si="0"/>
        <v>43105</v>
      </c>
      <c r="E30" s="1">
        <f t="shared" si="1"/>
        <v>42.0947265625</v>
      </c>
    </row>
    <row r="31" spans="1:5" x14ac:dyDescent="0.25">
      <c r="A31" s="1">
        <f>8777</f>
        <v>8777</v>
      </c>
      <c r="B31" s="1">
        <f>40</f>
        <v>40</v>
      </c>
      <c r="C31" s="1">
        <f>4579</f>
        <v>4579</v>
      </c>
      <c r="D31" s="1">
        <f t="shared" si="0"/>
        <v>43105</v>
      </c>
      <c r="E31" s="1">
        <f t="shared" si="1"/>
        <v>42.0947265625</v>
      </c>
    </row>
    <row r="32" spans="1:5" x14ac:dyDescent="0.25">
      <c r="A32" s="1">
        <f>9058</f>
        <v>9058</v>
      </c>
      <c r="B32" s="1">
        <f>31</f>
        <v>31</v>
      </c>
      <c r="C32" s="1">
        <f>4746</f>
        <v>4746</v>
      </c>
      <c r="D32" s="1">
        <f t="shared" si="0"/>
        <v>43105</v>
      </c>
      <c r="E32" s="1">
        <f t="shared" si="1"/>
        <v>42.0947265625</v>
      </c>
    </row>
    <row r="33" spans="1:5" x14ac:dyDescent="0.25">
      <c r="A33" s="1">
        <f>9346</f>
        <v>9346</v>
      </c>
      <c r="B33" s="1">
        <f>32</f>
        <v>32</v>
      </c>
      <c r="C33" s="1">
        <f>4898</f>
        <v>4898</v>
      </c>
      <c r="D33" s="1">
        <f t="shared" si="0"/>
        <v>43105</v>
      </c>
      <c r="E33" s="1">
        <f t="shared" si="1"/>
        <v>42.0947265625</v>
      </c>
    </row>
    <row r="34" spans="1:5" x14ac:dyDescent="0.25">
      <c r="A34" s="1">
        <f>9632</f>
        <v>9632</v>
      </c>
      <c r="B34" s="1">
        <f>25</f>
        <v>25</v>
      </c>
      <c r="C34" s="1">
        <f>5043</f>
        <v>5043</v>
      </c>
      <c r="D34" s="1">
        <f t="shared" si="0"/>
        <v>43105</v>
      </c>
      <c r="E34" s="1">
        <f t="shared" si="1"/>
        <v>42.0947265625</v>
      </c>
    </row>
    <row r="35" spans="1:5" x14ac:dyDescent="0.25">
      <c r="A35" s="1">
        <f>9907</f>
        <v>9907</v>
      </c>
      <c r="B35" s="1">
        <f>23</f>
        <v>23</v>
      </c>
      <c r="C35" s="1">
        <f>5211</f>
        <v>5211</v>
      </c>
      <c r="D35" s="1">
        <f t="shared" si="0"/>
        <v>43105</v>
      </c>
      <c r="E35" s="1">
        <f t="shared" si="1"/>
        <v>42.0947265625</v>
      </c>
    </row>
    <row r="36" spans="1:5" x14ac:dyDescent="0.25">
      <c r="A36" s="1">
        <f>10181</f>
        <v>10181</v>
      </c>
      <c r="B36" s="1">
        <f>29</f>
        <v>29</v>
      </c>
      <c r="C36" s="1">
        <f>5434</f>
        <v>5434</v>
      </c>
      <c r="D36" s="1">
        <f>43257</f>
        <v>43257</v>
      </c>
      <c r="E36" s="1">
        <f>42.2431640625</f>
        <v>42.2431640625</v>
      </c>
    </row>
    <row r="37" spans="1:5" x14ac:dyDescent="0.25">
      <c r="A37" s="1">
        <f>10462</f>
        <v>10462</v>
      </c>
      <c r="B37" s="1">
        <f>30</f>
        <v>30</v>
      </c>
      <c r="C37" s="1">
        <f>5582</f>
        <v>5582</v>
      </c>
      <c r="D37" s="1">
        <f>43841</f>
        <v>43841</v>
      </c>
      <c r="E37" s="1">
        <f>42.8134765625</f>
        <v>42.8134765625</v>
      </c>
    </row>
    <row r="38" spans="1:5" x14ac:dyDescent="0.25">
      <c r="A38" s="1">
        <f>10750</f>
        <v>10750</v>
      </c>
      <c r="B38" s="1">
        <f>27</f>
        <v>27</v>
      </c>
      <c r="C38" s="1">
        <f>5739</f>
        <v>5739</v>
      </c>
      <c r="D38" s="1">
        <f>44215</f>
        <v>44215</v>
      </c>
      <c r="E38" s="1">
        <f>43.1787109375</f>
        <v>43.1787109375</v>
      </c>
    </row>
    <row r="39" spans="1:5" x14ac:dyDescent="0.25">
      <c r="A39" s="1">
        <f>11050</f>
        <v>11050</v>
      </c>
      <c r="B39" s="1">
        <f>28</f>
        <v>28</v>
      </c>
      <c r="C39" s="1">
        <f>5866</f>
        <v>5866</v>
      </c>
      <c r="D39" s="1">
        <f>44539</f>
        <v>44539</v>
      </c>
      <c r="E39" s="1">
        <f>43.4951171875</f>
        <v>43.4951171875</v>
      </c>
    </row>
    <row r="40" spans="1:5" x14ac:dyDescent="0.25">
      <c r="A40" s="1">
        <f>11327</f>
        <v>11327</v>
      </c>
      <c r="B40" s="1">
        <f>0</f>
        <v>0</v>
      </c>
      <c r="C40" s="1">
        <f>6026</f>
        <v>6026</v>
      </c>
      <c r="D40" s="1">
        <f>45355</f>
        <v>45355</v>
      </c>
      <c r="E40" s="1">
        <f>44.2919921875</f>
        <v>44.2919921875</v>
      </c>
    </row>
    <row r="41" spans="1:5" x14ac:dyDescent="0.25">
      <c r="A41" s="1">
        <f>11602</f>
        <v>11602</v>
      </c>
      <c r="B41" s="1">
        <f>0</f>
        <v>0</v>
      </c>
      <c r="C41" s="1">
        <f>6157</f>
        <v>6157</v>
      </c>
      <c r="D41" s="1">
        <f>45963</f>
        <v>45963</v>
      </c>
      <c r="E41" s="1">
        <f>44.8857421875</f>
        <v>44.8857421875</v>
      </c>
    </row>
    <row r="42" spans="1:5" x14ac:dyDescent="0.25">
      <c r="A42" s="1">
        <f>11905</f>
        <v>11905</v>
      </c>
      <c r="B42" s="1">
        <f>0</f>
        <v>0</v>
      </c>
      <c r="C42" s="1">
        <f>6288</f>
        <v>6288</v>
      </c>
      <c r="D42" s="1">
        <f>46735</f>
        <v>46735</v>
      </c>
      <c r="E42" s="1">
        <f>45.6396484375</f>
        <v>45.6396484375</v>
      </c>
    </row>
    <row r="43" spans="1:5" x14ac:dyDescent="0.25">
      <c r="A43" s="1">
        <f>12237</f>
        <v>12237</v>
      </c>
      <c r="B43" s="1">
        <f>0</f>
        <v>0</v>
      </c>
      <c r="C43" s="1">
        <f>6425</f>
        <v>6425</v>
      </c>
      <c r="D43" s="1">
        <f>47559</f>
        <v>47559</v>
      </c>
      <c r="E43" s="1">
        <f>46.4443359375</f>
        <v>46.4443359375</v>
      </c>
    </row>
    <row r="44" spans="1:5" x14ac:dyDescent="0.25">
      <c r="A44" s="1">
        <f>12556</f>
        <v>12556</v>
      </c>
      <c r="B44" s="1">
        <f>8</f>
        <v>8</v>
      </c>
      <c r="C44" s="1">
        <f>6564</f>
        <v>6564</v>
      </c>
      <c r="D44" s="1">
        <f>48343</f>
        <v>48343</v>
      </c>
      <c r="E44" s="1">
        <f>47.2099609375</f>
        <v>47.2099609375</v>
      </c>
    </row>
    <row r="45" spans="1:5" x14ac:dyDescent="0.25">
      <c r="A45" s="1">
        <f>12823</f>
        <v>12823</v>
      </c>
      <c r="B45" s="1">
        <f t="shared" ref="B45:B56" si="2">0</f>
        <v>0</v>
      </c>
      <c r="C45" s="1">
        <f>6707</f>
        <v>6707</v>
      </c>
      <c r="D45" s="1">
        <f>48847</f>
        <v>48847</v>
      </c>
      <c r="E45" s="1">
        <f>47.7021484375</f>
        <v>47.7021484375</v>
      </c>
    </row>
    <row r="46" spans="1:5" x14ac:dyDescent="0.25">
      <c r="A46" s="1">
        <f>13088</f>
        <v>13088</v>
      </c>
      <c r="B46" s="1">
        <f t="shared" si="2"/>
        <v>0</v>
      </c>
      <c r="C46" s="1">
        <f>6855</f>
        <v>6855</v>
      </c>
      <c r="D46" s="1">
        <f>49647</f>
        <v>49647</v>
      </c>
      <c r="E46" s="1">
        <f>48.4833984375</f>
        <v>48.4833984375</v>
      </c>
    </row>
    <row r="47" spans="1:5" x14ac:dyDescent="0.25">
      <c r="A47" s="1">
        <f>13360</f>
        <v>13360</v>
      </c>
      <c r="B47" s="1">
        <f t="shared" si="2"/>
        <v>0</v>
      </c>
      <c r="C47" s="1">
        <f>6999</f>
        <v>6999</v>
      </c>
      <c r="D47" s="1">
        <f>50883</f>
        <v>50883</v>
      </c>
      <c r="E47" s="1">
        <f>49.6904296875</f>
        <v>49.6904296875</v>
      </c>
    </row>
    <row r="48" spans="1:5" x14ac:dyDescent="0.25">
      <c r="A48" s="1">
        <f>13630</f>
        <v>13630</v>
      </c>
      <c r="B48" s="1">
        <f t="shared" si="2"/>
        <v>0</v>
      </c>
      <c r="C48" s="1">
        <f>7133</f>
        <v>7133</v>
      </c>
      <c r="D48" s="1">
        <f>51823</f>
        <v>51823</v>
      </c>
      <c r="E48" s="1">
        <f>50.6083984375</f>
        <v>50.6083984375</v>
      </c>
    </row>
    <row r="49" spans="1:5" x14ac:dyDescent="0.25">
      <c r="A49" s="1">
        <f>13900</f>
        <v>13900</v>
      </c>
      <c r="B49" s="1">
        <f t="shared" si="2"/>
        <v>0</v>
      </c>
      <c r="C49" s="1">
        <f>7266</f>
        <v>7266</v>
      </c>
      <c r="D49" s="1">
        <f>53107</f>
        <v>53107</v>
      </c>
      <c r="E49" s="1">
        <f>51.8623046875</f>
        <v>51.8623046875</v>
      </c>
    </row>
    <row r="50" spans="1:5" x14ac:dyDescent="0.25">
      <c r="A50" s="1">
        <f>14182</f>
        <v>14182</v>
      </c>
      <c r="B50" s="1">
        <f t="shared" si="2"/>
        <v>0</v>
      </c>
      <c r="C50" s="1">
        <f>7417</f>
        <v>7417</v>
      </c>
      <c r="D50" s="1">
        <f>53207</f>
        <v>53207</v>
      </c>
      <c r="E50" s="1">
        <f>51.9599609375</f>
        <v>51.9599609375</v>
      </c>
    </row>
    <row r="51" spans="1:5" x14ac:dyDescent="0.25">
      <c r="A51" s="1">
        <f>14461</f>
        <v>14461</v>
      </c>
      <c r="B51" s="1">
        <f t="shared" si="2"/>
        <v>0</v>
      </c>
      <c r="C51" s="1">
        <f>7553</f>
        <v>7553</v>
      </c>
      <c r="D51" s="1">
        <f>53371</f>
        <v>53371</v>
      </c>
      <c r="E51" s="1">
        <f>52.1201171875</f>
        <v>52.1201171875</v>
      </c>
    </row>
    <row r="52" spans="1:5" x14ac:dyDescent="0.25">
      <c r="A52" s="1">
        <f>14739</f>
        <v>14739</v>
      </c>
      <c r="B52" s="1">
        <f t="shared" si="2"/>
        <v>0</v>
      </c>
      <c r="C52" s="1">
        <f>7704</f>
        <v>7704</v>
      </c>
      <c r="D52" s="1">
        <f>53707</f>
        <v>53707</v>
      </c>
      <c r="E52" s="1">
        <f>52.4482421875</f>
        <v>52.4482421875</v>
      </c>
    </row>
    <row r="53" spans="1:5" x14ac:dyDescent="0.25">
      <c r="A53" s="1">
        <f>15036</f>
        <v>15036</v>
      </c>
      <c r="B53" s="1">
        <f t="shared" si="2"/>
        <v>0</v>
      </c>
      <c r="C53" s="1">
        <f>7841</f>
        <v>7841</v>
      </c>
      <c r="D53" s="1">
        <f>53997</f>
        <v>53997</v>
      </c>
      <c r="E53" s="1">
        <f>52.7314453125</f>
        <v>52.7314453125</v>
      </c>
    </row>
    <row r="54" spans="1:5" x14ac:dyDescent="0.25">
      <c r="A54" s="1">
        <f>15326</f>
        <v>15326</v>
      </c>
      <c r="B54" s="1">
        <f t="shared" si="2"/>
        <v>0</v>
      </c>
      <c r="C54" s="1">
        <f>7980</f>
        <v>7980</v>
      </c>
      <c r="D54" s="1">
        <f>54341</f>
        <v>54341</v>
      </c>
      <c r="E54" s="1">
        <f>53.0673828125</f>
        <v>53.0673828125</v>
      </c>
    </row>
    <row r="55" spans="1:5" x14ac:dyDescent="0.25">
      <c r="A55" s="1">
        <f>15629</f>
        <v>15629</v>
      </c>
      <c r="B55" s="1">
        <f t="shared" si="2"/>
        <v>0</v>
      </c>
      <c r="C55" s="1">
        <f>8115</f>
        <v>8115</v>
      </c>
      <c r="D55" s="1">
        <f>54433</f>
        <v>54433</v>
      </c>
      <c r="E55" s="1">
        <f>53.1572265625</f>
        <v>53.1572265625</v>
      </c>
    </row>
    <row r="56" spans="1:5" x14ac:dyDescent="0.25">
      <c r="A56" s="1">
        <f>15925</f>
        <v>15925</v>
      </c>
      <c r="B56" s="1">
        <f t="shared" si="2"/>
        <v>0</v>
      </c>
      <c r="C56" s="1">
        <f>8260</f>
        <v>8260</v>
      </c>
      <c r="D56" s="1">
        <f>54489</f>
        <v>54489</v>
      </c>
      <c r="E56" s="1">
        <f>53.2119140625</f>
        <v>53.2119140625</v>
      </c>
    </row>
    <row r="57" spans="1:5" x14ac:dyDescent="0.25">
      <c r="A57" s="1">
        <f>16211</f>
        <v>16211</v>
      </c>
      <c r="B57" s="1">
        <f>32</f>
        <v>32</v>
      </c>
      <c r="C57" s="1">
        <f>8382</f>
        <v>8382</v>
      </c>
      <c r="D57" s="1">
        <f>54513</f>
        <v>54513</v>
      </c>
      <c r="E57" s="1">
        <f>53.2353515625</f>
        <v>53.2353515625</v>
      </c>
    </row>
    <row r="58" spans="1:5" x14ac:dyDescent="0.25">
      <c r="A58" s="1">
        <f>16472</f>
        <v>16472</v>
      </c>
      <c r="B58" s="1">
        <f>28</f>
        <v>28</v>
      </c>
      <c r="C58" s="1">
        <f>8552</f>
        <v>8552</v>
      </c>
      <c r="D58" s="1">
        <f>54821</f>
        <v>54821</v>
      </c>
      <c r="E58" s="1">
        <f>53.5361328125</f>
        <v>53.5361328125</v>
      </c>
    </row>
    <row r="59" spans="1:5" x14ac:dyDescent="0.25">
      <c r="A59" s="1">
        <f>16745</f>
        <v>16745</v>
      </c>
      <c r="B59" s="1">
        <f>29</f>
        <v>29</v>
      </c>
      <c r="C59" s="1">
        <f>8688</f>
        <v>8688</v>
      </c>
      <c r="D59" s="1">
        <f>55037</f>
        <v>55037</v>
      </c>
      <c r="E59" s="1">
        <f>53.7470703125</f>
        <v>53.7470703125</v>
      </c>
    </row>
    <row r="60" spans="1:5" x14ac:dyDescent="0.25">
      <c r="A60" s="1">
        <f>17036</f>
        <v>17036</v>
      </c>
      <c r="B60" s="1">
        <f>42</f>
        <v>42</v>
      </c>
      <c r="C60" s="1">
        <f>8843</f>
        <v>8843</v>
      </c>
      <c r="D60" s="1">
        <f>55181</f>
        <v>55181</v>
      </c>
      <c r="E60" s="1">
        <f>53.8876953125</f>
        <v>53.8876953125</v>
      </c>
    </row>
    <row r="61" spans="1:5" x14ac:dyDescent="0.25">
      <c r="A61" s="1">
        <f>17323</f>
        <v>17323</v>
      </c>
      <c r="B61" s="1">
        <f>33</f>
        <v>33</v>
      </c>
      <c r="C61" s="1">
        <f>8997</f>
        <v>8997</v>
      </c>
      <c r="D61" s="1">
        <f>55241</f>
        <v>55241</v>
      </c>
      <c r="E61" s="1">
        <f>53.9462890625</f>
        <v>53.9462890625</v>
      </c>
    </row>
    <row r="62" spans="1:5" x14ac:dyDescent="0.25">
      <c r="A62" s="1">
        <f>17598</f>
        <v>17598</v>
      </c>
      <c r="B62" s="1">
        <f>16</f>
        <v>16</v>
      </c>
      <c r="C62" s="1">
        <f>9168</f>
        <v>9168</v>
      </c>
      <c r="D62" s="1">
        <f>55330</f>
        <v>55330</v>
      </c>
      <c r="E62" s="1">
        <f>54.033203125</f>
        <v>54.033203125</v>
      </c>
    </row>
    <row r="63" spans="1:5" x14ac:dyDescent="0.25">
      <c r="A63" s="1">
        <f>17858</f>
        <v>17858</v>
      </c>
      <c r="B63" s="1">
        <f>0</f>
        <v>0</v>
      </c>
      <c r="C63" s="1">
        <f>9346</f>
        <v>9346</v>
      </c>
      <c r="D63" s="1">
        <f>55517</f>
        <v>55517</v>
      </c>
      <c r="E63" s="1">
        <f>54.2158203125</f>
        <v>54.2158203125</v>
      </c>
    </row>
    <row r="64" spans="1:5" x14ac:dyDescent="0.25">
      <c r="A64" s="1">
        <f>18140</f>
        <v>18140</v>
      </c>
      <c r="B64" s="1">
        <f>0</f>
        <v>0</v>
      </c>
      <c r="C64" s="1">
        <f>9494</f>
        <v>9494</v>
      </c>
      <c r="D64" s="1">
        <f>55608</f>
        <v>55608</v>
      </c>
      <c r="E64" s="1">
        <f>54.3046875</f>
        <v>54.3046875</v>
      </c>
    </row>
    <row r="65" spans="1:5" x14ac:dyDescent="0.25">
      <c r="A65" s="1">
        <f>18439</f>
        <v>18439</v>
      </c>
      <c r="B65" s="1">
        <f>0</f>
        <v>0</v>
      </c>
      <c r="C65" s="1">
        <f>9641</f>
        <v>9641</v>
      </c>
      <c r="D65" s="1">
        <f>55636</f>
        <v>55636</v>
      </c>
      <c r="E65" s="1">
        <f>54.33203125</f>
        <v>54.33203125</v>
      </c>
    </row>
    <row r="66" spans="1:5" x14ac:dyDescent="0.25">
      <c r="A66" s="1">
        <f>18765</f>
        <v>18765</v>
      </c>
      <c r="B66" s="1">
        <f>30</f>
        <v>30</v>
      </c>
      <c r="C66" s="1">
        <f>9777</f>
        <v>9777</v>
      </c>
      <c r="D66" s="1">
        <f>55668</f>
        <v>55668</v>
      </c>
      <c r="E66" s="1">
        <f>54.36328125</f>
        <v>54.36328125</v>
      </c>
    </row>
    <row r="67" spans="1:5" x14ac:dyDescent="0.25">
      <c r="A67" s="1">
        <f>19035</f>
        <v>19035</v>
      </c>
      <c r="B67" s="1">
        <f>22</f>
        <v>22</v>
      </c>
      <c r="C67" s="1">
        <f>9911</f>
        <v>9911</v>
      </c>
      <c r="D67" s="1">
        <f>55700</f>
        <v>55700</v>
      </c>
      <c r="E67" s="1">
        <f>54.39453125</f>
        <v>54.39453125</v>
      </c>
    </row>
    <row r="68" spans="1:5" x14ac:dyDescent="0.25">
      <c r="A68" s="1">
        <f>19300</f>
        <v>19300</v>
      </c>
      <c r="B68" s="1">
        <f>37</f>
        <v>37</v>
      </c>
      <c r="C68" s="1">
        <f>10052</f>
        <v>10052</v>
      </c>
      <c r="D68" s="1">
        <f>55736</f>
        <v>55736</v>
      </c>
      <c r="E68" s="1">
        <f>54.4296875</f>
        <v>54.4296875</v>
      </c>
    </row>
    <row r="69" spans="1:5" x14ac:dyDescent="0.25">
      <c r="A69" s="1">
        <f>19592</f>
        <v>19592</v>
      </c>
      <c r="B69" s="1">
        <f>20</f>
        <v>20</v>
      </c>
      <c r="C69" s="1">
        <f>10188</f>
        <v>10188</v>
      </c>
      <c r="D69" s="1">
        <f>55736</f>
        <v>55736</v>
      </c>
      <c r="E69" s="1">
        <f>54.4296875</f>
        <v>54.4296875</v>
      </c>
    </row>
    <row r="70" spans="1:5" x14ac:dyDescent="0.25">
      <c r="A70" s="1">
        <f>19878</f>
        <v>19878</v>
      </c>
      <c r="B70" s="1">
        <f>0</f>
        <v>0</v>
      </c>
      <c r="C70" s="1">
        <f>10325</f>
        <v>10325</v>
      </c>
      <c r="D70" s="1">
        <f>55744</f>
        <v>55744</v>
      </c>
      <c r="E70" s="1">
        <f>54.4375</f>
        <v>54.4375</v>
      </c>
    </row>
    <row r="71" spans="1:5" x14ac:dyDescent="0.25">
      <c r="A71" s="1">
        <f>20173</f>
        <v>20173</v>
      </c>
      <c r="B71" s="1">
        <f>0</f>
        <v>0</v>
      </c>
      <c r="C71" s="1">
        <f>10566</f>
        <v>10566</v>
      </c>
      <c r="D71" s="1">
        <f>55896</f>
        <v>55896</v>
      </c>
      <c r="E71" s="1">
        <f>54.5859375</f>
        <v>54.5859375</v>
      </c>
    </row>
    <row r="72" spans="1:5" x14ac:dyDescent="0.25">
      <c r="A72" s="1">
        <f>20571</f>
        <v>20571</v>
      </c>
      <c r="B72" s="1">
        <f>0</f>
        <v>0</v>
      </c>
      <c r="C72" s="1">
        <f>10738</f>
        <v>10738</v>
      </c>
      <c r="D72" s="1">
        <f>56416</f>
        <v>56416</v>
      </c>
      <c r="E72" s="1">
        <f>55.09375</f>
        <v>55.09375</v>
      </c>
    </row>
    <row r="73" spans="1:5" x14ac:dyDescent="0.25">
      <c r="A73" s="1">
        <f>20945</f>
        <v>20945</v>
      </c>
      <c r="B73" s="1">
        <f>0</f>
        <v>0</v>
      </c>
      <c r="C73" s="1">
        <f>10887</f>
        <v>10887</v>
      </c>
      <c r="D73" s="1">
        <f>56388</f>
        <v>56388</v>
      </c>
      <c r="E73" s="1">
        <f>55.06640625</f>
        <v>55.06640625</v>
      </c>
    </row>
    <row r="74" spans="1:5" x14ac:dyDescent="0.25">
      <c r="A74" s="1">
        <f>21267</f>
        <v>21267</v>
      </c>
      <c r="B74" s="1">
        <f>4</f>
        <v>4</v>
      </c>
      <c r="C74" s="1">
        <f>11033</f>
        <v>11033</v>
      </c>
      <c r="D74" s="1">
        <f>56744</f>
        <v>56744</v>
      </c>
      <c r="E74" s="1">
        <f>55.4140625</f>
        <v>55.4140625</v>
      </c>
    </row>
    <row r="75" spans="1:5" x14ac:dyDescent="0.25">
      <c r="A75" s="1">
        <f>21559</f>
        <v>21559</v>
      </c>
      <c r="B75" s="1">
        <f>23</f>
        <v>23</v>
      </c>
      <c r="C75" s="1">
        <f>11179</f>
        <v>11179</v>
      </c>
      <c r="D75" s="1">
        <f>56477</f>
        <v>56477</v>
      </c>
      <c r="E75" s="1">
        <f>55.1533203125</f>
        <v>55.1533203125</v>
      </c>
    </row>
    <row r="76" spans="1:5" x14ac:dyDescent="0.25">
      <c r="A76" s="1">
        <f>21847</f>
        <v>21847</v>
      </c>
      <c r="B76" s="1">
        <f>31</f>
        <v>31</v>
      </c>
      <c r="C76" s="1">
        <f>11315</f>
        <v>11315</v>
      </c>
      <c r="D76" s="1">
        <f>56476</f>
        <v>56476</v>
      </c>
      <c r="E76" s="1">
        <f>55.15234375</f>
        <v>55.15234375</v>
      </c>
    </row>
    <row r="77" spans="1:5" x14ac:dyDescent="0.25">
      <c r="A77" s="1">
        <f>22136</f>
        <v>22136</v>
      </c>
      <c r="B77" s="1">
        <f>40</f>
        <v>40</v>
      </c>
      <c r="C77" s="1">
        <f>11458</f>
        <v>11458</v>
      </c>
      <c r="D77" s="1">
        <f>56477</f>
        <v>56477</v>
      </c>
      <c r="E77" s="1">
        <f>55.1533203125</f>
        <v>55.1533203125</v>
      </c>
    </row>
    <row r="78" spans="1:5" x14ac:dyDescent="0.25">
      <c r="A78" s="1">
        <f>22404</f>
        <v>22404</v>
      </c>
      <c r="B78" s="1">
        <f>0</f>
        <v>0</v>
      </c>
      <c r="C78" s="1">
        <f>11592</f>
        <v>11592</v>
      </c>
      <c r="D78" s="1">
        <f>56476</f>
        <v>56476</v>
      </c>
      <c r="E78" s="1">
        <f>55.15234375</f>
        <v>55.15234375</v>
      </c>
    </row>
    <row r="79" spans="1:5" x14ac:dyDescent="0.25">
      <c r="A79" s="1">
        <f>22670</f>
        <v>22670</v>
      </c>
      <c r="B79" s="1">
        <f>0</f>
        <v>0</v>
      </c>
      <c r="C79" s="1">
        <f>11746</f>
        <v>11746</v>
      </c>
      <c r="D79" s="1">
        <f>56476</f>
        <v>56476</v>
      </c>
      <c r="E79" s="1">
        <f>55.15234375</f>
        <v>55.15234375</v>
      </c>
    </row>
    <row r="80" spans="1:5" x14ac:dyDescent="0.25">
      <c r="A80" s="1">
        <f>22984</f>
        <v>22984</v>
      </c>
      <c r="B80" s="1">
        <f>0</f>
        <v>0</v>
      </c>
      <c r="C80" s="1">
        <f>11915</f>
        <v>11915</v>
      </c>
      <c r="D80" s="1">
        <f>56476</f>
        <v>56476</v>
      </c>
      <c r="E80" s="1">
        <f>55.15234375</f>
        <v>55.15234375</v>
      </c>
    </row>
    <row r="81" spans="1:5" x14ac:dyDescent="0.25">
      <c r="A81" s="1">
        <f>23279</f>
        <v>23279</v>
      </c>
      <c r="B81" s="1">
        <f>0</f>
        <v>0</v>
      </c>
      <c r="C81" s="1">
        <f>12093</f>
        <v>12093</v>
      </c>
      <c r="D81" s="1">
        <f>56476</f>
        <v>56476</v>
      </c>
      <c r="E81" s="1">
        <f>55.15234375</f>
        <v>55.15234375</v>
      </c>
    </row>
    <row r="82" spans="1:5" x14ac:dyDescent="0.25">
      <c r="A82" s="1">
        <f>23543</f>
        <v>23543</v>
      </c>
      <c r="B82" s="1">
        <f>0</f>
        <v>0</v>
      </c>
      <c r="C82" s="1">
        <f>12248</f>
        <v>12248</v>
      </c>
      <c r="D82" s="1">
        <f>56476</f>
        <v>56476</v>
      </c>
      <c r="E82" s="1">
        <f>55.15234375</f>
        <v>55.15234375</v>
      </c>
    </row>
    <row r="83" spans="1:5" x14ac:dyDescent="0.25">
      <c r="A83" s="1">
        <f>23846</f>
        <v>23846</v>
      </c>
      <c r="B83" s="1">
        <f>50</f>
        <v>50</v>
      </c>
      <c r="C83" s="1">
        <f>12463</f>
        <v>12463</v>
      </c>
      <c r="D83" s="1">
        <f>56524</f>
        <v>56524</v>
      </c>
      <c r="E83" s="1">
        <f>55.19921875</f>
        <v>55.19921875</v>
      </c>
    </row>
    <row r="84" spans="1:5" x14ac:dyDescent="0.25">
      <c r="A84" s="1">
        <f>24127</f>
        <v>24127</v>
      </c>
      <c r="B84" s="1">
        <f>36</f>
        <v>36</v>
      </c>
      <c r="C84" s="1">
        <f>12597</f>
        <v>12597</v>
      </c>
      <c r="D84" s="1">
        <f>56520</f>
        <v>56520</v>
      </c>
      <c r="E84" s="1">
        <f>55.1953125</f>
        <v>55.1953125</v>
      </c>
    </row>
    <row r="85" spans="1:5" x14ac:dyDescent="0.25">
      <c r="A85" s="1">
        <f>24417</f>
        <v>24417</v>
      </c>
      <c r="B85" s="1">
        <f>20</f>
        <v>20</v>
      </c>
      <c r="C85" s="1">
        <f>12738</f>
        <v>12738</v>
      </c>
      <c r="D85" s="1">
        <f>56520</f>
        <v>56520</v>
      </c>
      <c r="E85" s="1">
        <f>55.1953125</f>
        <v>55.1953125</v>
      </c>
    </row>
    <row r="86" spans="1:5" x14ac:dyDescent="0.25">
      <c r="A86" s="1">
        <f>24703</f>
        <v>24703</v>
      </c>
      <c r="B86" s="1">
        <f>21</f>
        <v>21</v>
      </c>
      <c r="C86" s="1">
        <f>12897</f>
        <v>12897</v>
      </c>
      <c r="D86" s="1">
        <f>56520</f>
        <v>56520</v>
      </c>
      <c r="E86" s="1">
        <f>55.1953125</f>
        <v>55.1953125</v>
      </c>
    </row>
    <row r="87" spans="1:5" x14ac:dyDescent="0.25">
      <c r="A87" s="1">
        <f>24969</f>
        <v>24969</v>
      </c>
      <c r="B87" s="1">
        <f>0</f>
        <v>0</v>
      </c>
      <c r="C87" s="1">
        <f>13029</f>
        <v>13029</v>
      </c>
      <c r="D87" s="1">
        <f>56520</f>
        <v>56520</v>
      </c>
      <c r="E87" s="1">
        <f>55.1953125</f>
        <v>55.1953125</v>
      </c>
    </row>
    <row r="88" spans="1:5" x14ac:dyDescent="0.25">
      <c r="A88" s="1">
        <f>25239</f>
        <v>25239</v>
      </c>
      <c r="B88" s="1">
        <f>0</f>
        <v>0</v>
      </c>
      <c r="C88" s="1">
        <f>13172</f>
        <v>13172</v>
      </c>
      <c r="D88" s="1">
        <f>56521</f>
        <v>56521</v>
      </c>
      <c r="E88" s="1">
        <f>55.1962890625</f>
        <v>55.1962890625</v>
      </c>
    </row>
    <row r="89" spans="1:5" x14ac:dyDescent="0.25">
      <c r="A89" s="1">
        <f>25514</f>
        <v>25514</v>
      </c>
      <c r="B89" s="1">
        <f>0</f>
        <v>0</v>
      </c>
      <c r="C89" s="1">
        <f>13316</f>
        <v>13316</v>
      </c>
      <c r="D89" s="1">
        <f>56520</f>
        <v>56520</v>
      </c>
      <c r="E89" s="1">
        <f>55.1953125</f>
        <v>55.1953125</v>
      </c>
    </row>
    <row r="90" spans="1:5" x14ac:dyDescent="0.25">
      <c r="A90" s="1">
        <f>25811</f>
        <v>25811</v>
      </c>
      <c r="B90" s="1">
        <f>0</f>
        <v>0</v>
      </c>
      <c r="C90" s="1">
        <f>13492</f>
        <v>13492</v>
      </c>
      <c r="D90" s="1">
        <f>56521</f>
        <v>56521</v>
      </c>
      <c r="E90" s="1">
        <f>55.1962890625</f>
        <v>55.1962890625</v>
      </c>
    </row>
    <row r="91" spans="1:5" x14ac:dyDescent="0.25">
      <c r="A91" s="1">
        <f>26083</f>
        <v>26083</v>
      </c>
      <c r="B91" s="1">
        <f>0</f>
        <v>0</v>
      </c>
      <c r="C91" s="1">
        <f>13630</f>
        <v>13630</v>
      </c>
      <c r="D91" s="1">
        <f>56520</f>
        <v>56520</v>
      </c>
      <c r="E91" s="1">
        <f t="shared" ref="E91:E96" si="3">55.1953125</f>
        <v>55.1953125</v>
      </c>
    </row>
    <row r="92" spans="1:5" x14ac:dyDescent="0.25">
      <c r="A92" s="1">
        <f>26364</f>
        <v>26364</v>
      </c>
      <c r="B92" s="1">
        <f>0</f>
        <v>0</v>
      </c>
      <c r="C92" s="1">
        <f>13770</f>
        <v>13770</v>
      </c>
      <c r="D92" s="1">
        <f>56520</f>
        <v>56520</v>
      </c>
      <c r="E92" s="1">
        <f t="shared" si="3"/>
        <v>55.1953125</v>
      </c>
    </row>
    <row r="93" spans="1:5" x14ac:dyDescent="0.25">
      <c r="A93" s="1">
        <f>26665</f>
        <v>26665</v>
      </c>
      <c r="B93" s="1">
        <f>41</f>
        <v>41</v>
      </c>
      <c r="C93" s="1">
        <f>13908</f>
        <v>13908</v>
      </c>
      <c r="D93" s="1">
        <f>56520</f>
        <v>56520</v>
      </c>
      <c r="E93" s="1">
        <f t="shared" si="3"/>
        <v>55.1953125</v>
      </c>
    </row>
    <row r="94" spans="1:5" x14ac:dyDescent="0.25">
      <c r="A94" s="1">
        <f>26936</f>
        <v>26936</v>
      </c>
      <c r="B94" s="1">
        <f t="shared" ref="B94:B103" si="4">0</f>
        <v>0</v>
      </c>
      <c r="C94" s="1">
        <f>14050</f>
        <v>14050</v>
      </c>
      <c r="D94" s="1">
        <f>56520</f>
        <v>56520</v>
      </c>
      <c r="E94" s="1">
        <f t="shared" si="3"/>
        <v>55.1953125</v>
      </c>
    </row>
    <row r="95" spans="1:5" x14ac:dyDescent="0.25">
      <c r="A95" s="1">
        <f>27206</f>
        <v>27206</v>
      </c>
      <c r="B95" s="1">
        <f t="shared" si="4"/>
        <v>0</v>
      </c>
      <c r="C95" s="1">
        <f>14195</f>
        <v>14195</v>
      </c>
      <c r="D95" s="1">
        <f>56520</f>
        <v>56520</v>
      </c>
      <c r="E95" s="1">
        <f t="shared" si="3"/>
        <v>55.1953125</v>
      </c>
    </row>
    <row r="96" spans="1:5" x14ac:dyDescent="0.25">
      <c r="A96" s="1">
        <f>27486</f>
        <v>27486</v>
      </c>
      <c r="B96" s="1">
        <f t="shared" si="4"/>
        <v>0</v>
      </c>
      <c r="C96" s="1">
        <f>14331</f>
        <v>14331</v>
      </c>
      <c r="D96" s="1">
        <f>56520</f>
        <v>56520</v>
      </c>
      <c r="E96" s="1">
        <f t="shared" si="3"/>
        <v>55.1953125</v>
      </c>
    </row>
    <row r="97" spans="1:5" x14ac:dyDescent="0.25">
      <c r="A97" s="1">
        <f>27752</f>
        <v>27752</v>
      </c>
      <c r="B97" s="1">
        <f t="shared" si="4"/>
        <v>0</v>
      </c>
      <c r="C97" s="1">
        <f>14502</f>
        <v>14502</v>
      </c>
      <c r="D97" s="1">
        <f>56524</f>
        <v>56524</v>
      </c>
      <c r="E97" s="1">
        <f>55.19921875</f>
        <v>55.19921875</v>
      </c>
    </row>
    <row r="98" spans="1:5" x14ac:dyDescent="0.25">
      <c r="A98" s="1">
        <f>28021</f>
        <v>28021</v>
      </c>
      <c r="B98" s="1">
        <f t="shared" si="4"/>
        <v>0</v>
      </c>
      <c r="C98" s="1">
        <f>14645</f>
        <v>14645</v>
      </c>
      <c r="D98" s="1">
        <f t="shared" ref="D98:D106" si="5">56528</f>
        <v>56528</v>
      </c>
      <c r="E98" s="1">
        <f t="shared" ref="E98:E106" si="6">55.203125</f>
        <v>55.203125</v>
      </c>
    </row>
    <row r="99" spans="1:5" x14ac:dyDescent="0.25">
      <c r="A99" s="1">
        <f>28318</f>
        <v>28318</v>
      </c>
      <c r="B99" s="1">
        <f t="shared" si="4"/>
        <v>0</v>
      </c>
      <c r="C99" s="1">
        <f>14797</f>
        <v>14797</v>
      </c>
      <c r="D99" s="1">
        <f t="shared" si="5"/>
        <v>56528</v>
      </c>
      <c r="E99" s="1">
        <f t="shared" si="6"/>
        <v>55.203125</v>
      </c>
    </row>
    <row r="100" spans="1:5" x14ac:dyDescent="0.25">
      <c r="A100" s="1">
        <f>28592</f>
        <v>28592</v>
      </c>
      <c r="B100" s="1">
        <f t="shared" si="4"/>
        <v>0</v>
      </c>
      <c r="C100" s="1">
        <f>14936</f>
        <v>14936</v>
      </c>
      <c r="D100" s="1">
        <f t="shared" si="5"/>
        <v>56528</v>
      </c>
      <c r="E100" s="1">
        <f t="shared" si="6"/>
        <v>55.203125</v>
      </c>
    </row>
    <row r="101" spans="1:5" x14ac:dyDescent="0.25">
      <c r="A101" s="1">
        <f>28882</f>
        <v>28882</v>
      </c>
      <c r="B101" s="1">
        <f t="shared" si="4"/>
        <v>0</v>
      </c>
      <c r="C101" s="1">
        <f>15081</f>
        <v>15081</v>
      </c>
      <c r="D101" s="1">
        <f t="shared" si="5"/>
        <v>56528</v>
      </c>
      <c r="E101" s="1">
        <f t="shared" si="6"/>
        <v>55.203125</v>
      </c>
    </row>
    <row r="102" spans="1:5" x14ac:dyDescent="0.25">
      <c r="A102" s="1">
        <f>29148</f>
        <v>29148</v>
      </c>
      <c r="B102" s="1">
        <f t="shared" si="4"/>
        <v>0</v>
      </c>
      <c r="C102" s="1">
        <f>15210</f>
        <v>15210</v>
      </c>
      <c r="D102" s="1">
        <f t="shared" si="5"/>
        <v>56528</v>
      </c>
      <c r="E102" s="1">
        <f t="shared" si="6"/>
        <v>55.203125</v>
      </c>
    </row>
    <row r="103" spans="1:5" x14ac:dyDescent="0.25">
      <c r="A103" s="1">
        <f>29426</f>
        <v>29426</v>
      </c>
      <c r="B103" s="1">
        <f t="shared" si="4"/>
        <v>0</v>
      </c>
      <c r="C103" s="1">
        <f>15351</f>
        <v>15351</v>
      </c>
      <c r="D103" s="1">
        <f t="shared" si="5"/>
        <v>56528</v>
      </c>
      <c r="E103" s="1">
        <f t="shared" si="6"/>
        <v>55.203125</v>
      </c>
    </row>
    <row r="104" spans="1:5" x14ac:dyDescent="0.25">
      <c r="A104" s="1">
        <f>29721</f>
        <v>29721</v>
      </c>
      <c r="B104" s="1">
        <f>39</f>
        <v>39</v>
      </c>
      <c r="C104" s="1">
        <f>15537</f>
        <v>15537</v>
      </c>
      <c r="D104" s="1">
        <f t="shared" si="5"/>
        <v>56528</v>
      </c>
      <c r="E104" s="1">
        <f t="shared" si="6"/>
        <v>55.203125</v>
      </c>
    </row>
    <row r="105" spans="1:5" x14ac:dyDescent="0.25">
      <c r="A105" s="1">
        <f>30002</f>
        <v>30002</v>
      </c>
      <c r="B105" s="1">
        <f>32</f>
        <v>32</v>
      </c>
      <c r="C105" s="1">
        <f>15696</f>
        <v>15696</v>
      </c>
      <c r="D105" s="1">
        <f t="shared" si="5"/>
        <v>56528</v>
      </c>
      <c r="E105" s="1">
        <f t="shared" si="6"/>
        <v>55.203125</v>
      </c>
    </row>
    <row r="106" spans="1:5" x14ac:dyDescent="0.25">
      <c r="A106" s="1">
        <f>30287</f>
        <v>30287</v>
      </c>
      <c r="B106" s="1">
        <f>27</f>
        <v>27</v>
      </c>
      <c r="C106" s="1">
        <f>15890</f>
        <v>15890</v>
      </c>
      <c r="D106" s="1">
        <f t="shared" si="5"/>
        <v>56528</v>
      </c>
      <c r="E106" s="1">
        <f t="shared" si="6"/>
        <v>55.203125</v>
      </c>
    </row>
    <row r="107" spans="1:5" x14ac:dyDescent="0.25">
      <c r="A107" s="1">
        <f>30585</f>
        <v>30585</v>
      </c>
      <c r="B107" s="1">
        <f>12</f>
        <v>12</v>
      </c>
      <c r="C107" s="1">
        <f>16036</f>
        <v>16036</v>
      </c>
      <c r="D107" s="1">
        <f>56529</f>
        <v>56529</v>
      </c>
      <c r="E107" s="1">
        <f>55.2041015625</f>
        <v>55.2041015625</v>
      </c>
    </row>
    <row r="108" spans="1:5" x14ac:dyDescent="0.25">
      <c r="A108" s="1">
        <f>30871</f>
        <v>30871</v>
      </c>
      <c r="B108" s="1">
        <f>13</f>
        <v>13</v>
      </c>
      <c r="C108" s="1">
        <f>16177</f>
        <v>16177</v>
      </c>
      <c r="D108" s="1">
        <f>56584</f>
        <v>56584</v>
      </c>
      <c r="E108" s="1">
        <f>55.2578125</f>
        <v>55.2578125</v>
      </c>
    </row>
    <row r="109" spans="1:5" x14ac:dyDescent="0.25">
      <c r="A109" s="1">
        <f>31157</f>
        <v>31157</v>
      </c>
      <c r="B109" s="1">
        <f>15</f>
        <v>15</v>
      </c>
      <c r="C109" s="1">
        <f>16322</f>
        <v>16322</v>
      </c>
      <c r="D109" s="1">
        <f>56617</f>
        <v>56617</v>
      </c>
      <c r="E109" s="1">
        <f>55.2900390625</f>
        <v>55.2900390625</v>
      </c>
    </row>
    <row r="110" spans="1:5" x14ac:dyDescent="0.25">
      <c r="A110" s="1">
        <f>31435</f>
        <v>31435</v>
      </c>
      <c r="B110" s="1">
        <f>17</f>
        <v>17</v>
      </c>
      <c r="C110" s="1">
        <f>16473</f>
        <v>16473</v>
      </c>
      <c r="D110" s="1">
        <f>56672</f>
        <v>56672</v>
      </c>
      <c r="E110" s="1">
        <f>55.34375</f>
        <v>55.34375</v>
      </c>
    </row>
    <row r="111" spans="1:5" x14ac:dyDescent="0.25">
      <c r="A111" s="1">
        <f>31717</f>
        <v>31717</v>
      </c>
      <c r="B111" s="1">
        <f>14</f>
        <v>14</v>
      </c>
      <c r="C111" s="1">
        <f>16621</f>
        <v>16621</v>
      </c>
      <c r="D111" s="1">
        <f>56688</f>
        <v>56688</v>
      </c>
      <c r="E111" s="1">
        <f>55.359375</f>
        <v>55.359375</v>
      </c>
    </row>
    <row r="112" spans="1:5" x14ac:dyDescent="0.25">
      <c r="A112" s="1">
        <f>31992</f>
        <v>31992</v>
      </c>
      <c r="B112" s="1">
        <f>14</f>
        <v>14</v>
      </c>
      <c r="C112" s="1">
        <f>16760</f>
        <v>16760</v>
      </c>
      <c r="D112" s="1">
        <f>56796</f>
        <v>56796</v>
      </c>
      <c r="E112" s="1">
        <f>55.46484375</f>
        <v>55.46484375</v>
      </c>
    </row>
    <row r="113" spans="1:5" x14ac:dyDescent="0.25">
      <c r="A113" s="1">
        <f>32283</f>
        <v>32283</v>
      </c>
      <c r="B113" s="1">
        <f>16</f>
        <v>16</v>
      </c>
      <c r="C113" s="1">
        <f>16925</f>
        <v>16925</v>
      </c>
      <c r="D113" s="1">
        <f>56980</f>
        <v>56980</v>
      </c>
      <c r="E113" s="1">
        <f>55.64453125</f>
        <v>55.64453125</v>
      </c>
    </row>
    <row r="114" spans="1:5" x14ac:dyDescent="0.25">
      <c r="A114" s="1">
        <f>32572</f>
        <v>32572</v>
      </c>
      <c r="B114" s="1">
        <f>21</f>
        <v>21</v>
      </c>
      <c r="C114" s="1">
        <f>17073</f>
        <v>17073</v>
      </c>
      <c r="D114" s="1">
        <f>56972</f>
        <v>56972</v>
      </c>
      <c r="E114" s="1">
        <f>55.63671875</f>
        <v>55.63671875</v>
      </c>
    </row>
    <row r="115" spans="1:5" x14ac:dyDescent="0.25">
      <c r="A115" s="1">
        <f>32851</f>
        <v>32851</v>
      </c>
      <c r="B115" s="1">
        <f>30</f>
        <v>30</v>
      </c>
      <c r="C115" s="1">
        <f>17214</f>
        <v>17214</v>
      </c>
      <c r="D115" s="1">
        <f>57008</f>
        <v>57008</v>
      </c>
      <c r="E115" s="1">
        <f>55.671875</f>
        <v>55.671875</v>
      </c>
    </row>
    <row r="116" spans="1:5" x14ac:dyDescent="0.25">
      <c r="A116" s="1">
        <f>33141</f>
        <v>33141</v>
      </c>
      <c r="B116" s="1">
        <f>19</f>
        <v>19</v>
      </c>
      <c r="C116" s="1">
        <f>17362</f>
        <v>17362</v>
      </c>
      <c r="D116" s="1">
        <f>57116</f>
        <v>57116</v>
      </c>
      <c r="E116" s="1">
        <f>55.77734375</f>
        <v>55.77734375</v>
      </c>
    </row>
    <row r="117" spans="1:5" x14ac:dyDescent="0.25">
      <c r="A117" s="1">
        <f>33438</f>
        <v>33438</v>
      </c>
      <c r="B117" s="1">
        <f>17</f>
        <v>17</v>
      </c>
      <c r="C117" s="1">
        <f>17517</f>
        <v>17517</v>
      </c>
      <c r="D117" s="1">
        <f>57180</f>
        <v>57180</v>
      </c>
      <c r="E117" s="1">
        <f>55.83984375</f>
        <v>55.83984375</v>
      </c>
    </row>
    <row r="118" spans="1:5" x14ac:dyDescent="0.25">
      <c r="A118" s="1">
        <f>33709</f>
        <v>33709</v>
      </c>
      <c r="B118" s="1">
        <f t="shared" ref="B118:B135" si="7">0</f>
        <v>0</v>
      </c>
      <c r="C118" s="1">
        <f>17652</f>
        <v>17652</v>
      </c>
      <c r="D118" s="1">
        <f>57180</f>
        <v>57180</v>
      </c>
      <c r="E118" s="1">
        <f>55.83984375</f>
        <v>55.83984375</v>
      </c>
    </row>
    <row r="119" spans="1:5" x14ac:dyDescent="0.25">
      <c r="A119" s="1">
        <f>33994</f>
        <v>33994</v>
      </c>
      <c r="B119" s="1">
        <f t="shared" si="7"/>
        <v>0</v>
      </c>
      <c r="C119" s="1">
        <f>17794</f>
        <v>17794</v>
      </c>
      <c r="D119" s="1">
        <f>57180</f>
        <v>57180</v>
      </c>
      <c r="E119" s="1">
        <f>55.83984375</f>
        <v>55.83984375</v>
      </c>
    </row>
    <row r="120" spans="1:5" x14ac:dyDescent="0.25">
      <c r="A120" s="1">
        <f>34270</f>
        <v>34270</v>
      </c>
      <c r="B120" s="1">
        <f t="shared" si="7"/>
        <v>0</v>
      </c>
      <c r="C120" s="1">
        <f>17927</f>
        <v>17927</v>
      </c>
      <c r="D120" s="1">
        <f>57180</f>
        <v>57180</v>
      </c>
      <c r="E120" s="1">
        <f>55.83984375</f>
        <v>55.83984375</v>
      </c>
    </row>
    <row r="121" spans="1:5" x14ac:dyDescent="0.25">
      <c r="A121" s="1">
        <f>34543</f>
        <v>34543</v>
      </c>
      <c r="B121" s="1">
        <f t="shared" si="7"/>
        <v>0</v>
      </c>
      <c r="C121" s="1">
        <f>18067</f>
        <v>18067</v>
      </c>
      <c r="D121" s="1">
        <f>57180</f>
        <v>57180</v>
      </c>
      <c r="E121" s="1">
        <f>55.83984375</f>
        <v>55.83984375</v>
      </c>
    </row>
    <row r="122" spans="1:5" x14ac:dyDescent="0.25">
      <c r="A122" s="1">
        <f>34821</f>
        <v>34821</v>
      </c>
      <c r="B122" s="1">
        <f t="shared" si="7"/>
        <v>0</v>
      </c>
      <c r="C122" s="1">
        <f>18222</f>
        <v>18222</v>
      </c>
      <c r="D122" s="1">
        <f>57181</f>
        <v>57181</v>
      </c>
      <c r="E122" s="1">
        <f>55.8408203125</f>
        <v>55.8408203125</v>
      </c>
    </row>
    <row r="123" spans="1:5" x14ac:dyDescent="0.25">
      <c r="A123" s="1">
        <f>35077</f>
        <v>35077</v>
      </c>
      <c r="B123" s="1">
        <f t="shared" si="7"/>
        <v>0</v>
      </c>
      <c r="C123" s="1">
        <f>18367</f>
        <v>18367</v>
      </c>
      <c r="D123" s="1">
        <f>57180</f>
        <v>57180</v>
      </c>
      <c r="E123" s="1">
        <f>55.83984375</f>
        <v>55.83984375</v>
      </c>
    </row>
    <row r="124" spans="1:5" x14ac:dyDescent="0.25">
      <c r="A124" s="1">
        <f>35349</f>
        <v>35349</v>
      </c>
      <c r="B124" s="1">
        <f t="shared" si="7"/>
        <v>0</v>
      </c>
      <c r="C124" s="1">
        <f>18514</f>
        <v>18514</v>
      </c>
      <c r="D124" s="1">
        <f>57180</f>
        <v>57180</v>
      </c>
      <c r="E124" s="1">
        <f>55.83984375</f>
        <v>55.83984375</v>
      </c>
    </row>
    <row r="125" spans="1:5" x14ac:dyDescent="0.25">
      <c r="A125" s="1">
        <f>35639</f>
        <v>35639</v>
      </c>
      <c r="B125" s="1">
        <f t="shared" si="7"/>
        <v>0</v>
      </c>
      <c r="C125" s="1">
        <f>18694</f>
        <v>18694</v>
      </c>
      <c r="D125" s="1">
        <f>57216</f>
        <v>57216</v>
      </c>
      <c r="E125" s="1">
        <f>55.875</f>
        <v>55.875</v>
      </c>
    </row>
    <row r="126" spans="1:5" x14ac:dyDescent="0.25">
      <c r="A126" s="1">
        <f>35911</f>
        <v>35911</v>
      </c>
      <c r="B126" s="1">
        <f t="shared" si="7"/>
        <v>0</v>
      </c>
      <c r="C126" s="1">
        <f>18838</f>
        <v>18838</v>
      </c>
      <c r="D126" s="1">
        <f>57220</f>
        <v>57220</v>
      </c>
      <c r="E126" s="1">
        <f>55.87890625</f>
        <v>55.87890625</v>
      </c>
    </row>
    <row r="127" spans="1:5" x14ac:dyDescent="0.25">
      <c r="A127" s="1">
        <f>36188</f>
        <v>36188</v>
      </c>
      <c r="B127" s="1">
        <f t="shared" si="7"/>
        <v>0</v>
      </c>
      <c r="C127" s="1">
        <f>18976</f>
        <v>18976</v>
      </c>
      <c r="D127" s="1">
        <f>57328</f>
        <v>57328</v>
      </c>
      <c r="E127" s="1">
        <f>55.984375</f>
        <v>55.984375</v>
      </c>
    </row>
    <row r="128" spans="1:5" x14ac:dyDescent="0.25">
      <c r="A128" s="1">
        <f>36458</f>
        <v>36458</v>
      </c>
      <c r="B128" s="1">
        <f t="shared" si="7"/>
        <v>0</v>
      </c>
      <c r="C128" s="1">
        <f>19132</f>
        <v>19132</v>
      </c>
      <c r="D128" s="1">
        <f>57433</f>
        <v>57433</v>
      </c>
      <c r="E128" s="1">
        <f>56.0869140625</f>
        <v>56.0869140625</v>
      </c>
    </row>
    <row r="129" spans="1:5" x14ac:dyDescent="0.25">
      <c r="A129" s="1">
        <f>36711</f>
        <v>36711</v>
      </c>
      <c r="B129" s="1">
        <f t="shared" si="7"/>
        <v>0</v>
      </c>
      <c r="C129" s="1">
        <f>19327</f>
        <v>19327</v>
      </c>
      <c r="D129" s="1">
        <f>57608</f>
        <v>57608</v>
      </c>
      <c r="E129" s="1">
        <f>56.2578125</f>
        <v>56.2578125</v>
      </c>
    </row>
    <row r="130" spans="1:5" x14ac:dyDescent="0.25">
      <c r="A130" s="1">
        <f>36977</f>
        <v>36977</v>
      </c>
      <c r="B130" s="1">
        <f t="shared" si="7"/>
        <v>0</v>
      </c>
      <c r="C130" s="1">
        <f>19463</f>
        <v>19463</v>
      </c>
      <c r="D130" s="1">
        <f>57648</f>
        <v>57648</v>
      </c>
      <c r="E130" s="1">
        <f>56.296875</f>
        <v>56.296875</v>
      </c>
    </row>
    <row r="131" spans="1:5" x14ac:dyDescent="0.25">
      <c r="A131" s="1">
        <f>37259</f>
        <v>37259</v>
      </c>
      <c r="B131" s="1">
        <f t="shared" si="7"/>
        <v>0</v>
      </c>
      <c r="C131" s="1">
        <f>19641</f>
        <v>19641</v>
      </c>
      <c r="D131" s="1">
        <f>57740</f>
        <v>57740</v>
      </c>
      <c r="E131" s="1">
        <f>56.38671875</f>
        <v>56.38671875</v>
      </c>
    </row>
    <row r="132" spans="1:5" x14ac:dyDescent="0.25">
      <c r="A132" s="1">
        <f>37531</f>
        <v>37531</v>
      </c>
      <c r="B132" s="1">
        <f t="shared" si="7"/>
        <v>0</v>
      </c>
      <c r="C132" s="1">
        <f>19784</f>
        <v>19784</v>
      </c>
      <c r="D132" s="1">
        <f>57752</f>
        <v>57752</v>
      </c>
      <c r="E132" s="1">
        <f t="shared" ref="E132:E137" si="8">56.3984375</f>
        <v>56.3984375</v>
      </c>
    </row>
    <row r="133" spans="1:5" x14ac:dyDescent="0.25">
      <c r="A133" s="1">
        <f>37800</f>
        <v>37800</v>
      </c>
      <c r="B133" s="1">
        <f t="shared" si="7"/>
        <v>0</v>
      </c>
      <c r="C133" s="1">
        <f>19917</f>
        <v>19917</v>
      </c>
      <c r="D133" s="1">
        <f>57752</f>
        <v>57752</v>
      </c>
      <c r="E133" s="1">
        <f t="shared" si="8"/>
        <v>56.3984375</v>
      </c>
    </row>
    <row r="134" spans="1:5" x14ac:dyDescent="0.25">
      <c r="A134" s="1">
        <f>38070</f>
        <v>38070</v>
      </c>
      <c r="B134" s="1">
        <f t="shared" si="7"/>
        <v>0</v>
      </c>
      <c r="C134" s="1">
        <f>20053</f>
        <v>20053</v>
      </c>
      <c r="D134" s="1">
        <f>57752</f>
        <v>57752</v>
      </c>
      <c r="E134" s="1">
        <f t="shared" si="8"/>
        <v>56.3984375</v>
      </c>
    </row>
    <row r="135" spans="1:5" x14ac:dyDescent="0.25">
      <c r="A135" s="1">
        <f>38338</f>
        <v>38338</v>
      </c>
      <c r="B135" s="1">
        <f t="shared" si="7"/>
        <v>0</v>
      </c>
      <c r="C135" s="1">
        <f>20191</f>
        <v>20191</v>
      </c>
      <c r="D135" s="1">
        <f>57752</f>
        <v>57752</v>
      </c>
      <c r="E135" s="1">
        <f t="shared" si="8"/>
        <v>56.3984375</v>
      </c>
    </row>
    <row r="136" spans="1:5" x14ac:dyDescent="0.25">
      <c r="C136" s="1">
        <f>20372</f>
        <v>20372</v>
      </c>
      <c r="D136" s="1">
        <f>57752</f>
        <v>57752</v>
      </c>
      <c r="E136" s="1">
        <f t="shared" si="8"/>
        <v>56.3984375</v>
      </c>
    </row>
    <row r="137" spans="1:5" x14ac:dyDescent="0.25">
      <c r="C137" s="1">
        <f>20555</f>
        <v>20555</v>
      </c>
      <c r="D137" s="1">
        <f>57752</f>
        <v>57752</v>
      </c>
      <c r="E137" s="1">
        <f t="shared" si="8"/>
        <v>56.3984375</v>
      </c>
    </row>
    <row r="138" spans="1:5" x14ac:dyDescent="0.25">
      <c r="C138" s="1">
        <f>20738</f>
        <v>20738</v>
      </c>
      <c r="D138" s="1">
        <f>57761</f>
        <v>57761</v>
      </c>
      <c r="E138" s="1">
        <f>56.4072265625</f>
        <v>56.4072265625</v>
      </c>
    </row>
    <row r="139" spans="1:5" x14ac:dyDescent="0.25">
      <c r="C139" s="1">
        <f>20945</f>
        <v>20945</v>
      </c>
      <c r="D139" s="1">
        <f>57760</f>
        <v>57760</v>
      </c>
      <c r="E139" s="1">
        <f>56.40625</f>
        <v>56.40625</v>
      </c>
    </row>
    <row r="140" spans="1:5" x14ac:dyDescent="0.25">
      <c r="C140" s="1">
        <f>21124</f>
        <v>21124</v>
      </c>
      <c r="D140" s="1">
        <f>57760</f>
        <v>57760</v>
      </c>
      <c r="E140" s="1">
        <f>56.40625</f>
        <v>56.40625</v>
      </c>
    </row>
    <row r="141" spans="1:5" x14ac:dyDescent="0.25">
      <c r="C141" s="1">
        <f>21270</f>
        <v>21270</v>
      </c>
      <c r="D141" s="1">
        <f>57808</f>
        <v>57808</v>
      </c>
      <c r="E141" s="1">
        <f>56.453125</f>
        <v>56.453125</v>
      </c>
    </row>
    <row r="142" spans="1:5" x14ac:dyDescent="0.25">
      <c r="C142" s="1">
        <f>21414</f>
        <v>21414</v>
      </c>
      <c r="D142" s="1">
        <f>58188</f>
        <v>58188</v>
      </c>
      <c r="E142" s="1">
        <f>56.82421875</f>
        <v>56.82421875</v>
      </c>
    </row>
    <row r="143" spans="1:5" x14ac:dyDescent="0.25">
      <c r="C143" s="1">
        <f>21548</f>
        <v>21548</v>
      </c>
      <c r="D143" s="1">
        <f>58244</f>
        <v>58244</v>
      </c>
      <c r="E143" s="1">
        <f>56.87890625</f>
        <v>56.87890625</v>
      </c>
    </row>
    <row r="144" spans="1:5" x14ac:dyDescent="0.25">
      <c r="C144" s="1">
        <f>21710</f>
        <v>21710</v>
      </c>
      <c r="D144" s="1">
        <f>58369</f>
        <v>58369</v>
      </c>
      <c r="E144" s="1">
        <f>57.0009765625</f>
        <v>57.0009765625</v>
      </c>
    </row>
    <row r="145" spans="3:5" x14ac:dyDescent="0.25">
      <c r="C145" s="1">
        <f>21880</f>
        <v>21880</v>
      </c>
      <c r="D145" s="1">
        <f>58472</f>
        <v>58472</v>
      </c>
      <c r="E145" s="1">
        <f>57.1015625</f>
        <v>57.1015625</v>
      </c>
    </row>
    <row r="146" spans="3:5" x14ac:dyDescent="0.25">
      <c r="C146" s="1">
        <f>22044</f>
        <v>22044</v>
      </c>
      <c r="D146" s="1">
        <f>58500</f>
        <v>58500</v>
      </c>
      <c r="E146" s="1">
        <f>57.12890625</f>
        <v>57.12890625</v>
      </c>
    </row>
    <row r="147" spans="3:5" x14ac:dyDescent="0.25">
      <c r="C147" s="1">
        <f>22207</f>
        <v>22207</v>
      </c>
      <c r="D147" s="1">
        <f>58556</f>
        <v>58556</v>
      </c>
      <c r="E147" s="1">
        <f>57.18359375</f>
        <v>57.18359375</v>
      </c>
    </row>
    <row r="148" spans="3:5" x14ac:dyDescent="0.25">
      <c r="C148" s="1">
        <f>22332</f>
        <v>22332</v>
      </c>
      <c r="D148" s="1">
        <f>58556</f>
        <v>58556</v>
      </c>
      <c r="E148" s="1">
        <f>57.18359375</f>
        <v>57.18359375</v>
      </c>
    </row>
    <row r="149" spans="3:5" x14ac:dyDescent="0.25">
      <c r="C149" s="1">
        <f>22469</f>
        <v>22469</v>
      </c>
      <c r="D149" s="1">
        <f>58556</f>
        <v>58556</v>
      </c>
      <c r="E149" s="1">
        <f>57.18359375</f>
        <v>57.18359375</v>
      </c>
    </row>
    <row r="150" spans="3:5" x14ac:dyDescent="0.25">
      <c r="C150" s="1">
        <f>22606</f>
        <v>22606</v>
      </c>
      <c r="D150" s="1">
        <f>58556</f>
        <v>58556</v>
      </c>
      <c r="E150" s="1">
        <f>57.18359375</f>
        <v>57.18359375</v>
      </c>
    </row>
    <row r="151" spans="3:5" x14ac:dyDescent="0.25">
      <c r="C151" s="1">
        <f>22744</f>
        <v>22744</v>
      </c>
      <c r="D151" s="1">
        <f>58557</f>
        <v>58557</v>
      </c>
      <c r="E151" s="1">
        <f>57.1845703125</f>
        <v>57.1845703125</v>
      </c>
    </row>
    <row r="152" spans="3:5" x14ac:dyDescent="0.25">
      <c r="C152" s="1">
        <f>22911</f>
        <v>22911</v>
      </c>
      <c r="D152" s="1">
        <f>58556</f>
        <v>58556</v>
      </c>
      <c r="E152" s="1">
        <f>57.18359375</f>
        <v>57.18359375</v>
      </c>
    </row>
    <row r="153" spans="3:5" x14ac:dyDescent="0.25">
      <c r="C153" s="1">
        <f>23082</f>
        <v>23082</v>
      </c>
      <c r="D153" s="1">
        <f>58557</f>
        <v>58557</v>
      </c>
      <c r="E153" s="1">
        <f>57.1845703125</f>
        <v>57.1845703125</v>
      </c>
    </row>
    <row r="154" spans="3:5" x14ac:dyDescent="0.25">
      <c r="C154" s="1">
        <f>23232</f>
        <v>23232</v>
      </c>
      <c r="D154" s="1">
        <f>58556</f>
        <v>58556</v>
      </c>
      <c r="E154" s="1">
        <f>57.18359375</f>
        <v>57.18359375</v>
      </c>
    </row>
    <row r="155" spans="3:5" x14ac:dyDescent="0.25">
      <c r="C155" s="1">
        <f>23374</f>
        <v>23374</v>
      </c>
      <c r="D155" s="1">
        <f>58557</f>
        <v>58557</v>
      </c>
      <c r="E155" s="1">
        <f>57.1845703125</f>
        <v>57.1845703125</v>
      </c>
    </row>
    <row r="156" spans="3:5" x14ac:dyDescent="0.25">
      <c r="C156" s="1">
        <f>23509</f>
        <v>23509</v>
      </c>
      <c r="D156" s="1">
        <f>58556</f>
        <v>58556</v>
      </c>
      <c r="E156" s="1">
        <f>57.18359375</f>
        <v>57.18359375</v>
      </c>
    </row>
    <row r="157" spans="3:5" x14ac:dyDescent="0.25">
      <c r="C157" s="1">
        <f>23664</f>
        <v>23664</v>
      </c>
      <c r="D157" s="1">
        <f>58565</f>
        <v>58565</v>
      </c>
      <c r="E157" s="1">
        <f>57.1923828125</f>
        <v>57.1923828125</v>
      </c>
    </row>
    <row r="158" spans="3:5" x14ac:dyDescent="0.25">
      <c r="C158" s="1">
        <f>23839</f>
        <v>23839</v>
      </c>
      <c r="D158" s="1">
        <f>58764</f>
        <v>58764</v>
      </c>
      <c r="E158" s="1">
        <f>57.38671875</f>
        <v>57.38671875</v>
      </c>
    </row>
    <row r="159" spans="3:5" x14ac:dyDescent="0.25">
      <c r="C159" s="1">
        <f>24000</f>
        <v>24000</v>
      </c>
      <c r="D159" s="1">
        <f>58864</f>
        <v>58864</v>
      </c>
      <c r="E159" s="1">
        <f>57.484375</f>
        <v>57.484375</v>
      </c>
    </row>
    <row r="160" spans="3:5" x14ac:dyDescent="0.25">
      <c r="C160" s="1">
        <f>24171</f>
        <v>24171</v>
      </c>
      <c r="D160" s="1">
        <f>58932</f>
        <v>58932</v>
      </c>
      <c r="E160" s="1">
        <f>57.55078125</f>
        <v>57.55078125</v>
      </c>
    </row>
    <row r="161" spans="3:5" x14ac:dyDescent="0.25">
      <c r="C161" s="1">
        <f>24327</f>
        <v>24327</v>
      </c>
      <c r="D161" s="1">
        <f>58876</f>
        <v>58876</v>
      </c>
      <c r="E161" s="1">
        <f>57.49609375</f>
        <v>57.49609375</v>
      </c>
    </row>
    <row r="162" spans="3:5" x14ac:dyDescent="0.25">
      <c r="C162" s="1">
        <f>24480</f>
        <v>24480</v>
      </c>
      <c r="D162" s="1">
        <f>58928</f>
        <v>58928</v>
      </c>
      <c r="E162" s="1">
        <f>57.546875</f>
        <v>57.546875</v>
      </c>
    </row>
    <row r="163" spans="3:5" x14ac:dyDescent="0.25">
      <c r="C163" s="1">
        <f>24667</f>
        <v>24667</v>
      </c>
      <c r="D163" s="1">
        <f>59000</f>
        <v>59000</v>
      </c>
      <c r="E163" s="1">
        <f>57.6171875</f>
        <v>57.6171875</v>
      </c>
    </row>
    <row r="164" spans="3:5" x14ac:dyDescent="0.25">
      <c r="C164" s="1">
        <f>24815</f>
        <v>24815</v>
      </c>
      <c r="D164" s="1">
        <f>59001</f>
        <v>59001</v>
      </c>
      <c r="E164" s="1">
        <f>57.6181640625</f>
        <v>57.6181640625</v>
      </c>
    </row>
    <row r="165" spans="3:5" x14ac:dyDescent="0.25">
      <c r="C165" s="1">
        <f>24949</f>
        <v>24949</v>
      </c>
      <c r="D165" s="1">
        <f>59000</f>
        <v>59000</v>
      </c>
      <c r="E165" s="1">
        <f>57.6171875</f>
        <v>57.6171875</v>
      </c>
    </row>
    <row r="166" spans="3:5" x14ac:dyDescent="0.25">
      <c r="C166" s="1">
        <f>25090</f>
        <v>25090</v>
      </c>
      <c r="D166" s="1">
        <f>59001</f>
        <v>59001</v>
      </c>
      <c r="E166" s="1">
        <f>57.6181640625</f>
        <v>57.6181640625</v>
      </c>
    </row>
    <row r="167" spans="3:5" x14ac:dyDescent="0.25">
      <c r="C167" s="1">
        <f>25229</f>
        <v>25229</v>
      </c>
      <c r="D167" s="1">
        <f>59000</f>
        <v>59000</v>
      </c>
      <c r="E167" s="1">
        <f>57.6171875</f>
        <v>57.6171875</v>
      </c>
    </row>
    <row r="168" spans="3:5" x14ac:dyDescent="0.25">
      <c r="C168" s="1">
        <f>25371</f>
        <v>25371</v>
      </c>
      <c r="D168" s="1">
        <f>59001</f>
        <v>59001</v>
      </c>
      <c r="E168" s="1">
        <f>57.6181640625</f>
        <v>57.6181640625</v>
      </c>
    </row>
    <row r="169" spans="3:5" x14ac:dyDescent="0.25">
      <c r="C169" s="1">
        <f>25512</f>
        <v>25512</v>
      </c>
      <c r="D169" s="1">
        <f>59000</f>
        <v>59000</v>
      </c>
      <c r="E169" s="1">
        <f>57.6171875</f>
        <v>57.6171875</v>
      </c>
    </row>
    <row r="170" spans="3:5" x14ac:dyDescent="0.25">
      <c r="C170" s="1">
        <f>25665</f>
        <v>25665</v>
      </c>
      <c r="D170" s="1">
        <f>59001</f>
        <v>59001</v>
      </c>
      <c r="E170" s="1">
        <f>57.6181640625</f>
        <v>57.6181640625</v>
      </c>
    </row>
    <row r="171" spans="3:5" x14ac:dyDescent="0.25">
      <c r="C171" s="1">
        <f>25825</f>
        <v>25825</v>
      </c>
      <c r="D171" s="1">
        <f>59000</f>
        <v>59000</v>
      </c>
      <c r="E171" s="1">
        <f>57.6171875</f>
        <v>57.6171875</v>
      </c>
    </row>
    <row r="172" spans="3:5" x14ac:dyDescent="0.25">
      <c r="C172" s="1">
        <f>25971</f>
        <v>25971</v>
      </c>
      <c r="D172" s="1">
        <f>59000</f>
        <v>59000</v>
      </c>
      <c r="E172" s="1">
        <f>57.6171875</f>
        <v>57.6171875</v>
      </c>
    </row>
    <row r="173" spans="3:5" x14ac:dyDescent="0.25">
      <c r="C173" s="1">
        <f>26107</f>
        <v>26107</v>
      </c>
      <c r="D173" s="1">
        <f>59000</f>
        <v>59000</v>
      </c>
      <c r="E173" s="1">
        <f>57.6171875</f>
        <v>57.6171875</v>
      </c>
    </row>
    <row r="174" spans="3:5" x14ac:dyDescent="0.25">
      <c r="C174" s="1">
        <f>26249</f>
        <v>26249</v>
      </c>
      <c r="D174" s="1">
        <f>59000</f>
        <v>59000</v>
      </c>
      <c r="E174" s="1">
        <f>57.6171875</f>
        <v>57.6171875</v>
      </c>
    </row>
    <row r="175" spans="3:5" x14ac:dyDescent="0.25">
      <c r="C175" s="1">
        <f>26385</f>
        <v>26385</v>
      </c>
      <c r="D175" s="1">
        <f>59000</f>
        <v>59000</v>
      </c>
      <c r="E175" s="1">
        <f>57.6171875</f>
        <v>57.6171875</v>
      </c>
    </row>
    <row r="176" spans="3:5" x14ac:dyDescent="0.25">
      <c r="C176" s="1">
        <f>26540</f>
        <v>26540</v>
      </c>
      <c r="D176" s="1">
        <f>59008</f>
        <v>59008</v>
      </c>
      <c r="E176" s="1">
        <f>57.625</f>
        <v>57.625</v>
      </c>
    </row>
    <row r="177" spans="3:5" x14ac:dyDescent="0.25">
      <c r="C177" s="1">
        <f>26698</f>
        <v>26698</v>
      </c>
      <c r="D177" s="1">
        <f>59156</f>
        <v>59156</v>
      </c>
      <c r="E177" s="1">
        <f t="shared" ref="E177:E182" si="9">57.76953125</f>
        <v>57.76953125</v>
      </c>
    </row>
    <row r="178" spans="3:5" x14ac:dyDescent="0.25">
      <c r="C178" s="1">
        <f>26848</f>
        <v>26848</v>
      </c>
      <c r="D178" s="1">
        <f>59156</f>
        <v>59156</v>
      </c>
      <c r="E178" s="1">
        <f t="shared" si="9"/>
        <v>57.76953125</v>
      </c>
    </row>
    <row r="179" spans="3:5" x14ac:dyDescent="0.25">
      <c r="C179" s="1">
        <f>26989</f>
        <v>26989</v>
      </c>
      <c r="D179" s="1">
        <f>59156</f>
        <v>59156</v>
      </c>
      <c r="E179" s="1">
        <f t="shared" si="9"/>
        <v>57.76953125</v>
      </c>
    </row>
    <row r="180" spans="3:5" x14ac:dyDescent="0.25">
      <c r="C180" s="1">
        <f>27127</f>
        <v>27127</v>
      </c>
      <c r="D180" s="1">
        <f>59156</f>
        <v>59156</v>
      </c>
      <c r="E180" s="1">
        <f t="shared" si="9"/>
        <v>57.76953125</v>
      </c>
    </row>
    <row r="181" spans="3:5" x14ac:dyDescent="0.25">
      <c r="C181" s="1">
        <f>27283</f>
        <v>27283</v>
      </c>
      <c r="D181" s="1">
        <f>59156</f>
        <v>59156</v>
      </c>
      <c r="E181" s="1">
        <f t="shared" si="9"/>
        <v>57.76953125</v>
      </c>
    </row>
    <row r="182" spans="3:5" x14ac:dyDescent="0.25">
      <c r="C182" s="1">
        <f>27454</f>
        <v>27454</v>
      </c>
      <c r="D182" s="1">
        <f>59156</f>
        <v>59156</v>
      </c>
      <c r="E182" s="1">
        <f t="shared" si="9"/>
        <v>57.76953125</v>
      </c>
    </row>
    <row r="183" spans="3:5" x14ac:dyDescent="0.25">
      <c r="C183" s="1">
        <f>27595</f>
        <v>27595</v>
      </c>
      <c r="D183" s="1">
        <f>59157</f>
        <v>59157</v>
      </c>
      <c r="E183" s="1">
        <f>57.7705078125</f>
        <v>57.7705078125</v>
      </c>
    </row>
    <row r="184" spans="3:5" x14ac:dyDescent="0.25">
      <c r="C184" s="1">
        <f>27734</f>
        <v>27734</v>
      </c>
      <c r="D184" s="1">
        <f>59156</f>
        <v>59156</v>
      </c>
      <c r="E184" s="1">
        <f>57.76953125</f>
        <v>57.76953125</v>
      </c>
    </row>
    <row r="185" spans="3:5" x14ac:dyDescent="0.25">
      <c r="C185" s="1">
        <f>27890</f>
        <v>27890</v>
      </c>
      <c r="D185" s="1">
        <f>59157</f>
        <v>59157</v>
      </c>
      <c r="E185" s="1">
        <f>57.7705078125</f>
        <v>57.7705078125</v>
      </c>
    </row>
    <row r="186" spans="3:5" x14ac:dyDescent="0.25">
      <c r="C186" s="1">
        <f>28060</f>
        <v>28060</v>
      </c>
      <c r="D186" s="1">
        <f t="shared" ref="D186:D195" si="10">59156</f>
        <v>59156</v>
      </c>
      <c r="E186" s="1">
        <f t="shared" ref="E186:E195" si="11">57.76953125</f>
        <v>57.76953125</v>
      </c>
    </row>
    <row r="187" spans="3:5" x14ac:dyDescent="0.25">
      <c r="C187" s="1">
        <f>28198</f>
        <v>28198</v>
      </c>
      <c r="D187" s="1">
        <f t="shared" si="10"/>
        <v>59156</v>
      </c>
      <c r="E187" s="1">
        <f t="shared" si="11"/>
        <v>57.76953125</v>
      </c>
    </row>
    <row r="188" spans="3:5" x14ac:dyDescent="0.25">
      <c r="C188" s="1">
        <f>28372</f>
        <v>28372</v>
      </c>
      <c r="D188" s="1">
        <f t="shared" si="10"/>
        <v>59156</v>
      </c>
      <c r="E188" s="1">
        <f t="shared" si="11"/>
        <v>57.76953125</v>
      </c>
    </row>
    <row r="189" spans="3:5" x14ac:dyDescent="0.25">
      <c r="C189" s="1">
        <f>28510</f>
        <v>28510</v>
      </c>
      <c r="D189" s="1">
        <f t="shared" si="10"/>
        <v>59156</v>
      </c>
      <c r="E189" s="1">
        <f t="shared" si="11"/>
        <v>57.76953125</v>
      </c>
    </row>
    <row r="190" spans="3:5" x14ac:dyDescent="0.25">
      <c r="C190" s="1">
        <f>28650</f>
        <v>28650</v>
      </c>
      <c r="D190" s="1">
        <f t="shared" si="10"/>
        <v>59156</v>
      </c>
      <c r="E190" s="1">
        <f t="shared" si="11"/>
        <v>57.76953125</v>
      </c>
    </row>
    <row r="191" spans="3:5" x14ac:dyDescent="0.25">
      <c r="C191" s="1">
        <f>28777</f>
        <v>28777</v>
      </c>
      <c r="D191" s="1">
        <f t="shared" si="10"/>
        <v>59156</v>
      </c>
      <c r="E191" s="1">
        <f t="shared" si="11"/>
        <v>57.76953125</v>
      </c>
    </row>
    <row r="192" spans="3:5" x14ac:dyDescent="0.25">
      <c r="C192" s="1">
        <f>28924</f>
        <v>28924</v>
      </c>
      <c r="D192" s="1">
        <f t="shared" si="10"/>
        <v>59156</v>
      </c>
      <c r="E192" s="1">
        <f t="shared" si="11"/>
        <v>57.76953125</v>
      </c>
    </row>
    <row r="193" spans="3:5" x14ac:dyDescent="0.25">
      <c r="C193" s="1">
        <f>29061</f>
        <v>29061</v>
      </c>
      <c r="D193" s="1">
        <f t="shared" si="10"/>
        <v>59156</v>
      </c>
      <c r="E193" s="1">
        <f t="shared" si="11"/>
        <v>57.76953125</v>
      </c>
    </row>
    <row r="194" spans="3:5" x14ac:dyDescent="0.25">
      <c r="C194" s="1">
        <f>29197</f>
        <v>29197</v>
      </c>
      <c r="D194" s="1">
        <f t="shared" si="10"/>
        <v>59156</v>
      </c>
      <c r="E194" s="1">
        <f t="shared" si="11"/>
        <v>57.76953125</v>
      </c>
    </row>
    <row r="195" spans="3:5" x14ac:dyDescent="0.25">
      <c r="C195" s="1">
        <f>29342</f>
        <v>29342</v>
      </c>
      <c r="D195" s="1">
        <f t="shared" si="10"/>
        <v>59156</v>
      </c>
      <c r="E195" s="1">
        <f t="shared" si="11"/>
        <v>57.76953125</v>
      </c>
    </row>
    <row r="196" spans="3:5" x14ac:dyDescent="0.25">
      <c r="C196" s="1">
        <f>29494</f>
        <v>29494</v>
      </c>
      <c r="D196" s="1">
        <f>59164</f>
        <v>59164</v>
      </c>
      <c r="E196" s="1">
        <f>57.77734375</f>
        <v>57.77734375</v>
      </c>
    </row>
    <row r="197" spans="3:5" x14ac:dyDescent="0.25">
      <c r="C197" s="1">
        <f>29674</f>
        <v>29674</v>
      </c>
      <c r="D197" s="1">
        <f>59236</f>
        <v>59236</v>
      </c>
      <c r="E197" s="1">
        <f>57.84765625</f>
        <v>57.84765625</v>
      </c>
    </row>
    <row r="198" spans="3:5" x14ac:dyDescent="0.25">
      <c r="C198" s="1">
        <f>29830</f>
        <v>29830</v>
      </c>
      <c r="D198" s="1">
        <f>59425</f>
        <v>59425</v>
      </c>
      <c r="E198" s="1">
        <f>58.0322265625</f>
        <v>58.0322265625</v>
      </c>
    </row>
    <row r="199" spans="3:5" x14ac:dyDescent="0.25">
      <c r="C199" s="1">
        <f>30006</f>
        <v>30006</v>
      </c>
      <c r="D199" s="1">
        <f>59468</f>
        <v>59468</v>
      </c>
      <c r="E199" s="1">
        <f>58.07421875</f>
        <v>58.07421875</v>
      </c>
    </row>
    <row r="200" spans="3:5" x14ac:dyDescent="0.25">
      <c r="C200" s="1">
        <f>30149</f>
        <v>30149</v>
      </c>
      <c r="D200" s="1">
        <f>59510</f>
        <v>59510</v>
      </c>
      <c r="E200" s="1">
        <f>58.115234375</f>
        <v>58.115234375</v>
      </c>
    </row>
    <row r="201" spans="3:5" x14ac:dyDescent="0.25">
      <c r="C201" s="1">
        <f>30291</f>
        <v>30291</v>
      </c>
      <c r="D201" s="1">
        <f>59550</f>
        <v>59550</v>
      </c>
      <c r="E201" s="1">
        <f>58.154296875</f>
        <v>58.154296875</v>
      </c>
    </row>
    <row r="202" spans="3:5" x14ac:dyDescent="0.25">
      <c r="C202" s="1">
        <f>30446</f>
        <v>30446</v>
      </c>
      <c r="D202" s="1">
        <f>59574</f>
        <v>59574</v>
      </c>
      <c r="E202" s="1">
        <f>58.177734375</f>
        <v>58.177734375</v>
      </c>
    </row>
    <row r="203" spans="3:5" x14ac:dyDescent="0.25">
      <c r="C203" s="1">
        <f>30595</f>
        <v>30595</v>
      </c>
      <c r="D203" s="1">
        <f>59598</f>
        <v>59598</v>
      </c>
      <c r="E203" s="1">
        <f>58.201171875</f>
        <v>58.201171875</v>
      </c>
    </row>
    <row r="204" spans="3:5" x14ac:dyDescent="0.25">
      <c r="C204" s="1">
        <f>30749</f>
        <v>30749</v>
      </c>
      <c r="D204" s="1">
        <f>59622</f>
        <v>59622</v>
      </c>
      <c r="E204" s="1">
        <f>58.224609375</f>
        <v>58.224609375</v>
      </c>
    </row>
    <row r="205" spans="3:5" x14ac:dyDescent="0.25">
      <c r="C205" s="1">
        <f>30892</f>
        <v>30892</v>
      </c>
      <c r="D205" s="1">
        <f>59646</f>
        <v>59646</v>
      </c>
      <c r="E205" s="1">
        <f>58.248046875</f>
        <v>58.248046875</v>
      </c>
    </row>
    <row r="206" spans="3:5" x14ac:dyDescent="0.25">
      <c r="C206" s="1">
        <f>31034</f>
        <v>31034</v>
      </c>
      <c r="D206" s="1">
        <f>59666</f>
        <v>59666</v>
      </c>
      <c r="E206" s="1">
        <f>58.267578125</f>
        <v>58.267578125</v>
      </c>
    </row>
    <row r="207" spans="3:5" x14ac:dyDescent="0.25">
      <c r="C207" s="1">
        <f>31192</f>
        <v>31192</v>
      </c>
      <c r="D207" s="1">
        <f>59690</f>
        <v>59690</v>
      </c>
      <c r="E207" s="1">
        <f>58.291015625</f>
        <v>58.291015625</v>
      </c>
    </row>
    <row r="208" spans="3:5" x14ac:dyDescent="0.25">
      <c r="C208" s="1">
        <f>31341</f>
        <v>31341</v>
      </c>
      <c r="D208" s="1">
        <f>59694</f>
        <v>59694</v>
      </c>
      <c r="E208" s="1">
        <f>58.294921875</f>
        <v>58.294921875</v>
      </c>
    </row>
    <row r="209" spans="3:5" x14ac:dyDescent="0.25">
      <c r="C209" s="1">
        <f>31510</f>
        <v>31510</v>
      </c>
      <c r="D209" s="1">
        <f>59694</f>
        <v>59694</v>
      </c>
      <c r="E209" s="1">
        <f>58.294921875</f>
        <v>58.294921875</v>
      </c>
    </row>
    <row r="210" spans="3:5" x14ac:dyDescent="0.25">
      <c r="C210" s="1">
        <f>31693</f>
        <v>31693</v>
      </c>
      <c r="D210" s="1">
        <f>59694</f>
        <v>59694</v>
      </c>
      <c r="E210" s="1">
        <f>58.294921875</f>
        <v>58.294921875</v>
      </c>
    </row>
    <row r="211" spans="3:5" x14ac:dyDescent="0.25">
      <c r="C211" s="1">
        <f>31857</f>
        <v>31857</v>
      </c>
      <c r="D211" s="1">
        <f>59695</f>
        <v>59695</v>
      </c>
      <c r="E211" s="1">
        <f>58.2958984375</f>
        <v>58.2958984375</v>
      </c>
    </row>
    <row r="212" spans="3:5" x14ac:dyDescent="0.25">
      <c r="C212" s="1">
        <f>32025</f>
        <v>32025</v>
      </c>
      <c r="D212" s="1">
        <f>59694</f>
        <v>59694</v>
      </c>
      <c r="E212" s="1">
        <f>58.294921875</f>
        <v>58.294921875</v>
      </c>
    </row>
    <row r="213" spans="3:5" x14ac:dyDescent="0.25">
      <c r="C213" s="1">
        <f>32169</f>
        <v>32169</v>
      </c>
      <c r="D213" s="1">
        <f>59694</f>
        <v>59694</v>
      </c>
      <c r="E213" s="1">
        <f>58.294921875</f>
        <v>58.294921875</v>
      </c>
    </row>
    <row r="214" spans="3:5" x14ac:dyDescent="0.25">
      <c r="C214" s="1">
        <f>32319</f>
        <v>32319</v>
      </c>
      <c r="D214" s="1">
        <f>59694</f>
        <v>59694</v>
      </c>
      <c r="E214" s="1">
        <f>58.294921875</f>
        <v>58.294921875</v>
      </c>
    </row>
    <row r="215" spans="3:5" x14ac:dyDescent="0.25">
      <c r="C215" s="1">
        <f>32472</f>
        <v>32472</v>
      </c>
      <c r="D215" s="1">
        <f>59694</f>
        <v>59694</v>
      </c>
      <c r="E215" s="1">
        <f>58.294921875</f>
        <v>58.294921875</v>
      </c>
    </row>
    <row r="216" spans="3:5" x14ac:dyDescent="0.25">
      <c r="C216" s="1">
        <f>32635</f>
        <v>32635</v>
      </c>
      <c r="D216" s="1">
        <f>59698</f>
        <v>59698</v>
      </c>
      <c r="E216" s="1">
        <f>58.298828125</f>
        <v>58.298828125</v>
      </c>
    </row>
    <row r="217" spans="3:5" x14ac:dyDescent="0.25">
      <c r="C217" s="1">
        <f>32774</f>
        <v>32774</v>
      </c>
      <c r="D217" s="1">
        <f>59702</f>
        <v>59702</v>
      </c>
      <c r="E217" s="1">
        <f>58.302734375</f>
        <v>58.302734375</v>
      </c>
    </row>
    <row r="218" spans="3:5" x14ac:dyDescent="0.25">
      <c r="C218" s="1">
        <f>32923</f>
        <v>32923</v>
      </c>
      <c r="D218" s="1">
        <f>59706</f>
        <v>59706</v>
      </c>
      <c r="E218" s="1">
        <f>58.306640625</f>
        <v>58.306640625</v>
      </c>
    </row>
    <row r="219" spans="3:5" x14ac:dyDescent="0.25">
      <c r="C219" s="1">
        <f>33062</f>
        <v>33062</v>
      </c>
      <c r="D219" s="1">
        <f>59706</f>
        <v>59706</v>
      </c>
      <c r="E219" s="1">
        <f>58.306640625</f>
        <v>58.306640625</v>
      </c>
    </row>
    <row r="220" spans="3:5" x14ac:dyDescent="0.25">
      <c r="C220" s="1">
        <f>33252</f>
        <v>33252</v>
      </c>
      <c r="D220" s="1">
        <f>59718</f>
        <v>59718</v>
      </c>
      <c r="E220" s="1">
        <f>58.318359375</f>
        <v>58.318359375</v>
      </c>
    </row>
    <row r="221" spans="3:5" x14ac:dyDescent="0.25">
      <c r="C221" s="1">
        <f>33403</f>
        <v>33403</v>
      </c>
      <c r="D221" s="1">
        <f>59722</f>
        <v>59722</v>
      </c>
      <c r="E221" s="1">
        <f>58.322265625</f>
        <v>58.322265625</v>
      </c>
    </row>
    <row r="222" spans="3:5" x14ac:dyDescent="0.25">
      <c r="C222" s="1">
        <f>33550</f>
        <v>33550</v>
      </c>
      <c r="D222" s="1">
        <f>59723</f>
        <v>59723</v>
      </c>
      <c r="E222" s="1">
        <f>58.3232421875</f>
        <v>58.3232421875</v>
      </c>
    </row>
    <row r="223" spans="3:5" x14ac:dyDescent="0.25">
      <c r="C223" s="1">
        <f>33683</f>
        <v>33683</v>
      </c>
      <c r="D223" s="1">
        <f>59722</f>
        <v>59722</v>
      </c>
      <c r="E223" s="1">
        <f>58.322265625</f>
        <v>58.322265625</v>
      </c>
    </row>
    <row r="224" spans="3:5" x14ac:dyDescent="0.25">
      <c r="C224" s="1">
        <f>33824</f>
        <v>33824</v>
      </c>
      <c r="D224" s="1">
        <f>59723</f>
        <v>59723</v>
      </c>
      <c r="E224" s="1">
        <f>58.3232421875</f>
        <v>58.3232421875</v>
      </c>
    </row>
    <row r="225" spans="3:5" x14ac:dyDescent="0.25">
      <c r="C225" s="1">
        <f>33981</f>
        <v>33981</v>
      </c>
      <c r="D225" s="1">
        <f>59722</f>
        <v>59722</v>
      </c>
      <c r="E225" s="1">
        <f>58.322265625</f>
        <v>58.322265625</v>
      </c>
    </row>
    <row r="226" spans="3:5" x14ac:dyDescent="0.25">
      <c r="C226" s="1">
        <f>34122</f>
        <v>34122</v>
      </c>
      <c r="D226" s="1">
        <f>59723</f>
        <v>59723</v>
      </c>
      <c r="E226" s="1">
        <f>58.3232421875</f>
        <v>58.3232421875</v>
      </c>
    </row>
    <row r="227" spans="3:5" x14ac:dyDescent="0.25">
      <c r="C227" s="1">
        <f>34267</f>
        <v>34267</v>
      </c>
      <c r="D227" s="1">
        <f t="shared" ref="D227:D244" si="12">59722</f>
        <v>59722</v>
      </c>
      <c r="E227" s="1">
        <f t="shared" ref="E227:E244" si="13">58.322265625</f>
        <v>58.322265625</v>
      </c>
    </row>
    <row r="228" spans="3:5" x14ac:dyDescent="0.25">
      <c r="C228" s="1">
        <f>34406</f>
        <v>34406</v>
      </c>
      <c r="D228" s="1">
        <f t="shared" si="12"/>
        <v>59722</v>
      </c>
      <c r="E228" s="1">
        <f t="shared" si="13"/>
        <v>58.322265625</v>
      </c>
    </row>
    <row r="229" spans="3:5" x14ac:dyDescent="0.25">
      <c r="C229" s="1">
        <f>34544</f>
        <v>34544</v>
      </c>
      <c r="D229" s="1">
        <f t="shared" si="12"/>
        <v>59722</v>
      </c>
      <c r="E229" s="1">
        <f t="shared" si="13"/>
        <v>58.322265625</v>
      </c>
    </row>
    <row r="230" spans="3:5" x14ac:dyDescent="0.25">
      <c r="C230" s="1">
        <f>34712</f>
        <v>34712</v>
      </c>
      <c r="D230" s="1">
        <f t="shared" si="12"/>
        <v>59722</v>
      </c>
      <c r="E230" s="1">
        <f t="shared" si="13"/>
        <v>58.322265625</v>
      </c>
    </row>
    <row r="231" spans="3:5" x14ac:dyDescent="0.25">
      <c r="C231" s="1">
        <f>34864</f>
        <v>34864</v>
      </c>
      <c r="D231" s="1">
        <f t="shared" si="12"/>
        <v>59722</v>
      </c>
      <c r="E231" s="1">
        <f t="shared" si="13"/>
        <v>58.322265625</v>
      </c>
    </row>
    <row r="232" spans="3:5" x14ac:dyDescent="0.25">
      <c r="C232" s="1">
        <f>34992</f>
        <v>34992</v>
      </c>
      <c r="D232" s="1">
        <f t="shared" si="12"/>
        <v>59722</v>
      </c>
      <c r="E232" s="1">
        <f t="shared" si="13"/>
        <v>58.322265625</v>
      </c>
    </row>
    <row r="233" spans="3:5" x14ac:dyDescent="0.25">
      <c r="C233" s="1">
        <f>35134</f>
        <v>35134</v>
      </c>
      <c r="D233" s="1">
        <f t="shared" si="12"/>
        <v>59722</v>
      </c>
      <c r="E233" s="1">
        <f t="shared" si="13"/>
        <v>58.322265625</v>
      </c>
    </row>
    <row r="234" spans="3:5" x14ac:dyDescent="0.25">
      <c r="C234" s="1">
        <f>35267</f>
        <v>35267</v>
      </c>
      <c r="D234" s="1">
        <f t="shared" si="12"/>
        <v>59722</v>
      </c>
      <c r="E234" s="1">
        <f t="shared" si="13"/>
        <v>58.322265625</v>
      </c>
    </row>
    <row r="235" spans="3:5" x14ac:dyDescent="0.25">
      <c r="C235" s="1">
        <f>35395</f>
        <v>35395</v>
      </c>
      <c r="D235" s="1">
        <f t="shared" si="12"/>
        <v>59722</v>
      </c>
      <c r="E235" s="1">
        <f t="shared" si="13"/>
        <v>58.322265625</v>
      </c>
    </row>
    <row r="236" spans="3:5" x14ac:dyDescent="0.25">
      <c r="C236" s="1">
        <f>35529</f>
        <v>35529</v>
      </c>
      <c r="D236" s="1">
        <f t="shared" si="12"/>
        <v>59722</v>
      </c>
      <c r="E236" s="1">
        <f t="shared" si="13"/>
        <v>58.322265625</v>
      </c>
    </row>
    <row r="237" spans="3:5" x14ac:dyDescent="0.25">
      <c r="C237" s="1">
        <f>35675</f>
        <v>35675</v>
      </c>
      <c r="D237" s="1">
        <f t="shared" si="12"/>
        <v>59722</v>
      </c>
      <c r="E237" s="1">
        <f t="shared" si="13"/>
        <v>58.322265625</v>
      </c>
    </row>
    <row r="238" spans="3:5" x14ac:dyDescent="0.25">
      <c r="C238" s="1">
        <f>35813</f>
        <v>35813</v>
      </c>
      <c r="D238" s="1">
        <f t="shared" si="12"/>
        <v>59722</v>
      </c>
      <c r="E238" s="1">
        <f t="shared" si="13"/>
        <v>58.322265625</v>
      </c>
    </row>
    <row r="239" spans="3:5" x14ac:dyDescent="0.25">
      <c r="C239" s="1">
        <f>35948</f>
        <v>35948</v>
      </c>
      <c r="D239" s="1">
        <f t="shared" si="12"/>
        <v>59722</v>
      </c>
      <c r="E239" s="1">
        <f t="shared" si="13"/>
        <v>58.322265625</v>
      </c>
    </row>
    <row r="240" spans="3:5" x14ac:dyDescent="0.25">
      <c r="C240" s="1">
        <f>36089</f>
        <v>36089</v>
      </c>
      <c r="D240" s="1">
        <f t="shared" si="12"/>
        <v>59722</v>
      </c>
      <c r="E240" s="1">
        <f t="shared" si="13"/>
        <v>58.322265625</v>
      </c>
    </row>
    <row r="241" spans="3:5" x14ac:dyDescent="0.25">
      <c r="C241" s="1">
        <f>36224</f>
        <v>36224</v>
      </c>
      <c r="D241" s="1">
        <f t="shared" si="12"/>
        <v>59722</v>
      </c>
      <c r="E241" s="1">
        <f t="shared" si="13"/>
        <v>58.322265625</v>
      </c>
    </row>
    <row r="242" spans="3:5" x14ac:dyDescent="0.25">
      <c r="C242" s="1">
        <f>36360</f>
        <v>36360</v>
      </c>
      <c r="D242" s="1">
        <f t="shared" si="12"/>
        <v>59722</v>
      </c>
      <c r="E242" s="1">
        <f t="shared" si="13"/>
        <v>58.322265625</v>
      </c>
    </row>
    <row r="243" spans="3:5" x14ac:dyDescent="0.25">
      <c r="C243" s="1">
        <f>36521</f>
        <v>36521</v>
      </c>
      <c r="D243" s="1">
        <f t="shared" si="12"/>
        <v>59722</v>
      </c>
      <c r="E243" s="1">
        <f t="shared" si="13"/>
        <v>58.322265625</v>
      </c>
    </row>
    <row r="244" spans="3:5" x14ac:dyDescent="0.25">
      <c r="C244" s="1">
        <f>36662</f>
        <v>36662</v>
      </c>
      <c r="D244" s="1">
        <f t="shared" si="12"/>
        <v>59722</v>
      </c>
      <c r="E244" s="1">
        <f t="shared" si="13"/>
        <v>58.322265625</v>
      </c>
    </row>
    <row r="245" spans="3:5" x14ac:dyDescent="0.25">
      <c r="C245" s="1">
        <f>36807</f>
        <v>36807</v>
      </c>
      <c r="D245" s="1">
        <f>59723</f>
        <v>59723</v>
      </c>
      <c r="E245" s="1">
        <f>58.3232421875</f>
        <v>58.3232421875</v>
      </c>
    </row>
    <row r="246" spans="3:5" x14ac:dyDescent="0.25">
      <c r="C246" s="1">
        <f>36940</f>
        <v>36940</v>
      </c>
      <c r="D246" s="1">
        <f>59722</f>
        <v>59722</v>
      </c>
      <c r="E246" s="1">
        <f>58.322265625</f>
        <v>58.322265625</v>
      </c>
    </row>
    <row r="247" spans="3:5" x14ac:dyDescent="0.25">
      <c r="C247" s="1">
        <f>37082</f>
        <v>37082</v>
      </c>
      <c r="D247" s="1">
        <f>59723</f>
        <v>59723</v>
      </c>
      <c r="E247" s="1">
        <f>58.3232421875</f>
        <v>58.3232421875</v>
      </c>
    </row>
    <row r="248" spans="3:5" x14ac:dyDescent="0.25">
      <c r="C248" s="1">
        <f>37221</f>
        <v>37221</v>
      </c>
      <c r="D248" s="1">
        <f>59722</f>
        <v>59722</v>
      </c>
      <c r="E248" s="1">
        <f>58.322265625</f>
        <v>58.322265625</v>
      </c>
    </row>
    <row r="249" spans="3:5" x14ac:dyDescent="0.25">
      <c r="C249" s="1">
        <f>37357</f>
        <v>37357</v>
      </c>
      <c r="D249" s="1">
        <f>59723</f>
        <v>59723</v>
      </c>
      <c r="E249" s="1">
        <f>58.3232421875</f>
        <v>58.3232421875</v>
      </c>
    </row>
    <row r="250" spans="3:5" x14ac:dyDescent="0.25">
      <c r="C250" s="1">
        <f>37492</f>
        <v>37492</v>
      </c>
      <c r="D250" s="1">
        <f>59722</f>
        <v>59722</v>
      </c>
      <c r="E250" s="1">
        <f>58.322265625</f>
        <v>58.322265625</v>
      </c>
    </row>
    <row r="251" spans="3:5" x14ac:dyDescent="0.25">
      <c r="C251" s="1">
        <f>37645</f>
        <v>37645</v>
      </c>
      <c r="D251" s="1">
        <f>59723</f>
        <v>59723</v>
      </c>
      <c r="E251" s="1">
        <f>58.3232421875</f>
        <v>58.3232421875</v>
      </c>
    </row>
    <row r="252" spans="3:5" x14ac:dyDescent="0.25">
      <c r="C252" s="1">
        <f>37860</f>
        <v>37860</v>
      </c>
      <c r="D252" s="1">
        <f>59722</f>
        <v>59722</v>
      </c>
      <c r="E252" s="1">
        <f>58.322265625</f>
        <v>58.322265625</v>
      </c>
    </row>
    <row r="253" spans="3:5" x14ac:dyDescent="0.25">
      <c r="C253" s="1">
        <f>38012</f>
        <v>38012</v>
      </c>
      <c r="D253" s="1">
        <f>59722</f>
        <v>59722</v>
      </c>
      <c r="E253" s="1">
        <f>58.322265625</f>
        <v>58.322265625</v>
      </c>
    </row>
    <row r="254" spans="3:5" x14ac:dyDescent="0.25">
      <c r="C254" s="1">
        <f>38156</f>
        <v>38156</v>
      </c>
      <c r="D254" s="1">
        <f>59723</f>
        <v>59723</v>
      </c>
      <c r="E254" s="1">
        <f>58.3232421875</f>
        <v>58.3232421875</v>
      </c>
    </row>
    <row r="255" spans="3:5" x14ac:dyDescent="0.25">
      <c r="C255" s="1">
        <f>38285</f>
        <v>38285</v>
      </c>
      <c r="D255" s="1">
        <f>59722</f>
        <v>59722</v>
      </c>
      <c r="E255" s="1">
        <f>58.322265625</f>
        <v>58.322265625</v>
      </c>
    </row>
    <row r="256" spans="3:5" x14ac:dyDescent="0.25">
      <c r="C256" s="1">
        <f>38426</f>
        <v>38426</v>
      </c>
      <c r="D256" s="1">
        <f>59723</f>
        <v>59723</v>
      </c>
      <c r="E256" s="1">
        <f>58.3232421875</f>
        <v>58.3232421875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2016-01-08T15:46:55Z</cp:lastPrinted>
  <dcterms:created xsi:type="dcterms:W3CDTF">2016-01-08T15:46:55Z</dcterms:created>
  <dcterms:modified xsi:type="dcterms:W3CDTF">2016-01-08T15:42:28Z</dcterms:modified>
</cp:coreProperties>
</file>