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Sencha Touch 2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I13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<sst xmlns="http://schemas.openxmlformats.org/spreadsheetml/2006/main" count="9" uniqueCount="9">
  <si>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</si>
  <si>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</si>
  <si>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</si>
  <si>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</si>
  <si>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286(120x)</t>
  </si>
  <si>
    <t>AVERAGE: 152(227x)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</si>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</sst>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Sheet1!$A$2:$A$121</c:f>
              <c:numCache>
                <c:formatCode>General</c:formatCode>
                <c:ptCount val="120"/>
                <c:pt idx="0">
                  <c:v>326</c:v>
                </c:pt>
                <c:pt idx="1">
                  <c:v>623</c:v>
                </c:pt>
                <c:pt idx="2">
                  <c:v>902</c:v>
                </c:pt>
                <c:pt idx="3">
                  <c:v>1162</c:v>
                </c:pt>
                <c:pt idx="4">
                  <c:v>1442</c:v>
                </c:pt>
                <c:pt idx="5">
                  <c:v>1728</c:v>
                </c:pt>
                <c:pt idx="6">
                  <c:v>2007</c:v>
                </c:pt>
                <c:pt idx="7">
                  <c:v>2269</c:v>
                </c:pt>
                <c:pt idx="8">
                  <c:v>2537</c:v>
                </c:pt>
                <c:pt idx="9">
                  <c:v>2814</c:v>
                </c:pt>
                <c:pt idx="10">
                  <c:v>3086</c:v>
                </c:pt>
                <c:pt idx="11">
                  <c:v>3357</c:v>
                </c:pt>
                <c:pt idx="12">
                  <c:v>3630</c:v>
                </c:pt>
                <c:pt idx="13">
                  <c:v>3891</c:v>
                </c:pt>
                <c:pt idx="14">
                  <c:v>4156</c:v>
                </c:pt>
                <c:pt idx="15">
                  <c:v>4426</c:v>
                </c:pt>
                <c:pt idx="16">
                  <c:v>4708</c:v>
                </c:pt>
                <c:pt idx="17">
                  <c:v>5016</c:v>
                </c:pt>
                <c:pt idx="18">
                  <c:v>5308</c:v>
                </c:pt>
                <c:pt idx="19">
                  <c:v>5596</c:v>
                </c:pt>
                <c:pt idx="20">
                  <c:v>5896</c:v>
                </c:pt>
                <c:pt idx="21">
                  <c:v>6193</c:v>
                </c:pt>
                <c:pt idx="22">
                  <c:v>6462</c:v>
                </c:pt>
                <c:pt idx="23">
                  <c:v>6741</c:v>
                </c:pt>
                <c:pt idx="24">
                  <c:v>7028</c:v>
                </c:pt>
                <c:pt idx="25">
                  <c:v>7315</c:v>
                </c:pt>
                <c:pt idx="26">
                  <c:v>7594</c:v>
                </c:pt>
                <c:pt idx="27">
                  <c:v>7883</c:v>
                </c:pt>
                <c:pt idx="28">
                  <c:v>8169</c:v>
                </c:pt>
                <c:pt idx="29">
                  <c:v>8448</c:v>
                </c:pt>
                <c:pt idx="30">
                  <c:v>8734</c:v>
                </c:pt>
                <c:pt idx="31">
                  <c:v>8999</c:v>
                </c:pt>
                <c:pt idx="32">
                  <c:v>9270</c:v>
                </c:pt>
                <c:pt idx="33">
                  <c:v>9564</c:v>
                </c:pt>
                <c:pt idx="34">
                  <c:v>9839</c:v>
                </c:pt>
                <c:pt idx="35">
                  <c:v>10143</c:v>
                </c:pt>
                <c:pt idx="36">
                  <c:v>10421</c:v>
                </c:pt>
                <c:pt idx="37">
                  <c:v>10698</c:v>
                </c:pt>
                <c:pt idx="38">
                  <c:v>10972</c:v>
                </c:pt>
                <c:pt idx="39">
                  <c:v>11282</c:v>
                </c:pt>
                <c:pt idx="40">
                  <c:v>11568</c:v>
                </c:pt>
                <c:pt idx="41">
                  <c:v>11848</c:v>
                </c:pt>
                <c:pt idx="42">
                  <c:v>12152</c:v>
                </c:pt>
                <c:pt idx="43">
                  <c:v>12456</c:v>
                </c:pt>
                <c:pt idx="44">
                  <c:v>12738</c:v>
                </c:pt>
                <c:pt idx="45">
                  <c:v>13031</c:v>
                </c:pt>
                <c:pt idx="46">
                  <c:v>13331</c:v>
                </c:pt>
                <c:pt idx="47">
                  <c:v>13646</c:v>
                </c:pt>
                <c:pt idx="48">
                  <c:v>13955</c:v>
                </c:pt>
                <c:pt idx="49">
                  <c:v>14259</c:v>
                </c:pt>
                <c:pt idx="50">
                  <c:v>14603</c:v>
                </c:pt>
                <c:pt idx="51">
                  <c:v>14924</c:v>
                </c:pt>
                <c:pt idx="52">
                  <c:v>15214</c:v>
                </c:pt>
                <c:pt idx="53">
                  <c:v>15490</c:v>
                </c:pt>
                <c:pt idx="54">
                  <c:v>15774</c:v>
                </c:pt>
                <c:pt idx="55">
                  <c:v>16073</c:v>
                </c:pt>
                <c:pt idx="56">
                  <c:v>16349</c:v>
                </c:pt>
                <c:pt idx="57">
                  <c:v>16622</c:v>
                </c:pt>
                <c:pt idx="58">
                  <c:v>16896</c:v>
                </c:pt>
                <c:pt idx="59">
                  <c:v>17211</c:v>
                </c:pt>
                <c:pt idx="60">
                  <c:v>17527</c:v>
                </c:pt>
                <c:pt idx="61">
                  <c:v>17809</c:v>
                </c:pt>
                <c:pt idx="62">
                  <c:v>18080</c:v>
                </c:pt>
                <c:pt idx="63">
                  <c:v>18376</c:v>
                </c:pt>
                <c:pt idx="64">
                  <c:v>18662</c:v>
                </c:pt>
                <c:pt idx="65">
                  <c:v>18940</c:v>
                </c:pt>
                <c:pt idx="66">
                  <c:v>19228</c:v>
                </c:pt>
                <c:pt idx="67">
                  <c:v>19506</c:v>
                </c:pt>
                <c:pt idx="68">
                  <c:v>19784</c:v>
                </c:pt>
                <c:pt idx="69">
                  <c:v>20069</c:v>
                </c:pt>
                <c:pt idx="70">
                  <c:v>20345</c:v>
                </c:pt>
                <c:pt idx="71">
                  <c:v>20626</c:v>
                </c:pt>
                <c:pt idx="72">
                  <c:v>20908</c:v>
                </c:pt>
                <c:pt idx="73">
                  <c:v>21187</c:v>
                </c:pt>
                <c:pt idx="74">
                  <c:v>21461</c:v>
                </c:pt>
                <c:pt idx="75">
                  <c:v>21740</c:v>
                </c:pt>
                <c:pt idx="76">
                  <c:v>22021</c:v>
                </c:pt>
                <c:pt idx="77">
                  <c:v>22312</c:v>
                </c:pt>
                <c:pt idx="78">
                  <c:v>22608</c:v>
                </c:pt>
                <c:pt idx="79">
                  <c:v>22884</c:v>
                </c:pt>
                <c:pt idx="80">
                  <c:v>23173</c:v>
                </c:pt>
                <c:pt idx="81">
                  <c:v>23467</c:v>
                </c:pt>
                <c:pt idx="82">
                  <c:v>23748</c:v>
                </c:pt>
                <c:pt idx="83">
                  <c:v>24047</c:v>
                </c:pt>
                <c:pt idx="84">
                  <c:v>24345</c:v>
                </c:pt>
                <c:pt idx="85">
                  <c:v>24637</c:v>
                </c:pt>
                <c:pt idx="86">
                  <c:v>24930</c:v>
                </c:pt>
                <c:pt idx="87">
                  <c:v>25215</c:v>
                </c:pt>
                <c:pt idx="88">
                  <c:v>25501</c:v>
                </c:pt>
                <c:pt idx="89">
                  <c:v>25800</c:v>
                </c:pt>
                <c:pt idx="90">
                  <c:v>26109</c:v>
                </c:pt>
                <c:pt idx="91">
                  <c:v>26407</c:v>
                </c:pt>
                <c:pt idx="92">
                  <c:v>26687</c:v>
                </c:pt>
                <c:pt idx="93">
                  <c:v>26971</c:v>
                </c:pt>
                <c:pt idx="94">
                  <c:v>27259</c:v>
                </c:pt>
                <c:pt idx="95">
                  <c:v>27579</c:v>
                </c:pt>
                <c:pt idx="96">
                  <c:v>27914</c:v>
                </c:pt>
                <c:pt idx="97">
                  <c:v>28250</c:v>
                </c:pt>
                <c:pt idx="98">
                  <c:v>28581</c:v>
                </c:pt>
                <c:pt idx="99">
                  <c:v>28910</c:v>
                </c:pt>
                <c:pt idx="100">
                  <c:v>29232</c:v>
                </c:pt>
                <c:pt idx="101">
                  <c:v>29566</c:v>
                </c:pt>
                <c:pt idx="102">
                  <c:v>29856</c:v>
                </c:pt>
                <c:pt idx="103">
                  <c:v>30154</c:v>
                </c:pt>
                <c:pt idx="104">
                  <c:v>30474</c:v>
                </c:pt>
                <c:pt idx="105">
                  <c:v>30762</c:v>
                </c:pt>
                <c:pt idx="106">
                  <c:v>31048</c:v>
                </c:pt>
                <c:pt idx="107">
                  <c:v>31316</c:v>
                </c:pt>
                <c:pt idx="108">
                  <c:v>31610</c:v>
                </c:pt>
                <c:pt idx="109">
                  <c:v>31868</c:v>
                </c:pt>
                <c:pt idx="110">
                  <c:v>32142</c:v>
                </c:pt>
                <c:pt idx="111">
                  <c:v>32408</c:v>
                </c:pt>
                <c:pt idx="112">
                  <c:v>32685</c:v>
                </c:pt>
                <c:pt idx="113">
                  <c:v>32955</c:v>
                </c:pt>
                <c:pt idx="114">
                  <c:v>33233</c:v>
                </c:pt>
                <c:pt idx="115">
                  <c:v>33526</c:v>
                </c:pt>
                <c:pt idx="116">
                  <c:v>33793</c:v>
                </c:pt>
                <c:pt idx="117">
                  <c:v>34072</c:v>
                </c:pt>
                <c:pt idx="118">
                  <c:v>34363</c:v>
                </c:pt>
                <c:pt idx="119">
                  <c:v>34656</c:v>
                </c:pt>
              </c:numCache>
            </c:numRef>
          </c:cat>
          <c:val>
            <c:numRef>
              <c:f>Sheet1!$B$2:$B$121</c:f>
              <c:numCache>
                <c:formatCode>General</c:formatCode>
                <c:ptCount val="120"/>
                <c:pt idx="0">
                  <c:v>20</c:v>
                </c:pt>
                <c:pt idx="1">
                  <c:v>22</c:v>
                </c:pt>
                <c:pt idx="2">
                  <c:v>33</c:v>
                </c:pt>
                <c:pt idx="3">
                  <c:v>20</c:v>
                </c:pt>
                <c:pt idx="4">
                  <c:v>29</c:v>
                </c:pt>
                <c:pt idx="5">
                  <c:v>22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35</c:v>
                </c:pt>
                <c:pt idx="10">
                  <c:v>27</c:v>
                </c:pt>
                <c:pt idx="11">
                  <c:v>40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33</c:v>
                </c:pt>
                <c:pt idx="22">
                  <c:v>2</c:v>
                </c:pt>
                <c:pt idx="23">
                  <c:v>29</c:v>
                </c:pt>
                <c:pt idx="24">
                  <c:v>24</c:v>
                </c:pt>
                <c:pt idx="25">
                  <c:v>26</c:v>
                </c:pt>
                <c:pt idx="26">
                  <c:v>29</c:v>
                </c:pt>
                <c:pt idx="27">
                  <c:v>25</c:v>
                </c:pt>
                <c:pt idx="28">
                  <c:v>27</c:v>
                </c:pt>
                <c:pt idx="29">
                  <c:v>33</c:v>
                </c:pt>
                <c:pt idx="30">
                  <c:v>33</c:v>
                </c:pt>
                <c:pt idx="31">
                  <c:v>36</c:v>
                </c:pt>
                <c:pt idx="32">
                  <c:v>38</c:v>
                </c:pt>
                <c:pt idx="33">
                  <c:v>32</c:v>
                </c:pt>
                <c:pt idx="34">
                  <c:v>30</c:v>
                </c:pt>
                <c:pt idx="35">
                  <c:v>35</c:v>
                </c:pt>
                <c:pt idx="36">
                  <c:v>25</c:v>
                </c:pt>
                <c:pt idx="37">
                  <c:v>29</c:v>
                </c:pt>
                <c:pt idx="38">
                  <c:v>34</c:v>
                </c:pt>
                <c:pt idx="39">
                  <c:v>38</c:v>
                </c:pt>
                <c:pt idx="40">
                  <c:v>27</c:v>
                </c:pt>
                <c:pt idx="41">
                  <c:v>0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</c:v>
                </c:pt>
                <c:pt idx="52">
                  <c:v>35</c:v>
                </c:pt>
                <c:pt idx="53">
                  <c:v>25</c:v>
                </c:pt>
                <c:pt idx="54">
                  <c:v>36</c:v>
                </c:pt>
                <c:pt idx="55">
                  <c:v>22</c:v>
                </c:pt>
                <c:pt idx="56">
                  <c:v>32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</c:v>
                </c:pt>
                <c:pt idx="61">
                  <c:v>40</c:v>
                </c:pt>
                <c:pt idx="62">
                  <c:v>22</c:v>
                </c:pt>
                <c:pt idx="63">
                  <c:v>17</c:v>
                </c:pt>
                <c:pt idx="64">
                  <c:v>35</c:v>
                </c:pt>
                <c:pt idx="65">
                  <c:v>10</c:v>
                </c:pt>
                <c:pt idx="66">
                  <c:v>11</c:v>
                </c:pt>
                <c:pt idx="67">
                  <c:v>12</c:v>
                </c:pt>
                <c:pt idx="68">
                  <c:v>14</c:v>
                </c:pt>
                <c:pt idx="69">
                  <c:v>14</c:v>
                </c:pt>
                <c:pt idx="70">
                  <c:v>20</c:v>
                </c:pt>
                <c:pt idx="71">
                  <c:v>17</c:v>
                </c:pt>
                <c:pt idx="72">
                  <c:v>31</c:v>
                </c:pt>
                <c:pt idx="73">
                  <c:v>40</c:v>
                </c:pt>
                <c:pt idx="74">
                  <c:v>21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44</c:v>
                </c:pt>
                <c:pt idx="83">
                  <c:v>26</c:v>
                </c:pt>
                <c:pt idx="84">
                  <c:v>17</c:v>
                </c:pt>
                <c:pt idx="85">
                  <c:v>11</c:v>
                </c:pt>
                <c:pt idx="86">
                  <c:v>13</c:v>
                </c:pt>
                <c:pt idx="87">
                  <c:v>15</c:v>
                </c:pt>
                <c:pt idx="88">
                  <c:v>12</c:v>
                </c:pt>
                <c:pt idx="89">
                  <c:v>14</c:v>
                </c:pt>
                <c:pt idx="90">
                  <c:v>17</c:v>
                </c:pt>
                <c:pt idx="91">
                  <c:v>20</c:v>
                </c:pt>
                <c:pt idx="92">
                  <c:v>26</c:v>
                </c:pt>
                <c:pt idx="93">
                  <c:v>10</c:v>
                </c:pt>
                <c:pt idx="94">
                  <c:v>11</c:v>
                </c:pt>
                <c:pt idx="95">
                  <c:v>14</c:v>
                </c:pt>
                <c:pt idx="96">
                  <c:v>15</c:v>
                </c:pt>
                <c:pt idx="97">
                  <c:v>17</c:v>
                </c:pt>
                <c:pt idx="98">
                  <c:v>18</c:v>
                </c:pt>
                <c:pt idx="99">
                  <c:v>13</c:v>
                </c:pt>
                <c:pt idx="100">
                  <c:v>15</c:v>
                </c:pt>
                <c:pt idx="101">
                  <c:v>18</c:v>
                </c:pt>
                <c:pt idx="102">
                  <c:v>25</c:v>
                </c:pt>
                <c:pt idx="103">
                  <c:v>21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36</c:v>
                </c:pt>
                <c:pt idx="113">
                  <c:v>21</c:v>
                </c:pt>
                <c:pt idx="114">
                  <c:v>31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3696176"/>
        <c:axId val="-1443694544"/>
      </c:lineChart>
      <c:catAx>
        <c:axId val="-144369617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443694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4369454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44369617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Sheet1!$C$2:$C$228</c:f>
              <c:numCache>
                <c:formatCode>General</c:formatCode>
                <c:ptCount val="227"/>
                <c:pt idx="0">
                  <c:v>333</c:v>
                </c:pt>
                <c:pt idx="1">
                  <c:v>500</c:v>
                </c:pt>
                <c:pt idx="2">
                  <c:v>663</c:v>
                </c:pt>
                <c:pt idx="3">
                  <c:v>807</c:v>
                </c:pt>
                <c:pt idx="4">
                  <c:v>947</c:v>
                </c:pt>
                <c:pt idx="5">
                  <c:v>1073</c:v>
                </c:pt>
                <c:pt idx="6">
                  <c:v>1206</c:v>
                </c:pt>
                <c:pt idx="7">
                  <c:v>1352</c:v>
                </c:pt>
                <c:pt idx="8">
                  <c:v>1488</c:v>
                </c:pt>
                <c:pt idx="9">
                  <c:v>1609</c:v>
                </c:pt>
                <c:pt idx="10">
                  <c:v>1810</c:v>
                </c:pt>
                <c:pt idx="11">
                  <c:v>1967</c:v>
                </c:pt>
                <c:pt idx="12">
                  <c:v>2094</c:v>
                </c:pt>
                <c:pt idx="13">
                  <c:v>2220</c:v>
                </c:pt>
                <c:pt idx="14">
                  <c:v>2377</c:v>
                </c:pt>
                <c:pt idx="15">
                  <c:v>2520</c:v>
                </c:pt>
                <c:pt idx="16">
                  <c:v>2663</c:v>
                </c:pt>
                <c:pt idx="17">
                  <c:v>2791</c:v>
                </c:pt>
                <c:pt idx="18">
                  <c:v>2927</c:v>
                </c:pt>
                <c:pt idx="19">
                  <c:v>3074</c:v>
                </c:pt>
                <c:pt idx="20">
                  <c:v>3232</c:v>
                </c:pt>
                <c:pt idx="21">
                  <c:v>3386</c:v>
                </c:pt>
                <c:pt idx="22">
                  <c:v>3536</c:v>
                </c:pt>
                <c:pt idx="23">
                  <c:v>3672</c:v>
                </c:pt>
                <c:pt idx="24">
                  <c:v>3800</c:v>
                </c:pt>
                <c:pt idx="25">
                  <c:v>3928</c:v>
                </c:pt>
                <c:pt idx="26">
                  <c:v>4061</c:v>
                </c:pt>
                <c:pt idx="27">
                  <c:v>4191</c:v>
                </c:pt>
                <c:pt idx="28">
                  <c:v>4325</c:v>
                </c:pt>
                <c:pt idx="29">
                  <c:v>4496</c:v>
                </c:pt>
                <c:pt idx="30">
                  <c:v>4637</c:v>
                </c:pt>
                <c:pt idx="31">
                  <c:v>4791</c:v>
                </c:pt>
                <c:pt idx="32">
                  <c:v>4925</c:v>
                </c:pt>
                <c:pt idx="33">
                  <c:v>5087</c:v>
                </c:pt>
                <c:pt idx="34">
                  <c:v>5223</c:v>
                </c:pt>
                <c:pt idx="35">
                  <c:v>5375</c:v>
                </c:pt>
                <c:pt idx="36">
                  <c:v>5509</c:v>
                </c:pt>
                <c:pt idx="37">
                  <c:v>5652</c:v>
                </c:pt>
                <c:pt idx="38">
                  <c:v>5787</c:v>
                </c:pt>
                <c:pt idx="39">
                  <c:v>5924</c:v>
                </c:pt>
                <c:pt idx="40">
                  <c:v>6112</c:v>
                </c:pt>
                <c:pt idx="41">
                  <c:v>6297</c:v>
                </c:pt>
                <c:pt idx="42">
                  <c:v>6434</c:v>
                </c:pt>
                <c:pt idx="43">
                  <c:v>6585</c:v>
                </c:pt>
                <c:pt idx="44">
                  <c:v>6736</c:v>
                </c:pt>
                <c:pt idx="45">
                  <c:v>6895</c:v>
                </c:pt>
                <c:pt idx="46">
                  <c:v>7037</c:v>
                </c:pt>
                <c:pt idx="47">
                  <c:v>7187</c:v>
                </c:pt>
                <c:pt idx="48">
                  <c:v>7346</c:v>
                </c:pt>
                <c:pt idx="49">
                  <c:v>7490</c:v>
                </c:pt>
                <c:pt idx="50">
                  <c:v>7629</c:v>
                </c:pt>
                <c:pt idx="51">
                  <c:v>7762</c:v>
                </c:pt>
                <c:pt idx="52">
                  <c:v>7896</c:v>
                </c:pt>
                <c:pt idx="53">
                  <c:v>8052</c:v>
                </c:pt>
                <c:pt idx="54">
                  <c:v>8207</c:v>
                </c:pt>
                <c:pt idx="55">
                  <c:v>8336</c:v>
                </c:pt>
                <c:pt idx="56">
                  <c:v>8497</c:v>
                </c:pt>
                <c:pt idx="57">
                  <c:v>8633</c:v>
                </c:pt>
                <c:pt idx="58">
                  <c:v>8773</c:v>
                </c:pt>
                <c:pt idx="59">
                  <c:v>8904</c:v>
                </c:pt>
                <c:pt idx="60">
                  <c:v>9040</c:v>
                </c:pt>
                <c:pt idx="61">
                  <c:v>9172</c:v>
                </c:pt>
                <c:pt idx="62">
                  <c:v>9348</c:v>
                </c:pt>
                <c:pt idx="63">
                  <c:v>9508</c:v>
                </c:pt>
                <c:pt idx="64">
                  <c:v>9661</c:v>
                </c:pt>
                <c:pt idx="65">
                  <c:v>9813</c:v>
                </c:pt>
                <c:pt idx="66">
                  <c:v>9972</c:v>
                </c:pt>
                <c:pt idx="67">
                  <c:v>10121</c:v>
                </c:pt>
                <c:pt idx="68">
                  <c:v>10267</c:v>
                </c:pt>
                <c:pt idx="69">
                  <c:v>10409</c:v>
                </c:pt>
                <c:pt idx="70">
                  <c:v>10555</c:v>
                </c:pt>
                <c:pt idx="71">
                  <c:v>10690</c:v>
                </c:pt>
                <c:pt idx="72">
                  <c:v>10835</c:v>
                </c:pt>
                <c:pt idx="73">
                  <c:v>10980</c:v>
                </c:pt>
                <c:pt idx="74">
                  <c:v>11127</c:v>
                </c:pt>
                <c:pt idx="75">
                  <c:v>11322</c:v>
                </c:pt>
                <c:pt idx="76">
                  <c:v>11478</c:v>
                </c:pt>
                <c:pt idx="77">
                  <c:v>11618</c:v>
                </c:pt>
                <c:pt idx="78">
                  <c:v>11748</c:v>
                </c:pt>
                <c:pt idx="79">
                  <c:v>11921</c:v>
                </c:pt>
                <c:pt idx="80">
                  <c:v>12072</c:v>
                </c:pt>
                <c:pt idx="81">
                  <c:v>12231</c:v>
                </c:pt>
                <c:pt idx="82">
                  <c:v>12459</c:v>
                </c:pt>
                <c:pt idx="83">
                  <c:v>12618</c:v>
                </c:pt>
                <c:pt idx="84">
                  <c:v>12753</c:v>
                </c:pt>
                <c:pt idx="85">
                  <c:v>12893</c:v>
                </c:pt>
                <c:pt idx="86">
                  <c:v>13056</c:v>
                </c:pt>
                <c:pt idx="87">
                  <c:v>13210</c:v>
                </c:pt>
                <c:pt idx="88">
                  <c:v>13368</c:v>
                </c:pt>
                <c:pt idx="89">
                  <c:v>13542</c:v>
                </c:pt>
                <c:pt idx="90">
                  <c:v>13692</c:v>
                </c:pt>
                <c:pt idx="91">
                  <c:v>13834</c:v>
                </c:pt>
                <c:pt idx="92">
                  <c:v>14000</c:v>
                </c:pt>
                <c:pt idx="93">
                  <c:v>14151</c:v>
                </c:pt>
                <c:pt idx="94">
                  <c:v>14307</c:v>
                </c:pt>
                <c:pt idx="95">
                  <c:v>14484</c:v>
                </c:pt>
                <c:pt idx="96">
                  <c:v>14677</c:v>
                </c:pt>
                <c:pt idx="97">
                  <c:v>14843</c:v>
                </c:pt>
                <c:pt idx="98">
                  <c:v>15078</c:v>
                </c:pt>
                <c:pt idx="99">
                  <c:v>15234</c:v>
                </c:pt>
                <c:pt idx="100">
                  <c:v>15367</c:v>
                </c:pt>
                <c:pt idx="101">
                  <c:v>15516</c:v>
                </c:pt>
                <c:pt idx="102">
                  <c:v>15655</c:v>
                </c:pt>
                <c:pt idx="103">
                  <c:v>15813</c:v>
                </c:pt>
                <c:pt idx="104">
                  <c:v>15974</c:v>
                </c:pt>
                <c:pt idx="105">
                  <c:v>16156</c:v>
                </c:pt>
                <c:pt idx="106">
                  <c:v>16313</c:v>
                </c:pt>
                <c:pt idx="107">
                  <c:v>16473</c:v>
                </c:pt>
                <c:pt idx="108">
                  <c:v>16602</c:v>
                </c:pt>
                <c:pt idx="109">
                  <c:v>16748</c:v>
                </c:pt>
                <c:pt idx="110">
                  <c:v>16882</c:v>
                </c:pt>
                <c:pt idx="111">
                  <c:v>17048</c:v>
                </c:pt>
                <c:pt idx="112">
                  <c:v>17204</c:v>
                </c:pt>
                <c:pt idx="113">
                  <c:v>17373</c:v>
                </c:pt>
                <c:pt idx="114">
                  <c:v>17561</c:v>
                </c:pt>
                <c:pt idx="115">
                  <c:v>17764</c:v>
                </c:pt>
                <c:pt idx="116">
                  <c:v>17907</c:v>
                </c:pt>
                <c:pt idx="117">
                  <c:v>18050</c:v>
                </c:pt>
                <c:pt idx="118">
                  <c:v>18200</c:v>
                </c:pt>
                <c:pt idx="119">
                  <c:v>18352</c:v>
                </c:pt>
                <c:pt idx="120">
                  <c:v>18504</c:v>
                </c:pt>
                <c:pt idx="121">
                  <c:v>18673</c:v>
                </c:pt>
                <c:pt idx="122">
                  <c:v>18820</c:v>
                </c:pt>
                <c:pt idx="123">
                  <c:v>18970</c:v>
                </c:pt>
                <c:pt idx="124">
                  <c:v>19124</c:v>
                </c:pt>
                <c:pt idx="125">
                  <c:v>19277</c:v>
                </c:pt>
                <c:pt idx="126">
                  <c:v>19418</c:v>
                </c:pt>
                <c:pt idx="127">
                  <c:v>19581</c:v>
                </c:pt>
                <c:pt idx="128">
                  <c:v>19731</c:v>
                </c:pt>
                <c:pt idx="129">
                  <c:v>19884</c:v>
                </c:pt>
                <c:pt idx="130">
                  <c:v>20042</c:v>
                </c:pt>
                <c:pt idx="131">
                  <c:v>20192</c:v>
                </c:pt>
                <c:pt idx="132">
                  <c:v>20367</c:v>
                </c:pt>
                <c:pt idx="133">
                  <c:v>20531</c:v>
                </c:pt>
                <c:pt idx="134">
                  <c:v>20695</c:v>
                </c:pt>
                <c:pt idx="135">
                  <c:v>20830</c:v>
                </c:pt>
                <c:pt idx="136">
                  <c:v>20976</c:v>
                </c:pt>
                <c:pt idx="137">
                  <c:v>21112</c:v>
                </c:pt>
                <c:pt idx="138">
                  <c:v>21321</c:v>
                </c:pt>
                <c:pt idx="139">
                  <c:v>21477</c:v>
                </c:pt>
                <c:pt idx="140">
                  <c:v>21653</c:v>
                </c:pt>
                <c:pt idx="141">
                  <c:v>21786</c:v>
                </c:pt>
                <c:pt idx="142">
                  <c:v>21918</c:v>
                </c:pt>
                <c:pt idx="143">
                  <c:v>22075</c:v>
                </c:pt>
                <c:pt idx="144">
                  <c:v>22220</c:v>
                </c:pt>
                <c:pt idx="145">
                  <c:v>22392</c:v>
                </c:pt>
                <c:pt idx="146">
                  <c:v>22550</c:v>
                </c:pt>
                <c:pt idx="147">
                  <c:v>22705</c:v>
                </c:pt>
                <c:pt idx="148">
                  <c:v>22893</c:v>
                </c:pt>
                <c:pt idx="149">
                  <c:v>23039</c:v>
                </c:pt>
                <c:pt idx="150">
                  <c:v>23183</c:v>
                </c:pt>
                <c:pt idx="151">
                  <c:v>23338</c:v>
                </c:pt>
                <c:pt idx="152">
                  <c:v>23492</c:v>
                </c:pt>
                <c:pt idx="153">
                  <c:v>23666</c:v>
                </c:pt>
                <c:pt idx="154">
                  <c:v>23811</c:v>
                </c:pt>
                <c:pt idx="155">
                  <c:v>24020</c:v>
                </c:pt>
                <c:pt idx="156">
                  <c:v>24179</c:v>
                </c:pt>
                <c:pt idx="157">
                  <c:v>24331</c:v>
                </c:pt>
                <c:pt idx="158">
                  <c:v>24496</c:v>
                </c:pt>
                <c:pt idx="159">
                  <c:v>24645</c:v>
                </c:pt>
                <c:pt idx="160">
                  <c:v>24798</c:v>
                </c:pt>
                <c:pt idx="161">
                  <c:v>24941</c:v>
                </c:pt>
                <c:pt idx="162">
                  <c:v>25083</c:v>
                </c:pt>
                <c:pt idx="163">
                  <c:v>25230</c:v>
                </c:pt>
                <c:pt idx="164">
                  <c:v>25373</c:v>
                </c:pt>
                <c:pt idx="165">
                  <c:v>25519</c:v>
                </c:pt>
                <c:pt idx="166">
                  <c:v>25670</c:v>
                </c:pt>
                <c:pt idx="167">
                  <c:v>25843</c:v>
                </c:pt>
                <c:pt idx="168">
                  <c:v>25996</c:v>
                </c:pt>
                <c:pt idx="169">
                  <c:v>26170</c:v>
                </c:pt>
                <c:pt idx="170">
                  <c:v>26344</c:v>
                </c:pt>
                <c:pt idx="171">
                  <c:v>26512</c:v>
                </c:pt>
                <c:pt idx="172">
                  <c:v>26671</c:v>
                </c:pt>
                <c:pt idx="173">
                  <c:v>26824</c:v>
                </c:pt>
                <c:pt idx="174">
                  <c:v>26972</c:v>
                </c:pt>
                <c:pt idx="175">
                  <c:v>27121</c:v>
                </c:pt>
                <c:pt idx="176">
                  <c:v>27273</c:v>
                </c:pt>
                <c:pt idx="177">
                  <c:v>27426</c:v>
                </c:pt>
                <c:pt idx="178">
                  <c:v>27597</c:v>
                </c:pt>
                <c:pt idx="179">
                  <c:v>27759</c:v>
                </c:pt>
                <c:pt idx="180">
                  <c:v>27922</c:v>
                </c:pt>
                <c:pt idx="181">
                  <c:v>28091</c:v>
                </c:pt>
                <c:pt idx="182">
                  <c:v>28263</c:v>
                </c:pt>
                <c:pt idx="183">
                  <c:v>28436</c:v>
                </c:pt>
                <c:pt idx="184">
                  <c:v>28643</c:v>
                </c:pt>
                <c:pt idx="185">
                  <c:v>28798</c:v>
                </c:pt>
                <c:pt idx="186">
                  <c:v>28976</c:v>
                </c:pt>
                <c:pt idx="187">
                  <c:v>29167</c:v>
                </c:pt>
                <c:pt idx="188">
                  <c:v>29327</c:v>
                </c:pt>
                <c:pt idx="189">
                  <c:v>29482</c:v>
                </c:pt>
                <c:pt idx="190">
                  <c:v>29625</c:v>
                </c:pt>
                <c:pt idx="191">
                  <c:v>29753</c:v>
                </c:pt>
                <c:pt idx="192">
                  <c:v>29912</c:v>
                </c:pt>
                <c:pt idx="193">
                  <c:v>30059</c:v>
                </c:pt>
                <c:pt idx="194">
                  <c:v>30233</c:v>
                </c:pt>
                <c:pt idx="195">
                  <c:v>30381</c:v>
                </c:pt>
                <c:pt idx="196">
                  <c:v>30518</c:v>
                </c:pt>
                <c:pt idx="197">
                  <c:v>30653</c:v>
                </c:pt>
                <c:pt idx="198">
                  <c:v>30812</c:v>
                </c:pt>
                <c:pt idx="199">
                  <c:v>30949</c:v>
                </c:pt>
                <c:pt idx="200">
                  <c:v>31124</c:v>
                </c:pt>
                <c:pt idx="201">
                  <c:v>31268</c:v>
                </c:pt>
                <c:pt idx="202">
                  <c:v>31423</c:v>
                </c:pt>
                <c:pt idx="203">
                  <c:v>31564</c:v>
                </c:pt>
                <c:pt idx="204">
                  <c:v>31709</c:v>
                </c:pt>
                <c:pt idx="205">
                  <c:v>31844</c:v>
                </c:pt>
                <c:pt idx="206">
                  <c:v>31987</c:v>
                </c:pt>
                <c:pt idx="207">
                  <c:v>32128</c:v>
                </c:pt>
                <c:pt idx="208">
                  <c:v>32270</c:v>
                </c:pt>
                <c:pt idx="209">
                  <c:v>32415</c:v>
                </c:pt>
                <c:pt idx="210">
                  <c:v>32607</c:v>
                </c:pt>
                <c:pt idx="211">
                  <c:v>32754</c:v>
                </c:pt>
                <c:pt idx="212">
                  <c:v>32916</c:v>
                </c:pt>
                <c:pt idx="213">
                  <c:v>33077</c:v>
                </c:pt>
                <c:pt idx="214">
                  <c:v>33251</c:v>
                </c:pt>
                <c:pt idx="215">
                  <c:v>33417</c:v>
                </c:pt>
                <c:pt idx="216">
                  <c:v>33555</c:v>
                </c:pt>
                <c:pt idx="217">
                  <c:v>33689</c:v>
                </c:pt>
                <c:pt idx="218">
                  <c:v>33832</c:v>
                </c:pt>
                <c:pt idx="219">
                  <c:v>33957</c:v>
                </c:pt>
                <c:pt idx="220">
                  <c:v>34114</c:v>
                </c:pt>
                <c:pt idx="221">
                  <c:v>34248</c:v>
                </c:pt>
                <c:pt idx="222">
                  <c:v>34394</c:v>
                </c:pt>
                <c:pt idx="223">
                  <c:v>34533</c:v>
                </c:pt>
                <c:pt idx="224">
                  <c:v>34682</c:v>
                </c:pt>
                <c:pt idx="225">
                  <c:v>34815</c:v>
                </c:pt>
                <c:pt idx="226">
                  <c:v>34947</c:v>
                </c:pt>
              </c:numCache>
            </c:numRef>
          </c:cat>
          <c:val>
            <c:numRef>
              <c:f>Sheet1!$E$2:$E$228</c:f>
              <c:numCache>
                <c:formatCode>General</c:formatCode>
                <c:ptCount val="227"/>
                <c:pt idx="0">
                  <c:v>5.767578125</c:v>
                </c:pt>
                <c:pt idx="1">
                  <c:v>12.4697265625</c:v>
                </c:pt>
                <c:pt idx="2">
                  <c:v>18.689453125</c:v>
                </c:pt>
                <c:pt idx="3">
                  <c:v>20.416015625</c:v>
                </c:pt>
                <c:pt idx="4">
                  <c:v>22.197265625</c:v>
                </c:pt>
                <c:pt idx="5">
                  <c:v>22.9697265625</c:v>
                </c:pt>
                <c:pt idx="6">
                  <c:v>25.3994140625</c:v>
                </c:pt>
                <c:pt idx="7">
                  <c:v>28.3916015625</c:v>
                </c:pt>
                <c:pt idx="8">
                  <c:v>25.2080078125</c:v>
                </c:pt>
                <c:pt idx="9">
                  <c:v>26.994140625</c:v>
                </c:pt>
                <c:pt idx="10">
                  <c:v>29.19140625</c:v>
                </c:pt>
                <c:pt idx="11">
                  <c:v>30.13671875</c:v>
                </c:pt>
                <c:pt idx="12">
                  <c:v>30.6796875</c:v>
                </c:pt>
                <c:pt idx="13">
                  <c:v>31.765625</c:v>
                </c:pt>
                <c:pt idx="14">
                  <c:v>33.5556640625</c:v>
                </c:pt>
                <c:pt idx="15">
                  <c:v>34.8837890625</c:v>
                </c:pt>
                <c:pt idx="16">
                  <c:v>35.8564453125</c:v>
                </c:pt>
                <c:pt idx="17">
                  <c:v>36.9267578125</c:v>
                </c:pt>
                <c:pt idx="18">
                  <c:v>37.8681640625</c:v>
                </c:pt>
                <c:pt idx="19">
                  <c:v>39.0400390625</c:v>
                </c:pt>
                <c:pt idx="20">
                  <c:v>40.3193359375</c:v>
                </c:pt>
                <c:pt idx="21">
                  <c:v>41.8525390625</c:v>
                </c:pt>
                <c:pt idx="22">
                  <c:v>42.0947265625</c:v>
                </c:pt>
                <c:pt idx="23">
                  <c:v>42.1376953125</c:v>
                </c:pt>
                <c:pt idx="24">
                  <c:v>42.1376953125</c:v>
                </c:pt>
                <c:pt idx="25">
                  <c:v>42.1376953125</c:v>
                </c:pt>
                <c:pt idx="26">
                  <c:v>42.1376953125</c:v>
                </c:pt>
                <c:pt idx="27">
                  <c:v>42.1376953125</c:v>
                </c:pt>
                <c:pt idx="28">
                  <c:v>42.1376953125</c:v>
                </c:pt>
                <c:pt idx="29">
                  <c:v>42.1376953125</c:v>
                </c:pt>
                <c:pt idx="30">
                  <c:v>42.1376953125</c:v>
                </c:pt>
                <c:pt idx="31">
                  <c:v>42.1376953125</c:v>
                </c:pt>
                <c:pt idx="32">
                  <c:v>42.1376953125</c:v>
                </c:pt>
                <c:pt idx="33">
                  <c:v>42.1376953125</c:v>
                </c:pt>
                <c:pt idx="34">
                  <c:v>42.1376953125</c:v>
                </c:pt>
                <c:pt idx="35">
                  <c:v>42.1376953125</c:v>
                </c:pt>
                <c:pt idx="36">
                  <c:v>42.1376953125</c:v>
                </c:pt>
                <c:pt idx="37">
                  <c:v>42.1376953125</c:v>
                </c:pt>
                <c:pt idx="38">
                  <c:v>42.1376953125</c:v>
                </c:pt>
                <c:pt idx="39">
                  <c:v>42.1416015625</c:v>
                </c:pt>
                <c:pt idx="40">
                  <c:v>42.2392578125</c:v>
                </c:pt>
                <c:pt idx="41">
                  <c:v>43.015625</c:v>
                </c:pt>
                <c:pt idx="42">
                  <c:v>43.177734375</c:v>
                </c:pt>
                <c:pt idx="43">
                  <c:v>43.8310546875</c:v>
                </c:pt>
                <c:pt idx="44">
                  <c:v>44.685546875</c:v>
                </c:pt>
                <c:pt idx="45">
                  <c:v>45.3466796875</c:v>
                </c:pt>
                <c:pt idx="46">
                  <c:v>45.701171875</c:v>
                </c:pt>
                <c:pt idx="47">
                  <c:v>47.013671875</c:v>
                </c:pt>
                <c:pt idx="48">
                  <c:v>47.462890625</c:v>
                </c:pt>
                <c:pt idx="49">
                  <c:v>47.830078125</c:v>
                </c:pt>
                <c:pt idx="50">
                  <c:v>48.611328125</c:v>
                </c:pt>
                <c:pt idx="51">
                  <c:v>50.244140625</c:v>
                </c:pt>
                <c:pt idx="52">
                  <c:v>50.392578125</c:v>
                </c:pt>
                <c:pt idx="53">
                  <c:v>51.986328125</c:v>
                </c:pt>
                <c:pt idx="54">
                  <c:v>52.052734375</c:v>
                </c:pt>
                <c:pt idx="55">
                  <c:v>52.275390625</c:v>
                </c:pt>
                <c:pt idx="56">
                  <c:v>52.728515625</c:v>
                </c:pt>
                <c:pt idx="57">
                  <c:v>52.828125</c:v>
                </c:pt>
                <c:pt idx="58">
                  <c:v>53.1953125</c:v>
                </c:pt>
                <c:pt idx="59">
                  <c:v>53.21484375</c:v>
                </c:pt>
                <c:pt idx="60">
                  <c:v>53.26171875</c:v>
                </c:pt>
                <c:pt idx="61">
                  <c:v>53.30078125</c:v>
                </c:pt>
                <c:pt idx="62">
                  <c:v>53.77734375</c:v>
                </c:pt>
                <c:pt idx="63">
                  <c:v>53.9765625</c:v>
                </c:pt>
                <c:pt idx="64">
                  <c:v>54.0126953125</c:v>
                </c:pt>
                <c:pt idx="65">
                  <c:v>54.09765625</c:v>
                </c:pt>
                <c:pt idx="66">
                  <c:v>54.2587890625</c:v>
                </c:pt>
                <c:pt idx="67">
                  <c:v>54.3505859375</c:v>
                </c:pt>
                <c:pt idx="68">
                  <c:v>54.36328125</c:v>
                </c:pt>
                <c:pt idx="69">
                  <c:v>54.3857421875</c:v>
                </c:pt>
                <c:pt idx="70">
                  <c:v>54.40625</c:v>
                </c:pt>
                <c:pt idx="71">
                  <c:v>54.5029296875</c:v>
                </c:pt>
                <c:pt idx="72">
                  <c:v>54.4990234375</c:v>
                </c:pt>
                <c:pt idx="73">
                  <c:v>54.5419921875</c:v>
                </c:pt>
                <c:pt idx="74">
                  <c:v>54.6787109375</c:v>
                </c:pt>
                <c:pt idx="75">
                  <c:v>54.7685546875</c:v>
                </c:pt>
                <c:pt idx="76">
                  <c:v>54.8154296875</c:v>
                </c:pt>
                <c:pt idx="77">
                  <c:v>54.8818359375</c:v>
                </c:pt>
                <c:pt idx="78">
                  <c:v>54.8818359375</c:v>
                </c:pt>
                <c:pt idx="79">
                  <c:v>54.8818359375</c:v>
                </c:pt>
                <c:pt idx="80">
                  <c:v>54.8818359375</c:v>
                </c:pt>
                <c:pt idx="81">
                  <c:v>54.8818359375</c:v>
                </c:pt>
                <c:pt idx="82">
                  <c:v>54.8701171875</c:v>
                </c:pt>
                <c:pt idx="83">
                  <c:v>54.8857421875</c:v>
                </c:pt>
                <c:pt idx="84">
                  <c:v>54.8857421875</c:v>
                </c:pt>
                <c:pt idx="85">
                  <c:v>54.8857421875</c:v>
                </c:pt>
                <c:pt idx="86">
                  <c:v>54.8857421875</c:v>
                </c:pt>
                <c:pt idx="87">
                  <c:v>54.8857421875</c:v>
                </c:pt>
                <c:pt idx="88">
                  <c:v>54.8857421875</c:v>
                </c:pt>
                <c:pt idx="89">
                  <c:v>54.8857421875</c:v>
                </c:pt>
                <c:pt idx="90">
                  <c:v>54.8857421875</c:v>
                </c:pt>
                <c:pt idx="91">
                  <c:v>54.8857421875</c:v>
                </c:pt>
                <c:pt idx="92">
                  <c:v>54.8857421875</c:v>
                </c:pt>
                <c:pt idx="93">
                  <c:v>54.8857421875</c:v>
                </c:pt>
                <c:pt idx="94">
                  <c:v>54.8857421875</c:v>
                </c:pt>
                <c:pt idx="95">
                  <c:v>54.8857421875</c:v>
                </c:pt>
                <c:pt idx="96">
                  <c:v>54.8857421875</c:v>
                </c:pt>
                <c:pt idx="97">
                  <c:v>54.8857421875</c:v>
                </c:pt>
                <c:pt idx="98">
                  <c:v>54.8935546875</c:v>
                </c:pt>
                <c:pt idx="99">
                  <c:v>54.9013671875</c:v>
                </c:pt>
                <c:pt idx="100">
                  <c:v>54.9013671875</c:v>
                </c:pt>
                <c:pt idx="101">
                  <c:v>54.9560546875</c:v>
                </c:pt>
                <c:pt idx="102">
                  <c:v>55.0146484375</c:v>
                </c:pt>
                <c:pt idx="103">
                  <c:v>55.2060546875</c:v>
                </c:pt>
                <c:pt idx="104">
                  <c:v>55.2529296875</c:v>
                </c:pt>
                <c:pt idx="105">
                  <c:v>55.2958984375</c:v>
                </c:pt>
                <c:pt idx="106">
                  <c:v>55.4130859375</c:v>
                </c:pt>
                <c:pt idx="107">
                  <c:v>55.46484375</c:v>
                </c:pt>
                <c:pt idx="108">
                  <c:v>55.4716796875</c:v>
                </c:pt>
                <c:pt idx="109">
                  <c:v>55.47265625</c:v>
                </c:pt>
                <c:pt idx="110">
                  <c:v>55.4716796875</c:v>
                </c:pt>
                <c:pt idx="111">
                  <c:v>55.4716796875</c:v>
                </c:pt>
                <c:pt idx="112">
                  <c:v>55.4716796875</c:v>
                </c:pt>
                <c:pt idx="113">
                  <c:v>55.47265625</c:v>
                </c:pt>
                <c:pt idx="114">
                  <c:v>55.4716796875</c:v>
                </c:pt>
                <c:pt idx="115">
                  <c:v>55.5185546875</c:v>
                </c:pt>
                <c:pt idx="116">
                  <c:v>55.5625</c:v>
                </c:pt>
                <c:pt idx="117">
                  <c:v>55.5927734375</c:v>
                </c:pt>
                <c:pt idx="118">
                  <c:v>55.80078125</c:v>
                </c:pt>
                <c:pt idx="119">
                  <c:v>55.8740234375</c:v>
                </c:pt>
                <c:pt idx="120">
                  <c:v>55.91015625</c:v>
                </c:pt>
                <c:pt idx="121">
                  <c:v>55.9560546875</c:v>
                </c:pt>
                <c:pt idx="122">
                  <c:v>55.9912109375</c:v>
                </c:pt>
                <c:pt idx="123">
                  <c:v>56.0146484375</c:v>
                </c:pt>
                <c:pt idx="124">
                  <c:v>56.0341796875</c:v>
                </c:pt>
                <c:pt idx="125">
                  <c:v>56.0576171875</c:v>
                </c:pt>
                <c:pt idx="126">
                  <c:v>56.0849609375</c:v>
                </c:pt>
                <c:pt idx="127">
                  <c:v>56.1044921875</c:v>
                </c:pt>
                <c:pt idx="128">
                  <c:v>56.1240234375</c:v>
                </c:pt>
                <c:pt idx="129">
                  <c:v>56.15234375</c:v>
                </c:pt>
                <c:pt idx="130">
                  <c:v>56.1708984375</c:v>
                </c:pt>
                <c:pt idx="131">
                  <c:v>56.19140625</c:v>
                </c:pt>
                <c:pt idx="132">
                  <c:v>56.2177734375</c:v>
                </c:pt>
                <c:pt idx="133">
                  <c:v>56.2451171875</c:v>
                </c:pt>
                <c:pt idx="134">
                  <c:v>56.2724609375</c:v>
                </c:pt>
                <c:pt idx="135">
                  <c:v>56.4130859375</c:v>
                </c:pt>
                <c:pt idx="136">
                  <c:v>56.8232421875</c:v>
                </c:pt>
                <c:pt idx="137">
                  <c:v>56.8310546875</c:v>
                </c:pt>
                <c:pt idx="138">
                  <c:v>56.9921875</c:v>
                </c:pt>
                <c:pt idx="139">
                  <c:v>57.1240234375</c:v>
                </c:pt>
                <c:pt idx="140">
                  <c:v>57.2294921875</c:v>
                </c:pt>
                <c:pt idx="141">
                  <c:v>57.2451171875</c:v>
                </c:pt>
                <c:pt idx="142">
                  <c:v>57.2451171875</c:v>
                </c:pt>
                <c:pt idx="143">
                  <c:v>57.2451171875</c:v>
                </c:pt>
                <c:pt idx="144">
                  <c:v>57.2451171875</c:v>
                </c:pt>
                <c:pt idx="145">
                  <c:v>57.2451171875</c:v>
                </c:pt>
                <c:pt idx="146">
                  <c:v>57.2451171875</c:v>
                </c:pt>
                <c:pt idx="147">
                  <c:v>57.24609375</c:v>
                </c:pt>
                <c:pt idx="148">
                  <c:v>57.2451171875</c:v>
                </c:pt>
                <c:pt idx="149">
                  <c:v>57.2451171875</c:v>
                </c:pt>
                <c:pt idx="150">
                  <c:v>57.2451171875</c:v>
                </c:pt>
                <c:pt idx="151">
                  <c:v>57.2451171875</c:v>
                </c:pt>
                <c:pt idx="152">
                  <c:v>57.2451171875</c:v>
                </c:pt>
                <c:pt idx="153">
                  <c:v>57.2724609375</c:v>
                </c:pt>
                <c:pt idx="154">
                  <c:v>57.5537109375</c:v>
                </c:pt>
                <c:pt idx="155">
                  <c:v>57.6201171875</c:v>
                </c:pt>
                <c:pt idx="156">
                  <c:v>57.76171875</c:v>
                </c:pt>
                <c:pt idx="157">
                  <c:v>57.7333984375</c:v>
                </c:pt>
                <c:pt idx="158">
                  <c:v>57.8076171875</c:v>
                </c:pt>
                <c:pt idx="159">
                  <c:v>57.8388671875</c:v>
                </c:pt>
                <c:pt idx="160">
                  <c:v>57.8505859375</c:v>
                </c:pt>
                <c:pt idx="161">
                  <c:v>57.8505859375</c:v>
                </c:pt>
                <c:pt idx="162">
                  <c:v>57.8505859375</c:v>
                </c:pt>
                <c:pt idx="163">
                  <c:v>57.8544921875</c:v>
                </c:pt>
                <c:pt idx="164">
                  <c:v>57.8544921875</c:v>
                </c:pt>
                <c:pt idx="165">
                  <c:v>57.8544921875</c:v>
                </c:pt>
                <c:pt idx="166">
                  <c:v>57.8583984375</c:v>
                </c:pt>
                <c:pt idx="167">
                  <c:v>57.8583984375</c:v>
                </c:pt>
                <c:pt idx="168">
                  <c:v>57.8583984375</c:v>
                </c:pt>
                <c:pt idx="169">
                  <c:v>57.8623046875</c:v>
                </c:pt>
                <c:pt idx="170">
                  <c:v>57.8623046875</c:v>
                </c:pt>
                <c:pt idx="171">
                  <c:v>57.8671875</c:v>
                </c:pt>
                <c:pt idx="172">
                  <c:v>57.8857421875</c:v>
                </c:pt>
                <c:pt idx="173">
                  <c:v>58.01171875</c:v>
                </c:pt>
                <c:pt idx="174">
                  <c:v>58.0107421875</c:v>
                </c:pt>
                <c:pt idx="175">
                  <c:v>58.0146484375</c:v>
                </c:pt>
                <c:pt idx="176">
                  <c:v>58.0146484375</c:v>
                </c:pt>
                <c:pt idx="177">
                  <c:v>58.0146484375</c:v>
                </c:pt>
                <c:pt idx="178">
                  <c:v>58.0185546875</c:v>
                </c:pt>
                <c:pt idx="179">
                  <c:v>58.0185546875</c:v>
                </c:pt>
                <c:pt idx="180">
                  <c:v>58.0185546875</c:v>
                </c:pt>
                <c:pt idx="181">
                  <c:v>58.0224609375</c:v>
                </c:pt>
                <c:pt idx="182">
                  <c:v>58.0224609375</c:v>
                </c:pt>
                <c:pt idx="183">
                  <c:v>58.0263671875</c:v>
                </c:pt>
                <c:pt idx="184">
                  <c:v>58.0263671875</c:v>
                </c:pt>
                <c:pt idx="185">
                  <c:v>58.0263671875</c:v>
                </c:pt>
                <c:pt idx="186">
                  <c:v>58.0263671875</c:v>
                </c:pt>
                <c:pt idx="187">
                  <c:v>58.0302734375</c:v>
                </c:pt>
                <c:pt idx="188">
                  <c:v>58.03125</c:v>
                </c:pt>
                <c:pt idx="189">
                  <c:v>58.0302734375</c:v>
                </c:pt>
                <c:pt idx="190">
                  <c:v>58.0576171875</c:v>
                </c:pt>
                <c:pt idx="191">
                  <c:v>58.3154296875</c:v>
                </c:pt>
                <c:pt idx="192">
                  <c:v>58.2412109375</c:v>
                </c:pt>
                <c:pt idx="193">
                  <c:v>58.2412109375</c:v>
                </c:pt>
                <c:pt idx="194">
                  <c:v>58.2412109375</c:v>
                </c:pt>
                <c:pt idx="195">
                  <c:v>58.3115234375</c:v>
                </c:pt>
                <c:pt idx="196">
                  <c:v>58.3115234375</c:v>
                </c:pt>
                <c:pt idx="197">
                  <c:v>58.3134765625</c:v>
                </c:pt>
                <c:pt idx="198">
                  <c:v>58.3134765625</c:v>
                </c:pt>
                <c:pt idx="199">
                  <c:v>58.3134765625</c:v>
                </c:pt>
                <c:pt idx="200">
                  <c:v>58.3134765625</c:v>
                </c:pt>
                <c:pt idx="201">
                  <c:v>58.3134765625</c:v>
                </c:pt>
                <c:pt idx="202">
                  <c:v>58.314453125</c:v>
                </c:pt>
                <c:pt idx="203">
                  <c:v>58.3134765625</c:v>
                </c:pt>
                <c:pt idx="204">
                  <c:v>58.314453125</c:v>
                </c:pt>
                <c:pt idx="205">
                  <c:v>58.3134765625</c:v>
                </c:pt>
                <c:pt idx="206">
                  <c:v>58.314453125</c:v>
                </c:pt>
                <c:pt idx="207">
                  <c:v>58.3134765625</c:v>
                </c:pt>
                <c:pt idx="208">
                  <c:v>58.314453125</c:v>
                </c:pt>
                <c:pt idx="209">
                  <c:v>58.3134765625</c:v>
                </c:pt>
                <c:pt idx="210">
                  <c:v>58.3173828125</c:v>
                </c:pt>
                <c:pt idx="211">
                  <c:v>58.3173828125</c:v>
                </c:pt>
                <c:pt idx="212">
                  <c:v>58.3212890625</c:v>
                </c:pt>
                <c:pt idx="213">
                  <c:v>58.419921875</c:v>
                </c:pt>
                <c:pt idx="214">
                  <c:v>58.4267578125</c:v>
                </c:pt>
                <c:pt idx="215">
                  <c:v>58.4267578125</c:v>
                </c:pt>
                <c:pt idx="216">
                  <c:v>58.4267578125</c:v>
                </c:pt>
                <c:pt idx="217">
                  <c:v>58.4267578125</c:v>
                </c:pt>
                <c:pt idx="218">
                  <c:v>58.4267578125</c:v>
                </c:pt>
                <c:pt idx="219">
                  <c:v>58.4267578125</c:v>
                </c:pt>
                <c:pt idx="220">
                  <c:v>58.4267578125</c:v>
                </c:pt>
                <c:pt idx="221">
                  <c:v>58.4267578125</c:v>
                </c:pt>
                <c:pt idx="222">
                  <c:v>58.4267578125</c:v>
                </c:pt>
                <c:pt idx="223">
                  <c:v>58.4267578125</c:v>
                </c:pt>
                <c:pt idx="224">
                  <c:v>58.4267578125</c:v>
                </c:pt>
                <c:pt idx="225">
                  <c:v>58.4267578125</c:v>
                </c:pt>
                <c:pt idx="226">
                  <c:v>58.4267578125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3690736"/>
        <c:axId val="-1443692912"/>
      </c:lineChart>
      <c:catAx>
        <c:axId val="-144369073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443692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4369291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44369073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28"/>
  <sheetViews>
    <sheetView tabSelected="1" topLeftCell="A5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326</f>
        <v>326</v>
      </c>
      <c r="B2" s="1">
        <f>20</f>
        <v>20</v>
      </c>
      <c r="C2" s="1">
        <f>333</f>
        <v>333</v>
      </c>
      <c r="D2" s="1">
        <f>5906</f>
        <v>5906</v>
      </c>
      <c r="E2" s="1">
        <f>5.767578125</f>
        <v>5.767578125</v>
      </c>
      <c r="G2" s="1">
        <f>286</f>
        <v>286</v>
      </c>
    </row>
    <row r="3" spans="1:10" x14ac:dyDescent="0.25">
      <c r="A3" s="1">
        <f>623</f>
        <v>623</v>
      </c>
      <c r="B3" s="1">
        <f>22</f>
        <v>22</v>
      </c>
      <c r="C3" s="1">
        <f>500</f>
        <v>500</v>
      </c>
      <c r="D3" s="1">
        <f>12769</f>
        <v>12769</v>
      </c>
      <c r="E3" s="1">
        <f>12.4697265625</f>
        <v>12.4697265625</v>
      </c>
    </row>
    <row r="4" spans="1:10" x14ac:dyDescent="0.25">
      <c r="A4" s="1">
        <f>902</f>
        <v>902</v>
      </c>
      <c r="B4" s="1">
        <f>33</f>
        <v>33</v>
      </c>
      <c r="C4" s="1">
        <f>663</f>
        <v>663</v>
      </c>
      <c r="D4" s="1">
        <f>19138</f>
        <v>19138</v>
      </c>
      <c r="E4" s="1">
        <f>18.689453125</f>
        <v>18.689453125</v>
      </c>
      <c r="G4" s="1" t="s">
        <v>5</v>
      </c>
    </row>
    <row r="5" spans="1:10" x14ac:dyDescent="0.25">
      <c r="A5" s="1">
        <f>1162</f>
        <v>1162</v>
      </c>
      <c r="B5" s="1">
        <f>20</f>
        <v>20</v>
      </c>
      <c r="C5" s="1">
        <f>807</f>
        <v>807</v>
      </c>
      <c r="D5" s="1">
        <f>20906</f>
        <v>20906</v>
      </c>
      <c r="E5" s="1">
        <f>20.416015625</f>
        <v>20.416015625</v>
      </c>
      <c r="G5" s="1">
        <f>152</f>
        <v>152</v>
      </c>
    </row>
    <row r="6" spans="1:10" x14ac:dyDescent="0.25">
      <c r="A6" s="1">
        <f>1442</f>
        <v>1442</v>
      </c>
      <c r="B6" s="1">
        <f>29</f>
        <v>29</v>
      </c>
      <c r="C6" s="1">
        <f>947</f>
        <v>947</v>
      </c>
      <c r="D6" s="1">
        <f>22730</f>
        <v>22730</v>
      </c>
      <c r="E6" s="1">
        <f>22.197265625</f>
        <v>22.197265625</v>
      </c>
    </row>
    <row r="7" spans="1:10" x14ac:dyDescent="0.25">
      <c r="A7" s="1">
        <f>1728</f>
        <v>1728</v>
      </c>
      <c r="B7" s="1">
        <f>22</f>
        <v>22</v>
      </c>
      <c r="C7" s="1">
        <f>1073</f>
        <v>1073</v>
      </c>
      <c r="D7" s="1">
        <f>23521</f>
        <v>23521</v>
      </c>
      <c r="E7" s="1">
        <f>22.9697265625</f>
        <v>22.9697265625</v>
      </c>
    </row>
    <row r="8" spans="1:10" x14ac:dyDescent="0.25">
      <c r="A8" s="1">
        <f>2007</f>
        <v>2007</v>
      </c>
      <c r="B8" s="1">
        <f>24</f>
        <v>24</v>
      </c>
      <c r="C8" s="1">
        <f>1206</f>
        <v>1206</v>
      </c>
      <c r="D8" s="1">
        <f>26009</f>
        <v>26009</v>
      </c>
      <c r="E8" s="1">
        <f>25.3994140625</f>
        <v>25.3994140625</v>
      </c>
    </row>
    <row r="9" spans="1:10" x14ac:dyDescent="0.25">
      <c r="A9" s="1">
        <f>2269</f>
        <v>2269</v>
      </c>
      <c r="B9" s="1">
        <f>25</f>
        <v>25</v>
      </c>
      <c r="C9" s="1">
        <f>1352</f>
        <v>1352</v>
      </c>
      <c r="D9" s="1">
        <f>29073</f>
        <v>29073</v>
      </c>
      <c r="E9" s="1">
        <f>28.3916015625</f>
        <v>28.3916015625</v>
      </c>
    </row>
    <row r="10" spans="1:10" x14ac:dyDescent="0.25">
      <c r="A10" s="1">
        <f>2537</f>
        <v>2537</v>
      </c>
      <c r="B10" s="1">
        <f>26</f>
        <v>26</v>
      </c>
      <c r="C10" s="1">
        <f>1488</f>
        <v>1488</v>
      </c>
      <c r="D10" s="1">
        <f>25813</f>
        <v>25813</v>
      </c>
      <c r="E10" s="1">
        <f>25.2080078125</f>
        <v>25.2080078125</v>
      </c>
    </row>
    <row r="11" spans="1:10" x14ac:dyDescent="0.25">
      <c r="A11" s="1">
        <f>2814</f>
        <v>2814</v>
      </c>
      <c r="B11" s="1">
        <f>35</f>
        <v>35</v>
      </c>
      <c r="C11" s="1">
        <f>1609</f>
        <v>1609</v>
      </c>
      <c r="D11" s="1">
        <f>27642</f>
        <v>27642</v>
      </c>
      <c r="E11" s="1">
        <f>26.994140625</f>
        <v>26.994140625</v>
      </c>
    </row>
    <row r="12" spans="1:10" x14ac:dyDescent="0.25">
      <c r="A12" s="1">
        <f>3086</f>
        <v>3086</v>
      </c>
      <c r="B12" s="1">
        <f>27</f>
        <v>27</v>
      </c>
      <c r="C12" s="1">
        <f>1810</f>
        <v>1810</v>
      </c>
      <c r="D12" s="1">
        <f>29892</f>
        <v>29892</v>
      </c>
      <c r="E12" s="1">
        <f>29.19140625</f>
        <v>29.19140625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3357</f>
        <v>3357</v>
      </c>
      <c r="B13" s="1">
        <f>40</f>
        <v>40</v>
      </c>
      <c r="C13" s="1">
        <f>1967</f>
        <v>1967</v>
      </c>
      <c r="D13" s="1">
        <f>30860</f>
        <v>30860</v>
      </c>
      <c r="E13" s="1">
        <f>30.13671875</f>
        <v>30.13671875</v>
      </c>
      <c r="H13" s="1">
        <f>AVERAGE(E25:E38)</f>
        <v>42.1376953125</v>
      </c>
      <c r="I13" s="1">
        <f>MAX(E2:E668)</f>
        <v>58.4267578125</v>
      </c>
      <c r="J13" s="1">
        <f>AVERAGE(E212:E228)</f>
        <v>58.407284007352942</v>
      </c>
    </row>
    <row r="14" spans="1:10" x14ac:dyDescent="0.25">
      <c r="A14" s="1">
        <f>3630</f>
        <v>3630</v>
      </c>
      <c r="B14" s="1">
        <f>9</f>
        <v>9</v>
      </c>
      <c r="C14" s="1">
        <f>2094</f>
        <v>2094</v>
      </c>
      <c r="D14" s="1">
        <f>31416</f>
        <v>31416</v>
      </c>
      <c r="E14" s="1">
        <f>30.6796875</f>
        <v>30.6796875</v>
      </c>
    </row>
    <row r="15" spans="1:10" x14ac:dyDescent="0.25">
      <c r="A15" s="1">
        <f>3891</f>
        <v>3891</v>
      </c>
      <c r="B15" s="1">
        <f t="shared" ref="B15:B22" si="0">0</f>
        <v>0</v>
      </c>
      <c r="C15" s="1">
        <f>2220</f>
        <v>2220</v>
      </c>
      <c r="D15" s="1">
        <f>32528</f>
        <v>32528</v>
      </c>
      <c r="E15" s="1">
        <f>31.765625</f>
        <v>31.765625</v>
      </c>
    </row>
    <row r="16" spans="1:10" x14ac:dyDescent="0.25">
      <c r="A16" s="1">
        <f>4156</f>
        <v>4156</v>
      </c>
      <c r="B16" s="1">
        <f t="shared" si="0"/>
        <v>0</v>
      </c>
      <c r="C16" s="1">
        <f>2377</f>
        <v>2377</v>
      </c>
      <c r="D16" s="1">
        <f>34361</f>
        <v>34361</v>
      </c>
      <c r="E16" s="1">
        <f>33.5556640625</f>
        <v>33.5556640625</v>
      </c>
    </row>
    <row r="17" spans="1:5" x14ac:dyDescent="0.25">
      <c r="A17" s="1">
        <f>4426</f>
        <v>4426</v>
      </c>
      <c r="B17" s="1">
        <f t="shared" si="0"/>
        <v>0</v>
      </c>
      <c r="C17" s="1">
        <f>2520</f>
        <v>2520</v>
      </c>
      <c r="D17" s="1">
        <f>35721</f>
        <v>35721</v>
      </c>
      <c r="E17" s="1">
        <f>34.8837890625</f>
        <v>34.8837890625</v>
      </c>
    </row>
    <row r="18" spans="1:5" x14ac:dyDescent="0.25">
      <c r="A18" s="1">
        <f>4708</f>
        <v>4708</v>
      </c>
      <c r="B18" s="1">
        <f t="shared" si="0"/>
        <v>0</v>
      </c>
      <c r="C18" s="1">
        <f>2663</f>
        <v>2663</v>
      </c>
      <c r="D18" s="1">
        <f>36717</f>
        <v>36717</v>
      </c>
      <c r="E18" s="1">
        <f>35.8564453125</f>
        <v>35.8564453125</v>
      </c>
    </row>
    <row r="19" spans="1:5" x14ac:dyDescent="0.25">
      <c r="A19" s="1">
        <f>5016</f>
        <v>5016</v>
      </c>
      <c r="B19" s="1">
        <f t="shared" si="0"/>
        <v>0</v>
      </c>
      <c r="C19" s="1">
        <f>2791</f>
        <v>2791</v>
      </c>
      <c r="D19" s="1">
        <f>37813</f>
        <v>37813</v>
      </c>
      <c r="E19" s="1">
        <f>36.9267578125</f>
        <v>36.9267578125</v>
      </c>
    </row>
    <row r="20" spans="1:5" x14ac:dyDescent="0.25">
      <c r="A20" s="1">
        <f>5308</f>
        <v>5308</v>
      </c>
      <c r="B20" s="1">
        <f t="shared" si="0"/>
        <v>0</v>
      </c>
      <c r="C20" s="1">
        <f>2927</f>
        <v>2927</v>
      </c>
      <c r="D20" s="1">
        <f>38777</f>
        <v>38777</v>
      </c>
      <c r="E20" s="1">
        <f>37.8681640625</f>
        <v>37.8681640625</v>
      </c>
    </row>
    <row r="21" spans="1:5" x14ac:dyDescent="0.25">
      <c r="A21" s="1">
        <f>5596</f>
        <v>5596</v>
      </c>
      <c r="B21" s="1">
        <f t="shared" si="0"/>
        <v>0</v>
      </c>
      <c r="C21" s="1">
        <f>3074</f>
        <v>3074</v>
      </c>
      <c r="D21" s="1">
        <f>39977</f>
        <v>39977</v>
      </c>
      <c r="E21" s="1">
        <f>39.0400390625</f>
        <v>39.0400390625</v>
      </c>
    </row>
    <row r="22" spans="1:5" x14ac:dyDescent="0.25">
      <c r="A22" s="1">
        <f>5896</f>
        <v>5896</v>
      </c>
      <c r="B22" s="1">
        <f t="shared" si="0"/>
        <v>0</v>
      </c>
      <c r="C22" s="1">
        <f>3232</f>
        <v>3232</v>
      </c>
      <c r="D22" s="1">
        <f>41287</f>
        <v>41287</v>
      </c>
      <c r="E22" s="1">
        <f>40.3193359375</f>
        <v>40.3193359375</v>
      </c>
    </row>
    <row r="23" spans="1:5" x14ac:dyDescent="0.25">
      <c r="A23" s="1">
        <f>6193</f>
        <v>6193</v>
      </c>
      <c r="B23" s="1">
        <f>33</f>
        <v>33</v>
      </c>
      <c r="C23" s="1">
        <f>3386</f>
        <v>3386</v>
      </c>
      <c r="D23" s="1">
        <f>42857</f>
        <v>42857</v>
      </c>
      <c r="E23" s="1">
        <f>41.8525390625</f>
        <v>41.8525390625</v>
      </c>
    </row>
    <row r="24" spans="1:5" x14ac:dyDescent="0.25">
      <c r="A24" s="1">
        <f>6462</f>
        <v>6462</v>
      </c>
      <c r="B24" s="1">
        <f>2</f>
        <v>2</v>
      </c>
      <c r="C24" s="1">
        <f>3536</f>
        <v>3536</v>
      </c>
      <c r="D24" s="1">
        <f>43105</f>
        <v>43105</v>
      </c>
      <c r="E24" s="1">
        <f>42.0947265625</f>
        <v>42.0947265625</v>
      </c>
    </row>
    <row r="25" spans="1:5" x14ac:dyDescent="0.25">
      <c r="A25" s="1">
        <f>6741</f>
        <v>6741</v>
      </c>
      <c r="B25" s="1">
        <f>29</f>
        <v>29</v>
      </c>
      <c r="C25" s="1">
        <f>3672</f>
        <v>3672</v>
      </c>
      <c r="D25" s="1">
        <f t="shared" ref="D25:D40" si="1">43149</f>
        <v>43149</v>
      </c>
      <c r="E25" s="1">
        <f t="shared" ref="E25:E40" si="2">42.1376953125</f>
        <v>42.1376953125</v>
      </c>
    </row>
    <row r="26" spans="1:5" x14ac:dyDescent="0.25">
      <c r="A26" s="1">
        <f>7028</f>
        <v>7028</v>
      </c>
      <c r="B26" s="1">
        <f>24</f>
        <v>24</v>
      </c>
      <c r="C26" s="1">
        <f>3800</f>
        <v>3800</v>
      </c>
      <c r="D26" s="1">
        <f t="shared" si="1"/>
        <v>43149</v>
      </c>
      <c r="E26" s="1">
        <f t="shared" si="2"/>
        <v>42.1376953125</v>
      </c>
    </row>
    <row r="27" spans="1:5" x14ac:dyDescent="0.25">
      <c r="A27" s="1">
        <f>7315</f>
        <v>7315</v>
      </c>
      <c r="B27" s="1">
        <f>26</f>
        <v>26</v>
      </c>
      <c r="C27" s="1">
        <f>3928</f>
        <v>3928</v>
      </c>
      <c r="D27" s="1">
        <f t="shared" si="1"/>
        <v>43149</v>
      </c>
      <c r="E27" s="1">
        <f t="shared" si="2"/>
        <v>42.1376953125</v>
      </c>
    </row>
    <row r="28" spans="1:5" x14ac:dyDescent="0.25">
      <c r="A28" s="1">
        <f>7594</f>
        <v>7594</v>
      </c>
      <c r="B28" s="1">
        <f>29</f>
        <v>29</v>
      </c>
      <c r="C28" s="1">
        <f>4061</f>
        <v>4061</v>
      </c>
      <c r="D28" s="1">
        <f t="shared" si="1"/>
        <v>43149</v>
      </c>
      <c r="E28" s="1">
        <f t="shared" si="2"/>
        <v>42.1376953125</v>
      </c>
    </row>
    <row r="29" spans="1:5" x14ac:dyDescent="0.25">
      <c r="A29" s="1">
        <f>7883</f>
        <v>7883</v>
      </c>
      <c r="B29" s="1">
        <f>25</f>
        <v>25</v>
      </c>
      <c r="C29" s="1">
        <f>4191</f>
        <v>4191</v>
      </c>
      <c r="D29" s="1">
        <f t="shared" si="1"/>
        <v>43149</v>
      </c>
      <c r="E29" s="1">
        <f t="shared" si="2"/>
        <v>42.1376953125</v>
      </c>
    </row>
    <row r="30" spans="1:5" x14ac:dyDescent="0.25">
      <c r="A30" s="1">
        <f>8169</f>
        <v>8169</v>
      </c>
      <c r="B30" s="1">
        <f>27</f>
        <v>27</v>
      </c>
      <c r="C30" s="1">
        <f>4325</f>
        <v>4325</v>
      </c>
      <c r="D30" s="1">
        <f t="shared" si="1"/>
        <v>43149</v>
      </c>
      <c r="E30" s="1">
        <f t="shared" si="2"/>
        <v>42.1376953125</v>
      </c>
    </row>
    <row r="31" spans="1:5" x14ac:dyDescent="0.25">
      <c r="A31" s="1">
        <f>8448</f>
        <v>8448</v>
      </c>
      <c r="B31" s="1">
        <f>33</f>
        <v>33</v>
      </c>
      <c r="C31" s="1">
        <f>4496</f>
        <v>4496</v>
      </c>
      <c r="D31" s="1">
        <f t="shared" si="1"/>
        <v>43149</v>
      </c>
      <c r="E31" s="1">
        <f t="shared" si="2"/>
        <v>42.1376953125</v>
      </c>
    </row>
    <row r="32" spans="1:5" x14ac:dyDescent="0.25">
      <c r="A32" s="1">
        <f>8734</f>
        <v>8734</v>
      </c>
      <c r="B32" s="1">
        <f>33</f>
        <v>33</v>
      </c>
      <c r="C32" s="1">
        <f>4637</f>
        <v>4637</v>
      </c>
      <c r="D32" s="1">
        <f t="shared" si="1"/>
        <v>43149</v>
      </c>
      <c r="E32" s="1">
        <f t="shared" si="2"/>
        <v>42.1376953125</v>
      </c>
    </row>
    <row r="33" spans="1:5" x14ac:dyDescent="0.25">
      <c r="A33" s="1">
        <f>8999</f>
        <v>8999</v>
      </c>
      <c r="B33" s="1">
        <f>36</f>
        <v>36</v>
      </c>
      <c r="C33" s="1">
        <f>4791</f>
        <v>4791</v>
      </c>
      <c r="D33" s="1">
        <f t="shared" si="1"/>
        <v>43149</v>
      </c>
      <c r="E33" s="1">
        <f t="shared" si="2"/>
        <v>42.1376953125</v>
      </c>
    </row>
    <row r="34" spans="1:5" x14ac:dyDescent="0.25">
      <c r="A34" s="1">
        <f>9270</f>
        <v>9270</v>
      </c>
      <c r="B34" s="1">
        <f>38</f>
        <v>38</v>
      </c>
      <c r="C34" s="1">
        <f>4925</f>
        <v>4925</v>
      </c>
      <c r="D34" s="1">
        <f t="shared" si="1"/>
        <v>43149</v>
      </c>
      <c r="E34" s="1">
        <f t="shared" si="2"/>
        <v>42.1376953125</v>
      </c>
    </row>
    <row r="35" spans="1:5" x14ac:dyDescent="0.25">
      <c r="A35" s="1">
        <f>9564</f>
        <v>9564</v>
      </c>
      <c r="B35" s="1">
        <f>32</f>
        <v>32</v>
      </c>
      <c r="C35" s="1">
        <f>5087</f>
        <v>5087</v>
      </c>
      <c r="D35" s="1">
        <f t="shared" si="1"/>
        <v>43149</v>
      </c>
      <c r="E35" s="1">
        <f t="shared" si="2"/>
        <v>42.1376953125</v>
      </c>
    </row>
    <row r="36" spans="1:5" x14ac:dyDescent="0.25">
      <c r="A36" s="1">
        <f>9839</f>
        <v>9839</v>
      </c>
      <c r="B36" s="1">
        <f>30</f>
        <v>30</v>
      </c>
      <c r="C36" s="1">
        <f>5223</f>
        <v>5223</v>
      </c>
      <c r="D36" s="1">
        <f t="shared" si="1"/>
        <v>43149</v>
      </c>
      <c r="E36" s="1">
        <f t="shared" si="2"/>
        <v>42.1376953125</v>
      </c>
    </row>
    <row r="37" spans="1:5" x14ac:dyDescent="0.25">
      <c r="A37" s="1">
        <f>10143</f>
        <v>10143</v>
      </c>
      <c r="B37" s="1">
        <f>35</f>
        <v>35</v>
      </c>
      <c r="C37" s="1">
        <f>5375</f>
        <v>5375</v>
      </c>
      <c r="D37" s="1">
        <f t="shared" si="1"/>
        <v>43149</v>
      </c>
      <c r="E37" s="1">
        <f t="shared" si="2"/>
        <v>42.1376953125</v>
      </c>
    </row>
    <row r="38" spans="1:5" x14ac:dyDescent="0.25">
      <c r="A38" s="1">
        <f>10421</f>
        <v>10421</v>
      </c>
      <c r="B38" s="1">
        <f>25</f>
        <v>25</v>
      </c>
      <c r="C38" s="1">
        <f>5509</f>
        <v>5509</v>
      </c>
      <c r="D38" s="1">
        <f t="shared" si="1"/>
        <v>43149</v>
      </c>
      <c r="E38" s="1">
        <f t="shared" si="2"/>
        <v>42.1376953125</v>
      </c>
    </row>
    <row r="39" spans="1:5" x14ac:dyDescent="0.25">
      <c r="A39" s="1">
        <f>10698</f>
        <v>10698</v>
      </c>
      <c r="B39" s="1">
        <f>29</f>
        <v>29</v>
      </c>
      <c r="C39" s="1">
        <f>5652</f>
        <v>5652</v>
      </c>
      <c r="D39" s="1">
        <f t="shared" si="1"/>
        <v>43149</v>
      </c>
      <c r="E39" s="1">
        <f t="shared" si="2"/>
        <v>42.1376953125</v>
      </c>
    </row>
    <row r="40" spans="1:5" x14ac:dyDescent="0.25">
      <c r="A40" s="1">
        <f>10972</f>
        <v>10972</v>
      </c>
      <c r="B40" s="1">
        <f>34</f>
        <v>34</v>
      </c>
      <c r="C40" s="1">
        <f>5787</f>
        <v>5787</v>
      </c>
      <c r="D40" s="1">
        <f t="shared" si="1"/>
        <v>43149</v>
      </c>
      <c r="E40" s="1">
        <f t="shared" si="2"/>
        <v>42.1376953125</v>
      </c>
    </row>
    <row r="41" spans="1:5" x14ac:dyDescent="0.25">
      <c r="A41" s="1">
        <f>11282</f>
        <v>11282</v>
      </c>
      <c r="B41" s="1">
        <f>38</f>
        <v>38</v>
      </c>
      <c r="C41" s="1">
        <f>5924</f>
        <v>5924</v>
      </c>
      <c r="D41" s="1">
        <f>43153</f>
        <v>43153</v>
      </c>
      <c r="E41" s="1">
        <f>42.1416015625</f>
        <v>42.1416015625</v>
      </c>
    </row>
    <row r="42" spans="1:5" x14ac:dyDescent="0.25">
      <c r="A42" s="1">
        <f>11568</f>
        <v>11568</v>
      </c>
      <c r="B42" s="1">
        <f>27</f>
        <v>27</v>
      </c>
      <c r="C42" s="1">
        <f>6112</f>
        <v>6112</v>
      </c>
      <c r="D42" s="1">
        <f>43253</f>
        <v>43253</v>
      </c>
      <c r="E42" s="1">
        <f>42.2392578125</f>
        <v>42.2392578125</v>
      </c>
    </row>
    <row r="43" spans="1:5" x14ac:dyDescent="0.25">
      <c r="A43" s="1">
        <f>11848</f>
        <v>11848</v>
      </c>
      <c r="B43" s="1">
        <f>0</f>
        <v>0</v>
      </c>
      <c r="C43" s="1">
        <f>6297</f>
        <v>6297</v>
      </c>
      <c r="D43" s="1">
        <f>44048</f>
        <v>44048</v>
      </c>
      <c r="E43" s="1">
        <f>43.015625</f>
        <v>43.015625</v>
      </c>
    </row>
    <row r="44" spans="1:5" x14ac:dyDescent="0.25">
      <c r="A44" s="1">
        <f>12152</f>
        <v>12152</v>
      </c>
      <c r="B44" s="1">
        <f>0</f>
        <v>0</v>
      </c>
      <c r="C44" s="1">
        <f>6434</f>
        <v>6434</v>
      </c>
      <c r="D44" s="1">
        <f>44214</f>
        <v>44214</v>
      </c>
      <c r="E44" s="1">
        <f>43.177734375</f>
        <v>43.177734375</v>
      </c>
    </row>
    <row r="45" spans="1:5" x14ac:dyDescent="0.25">
      <c r="A45" s="1">
        <f>12456</f>
        <v>12456</v>
      </c>
      <c r="B45" s="1">
        <f>16</f>
        <v>16</v>
      </c>
      <c r="C45" s="1">
        <f>6585</f>
        <v>6585</v>
      </c>
      <c r="D45" s="1">
        <f>44883</f>
        <v>44883</v>
      </c>
      <c r="E45" s="1">
        <f>43.8310546875</f>
        <v>43.8310546875</v>
      </c>
    </row>
    <row r="46" spans="1:5" x14ac:dyDescent="0.25">
      <c r="A46" s="1">
        <f>12738</f>
        <v>12738</v>
      </c>
      <c r="B46" s="1">
        <f>0</f>
        <v>0</v>
      </c>
      <c r="C46" s="1">
        <f>6736</f>
        <v>6736</v>
      </c>
      <c r="D46" s="1">
        <f>45758</f>
        <v>45758</v>
      </c>
      <c r="E46" s="1">
        <f>44.685546875</f>
        <v>44.685546875</v>
      </c>
    </row>
    <row r="47" spans="1:5" x14ac:dyDescent="0.25">
      <c r="A47" s="1">
        <f>13031</f>
        <v>13031</v>
      </c>
      <c r="B47" s="1">
        <f>0</f>
        <v>0</v>
      </c>
      <c r="C47" s="1">
        <f>6895</f>
        <v>6895</v>
      </c>
      <c r="D47" s="1">
        <f>46435</f>
        <v>46435</v>
      </c>
      <c r="E47" s="1">
        <f>45.3466796875</f>
        <v>45.3466796875</v>
      </c>
    </row>
    <row r="48" spans="1:5" x14ac:dyDescent="0.25">
      <c r="A48" s="1">
        <f>13331</f>
        <v>13331</v>
      </c>
      <c r="B48" s="1">
        <f>0</f>
        <v>0</v>
      </c>
      <c r="C48" s="1">
        <f>7037</f>
        <v>7037</v>
      </c>
      <c r="D48" s="1">
        <f>46798</f>
        <v>46798</v>
      </c>
      <c r="E48" s="1">
        <f>45.701171875</f>
        <v>45.701171875</v>
      </c>
    </row>
    <row r="49" spans="1:5" x14ac:dyDescent="0.25">
      <c r="A49" s="1">
        <f>13646</f>
        <v>13646</v>
      </c>
      <c r="B49" s="1">
        <f>0</f>
        <v>0</v>
      </c>
      <c r="C49" s="1">
        <f>7187</f>
        <v>7187</v>
      </c>
      <c r="D49" s="1">
        <f>48142</f>
        <v>48142</v>
      </c>
      <c r="E49" s="1">
        <f>47.013671875</f>
        <v>47.013671875</v>
      </c>
    </row>
    <row r="50" spans="1:5" x14ac:dyDescent="0.25">
      <c r="A50" s="1">
        <f>13955</f>
        <v>13955</v>
      </c>
      <c r="B50" s="1">
        <f>0</f>
        <v>0</v>
      </c>
      <c r="C50" s="1">
        <f>7346</f>
        <v>7346</v>
      </c>
      <c r="D50" s="1">
        <f>48602</f>
        <v>48602</v>
      </c>
      <c r="E50" s="1">
        <f>47.462890625</f>
        <v>47.462890625</v>
      </c>
    </row>
    <row r="51" spans="1:5" x14ac:dyDescent="0.25">
      <c r="A51" s="1">
        <f>14259</f>
        <v>14259</v>
      </c>
      <c r="B51" s="1">
        <f>0</f>
        <v>0</v>
      </c>
      <c r="C51" s="1">
        <f>7490</f>
        <v>7490</v>
      </c>
      <c r="D51" s="1">
        <f>48978</f>
        <v>48978</v>
      </c>
      <c r="E51" s="1">
        <f>47.830078125</f>
        <v>47.830078125</v>
      </c>
    </row>
    <row r="52" spans="1:5" x14ac:dyDescent="0.25">
      <c r="A52" s="1">
        <f>14603</f>
        <v>14603</v>
      </c>
      <c r="B52" s="1">
        <f>0</f>
        <v>0</v>
      </c>
      <c r="C52" s="1">
        <f>7629</f>
        <v>7629</v>
      </c>
      <c r="D52" s="1">
        <f>49778</f>
        <v>49778</v>
      </c>
      <c r="E52" s="1">
        <f>48.611328125</f>
        <v>48.611328125</v>
      </c>
    </row>
    <row r="53" spans="1:5" x14ac:dyDescent="0.25">
      <c r="A53" s="1">
        <f>14924</f>
        <v>14924</v>
      </c>
      <c r="B53" s="1">
        <f>7</f>
        <v>7</v>
      </c>
      <c r="C53" s="1">
        <f>7762</f>
        <v>7762</v>
      </c>
      <c r="D53" s="1">
        <f>51450</f>
        <v>51450</v>
      </c>
      <c r="E53" s="1">
        <f>50.244140625</f>
        <v>50.244140625</v>
      </c>
    </row>
    <row r="54" spans="1:5" x14ac:dyDescent="0.25">
      <c r="A54" s="1">
        <f>15214</f>
        <v>15214</v>
      </c>
      <c r="B54" s="1">
        <f>35</f>
        <v>35</v>
      </c>
      <c r="C54" s="1">
        <f>7896</f>
        <v>7896</v>
      </c>
      <c r="D54" s="1">
        <f>51602</f>
        <v>51602</v>
      </c>
      <c r="E54" s="1">
        <f>50.392578125</f>
        <v>50.392578125</v>
      </c>
    </row>
    <row r="55" spans="1:5" x14ac:dyDescent="0.25">
      <c r="A55" s="1">
        <f>15490</f>
        <v>15490</v>
      </c>
      <c r="B55" s="1">
        <f>25</f>
        <v>25</v>
      </c>
      <c r="C55" s="1">
        <f>8052</f>
        <v>8052</v>
      </c>
      <c r="D55" s="1">
        <f>53234</f>
        <v>53234</v>
      </c>
      <c r="E55" s="1">
        <f>51.986328125</f>
        <v>51.986328125</v>
      </c>
    </row>
    <row r="56" spans="1:5" x14ac:dyDescent="0.25">
      <c r="A56" s="1">
        <f>15774</f>
        <v>15774</v>
      </c>
      <c r="B56" s="1">
        <f>36</f>
        <v>36</v>
      </c>
      <c r="C56" s="1">
        <f>8207</f>
        <v>8207</v>
      </c>
      <c r="D56" s="1">
        <f>53302</f>
        <v>53302</v>
      </c>
      <c r="E56" s="1">
        <f>52.052734375</f>
        <v>52.052734375</v>
      </c>
    </row>
    <row r="57" spans="1:5" x14ac:dyDescent="0.25">
      <c r="A57" s="1">
        <f>16073</f>
        <v>16073</v>
      </c>
      <c r="B57" s="1">
        <f>22</f>
        <v>22</v>
      </c>
      <c r="C57" s="1">
        <f>8336</f>
        <v>8336</v>
      </c>
      <c r="D57" s="1">
        <f>53530</f>
        <v>53530</v>
      </c>
      <c r="E57" s="1">
        <f>52.275390625</f>
        <v>52.275390625</v>
      </c>
    </row>
    <row r="58" spans="1:5" x14ac:dyDescent="0.25">
      <c r="A58" s="1">
        <f>16349</f>
        <v>16349</v>
      </c>
      <c r="B58" s="1">
        <f>32</f>
        <v>32</v>
      </c>
      <c r="C58" s="1">
        <f>8497</f>
        <v>8497</v>
      </c>
      <c r="D58" s="1">
        <f>53994</f>
        <v>53994</v>
      </c>
      <c r="E58" s="1">
        <f>52.728515625</f>
        <v>52.728515625</v>
      </c>
    </row>
    <row r="59" spans="1:5" x14ac:dyDescent="0.25">
      <c r="A59" s="1">
        <f>16622</f>
        <v>16622</v>
      </c>
      <c r="B59" s="1">
        <f>0</f>
        <v>0</v>
      </c>
      <c r="C59" s="1">
        <f>8633</f>
        <v>8633</v>
      </c>
      <c r="D59" s="1">
        <f>54096</f>
        <v>54096</v>
      </c>
      <c r="E59" s="1">
        <f>52.828125</f>
        <v>52.828125</v>
      </c>
    </row>
    <row r="60" spans="1:5" x14ac:dyDescent="0.25">
      <c r="A60" s="1">
        <f>16896</f>
        <v>16896</v>
      </c>
      <c r="B60" s="1">
        <f>0</f>
        <v>0</v>
      </c>
      <c r="C60" s="1">
        <f>8773</f>
        <v>8773</v>
      </c>
      <c r="D60" s="1">
        <f>54472</f>
        <v>54472</v>
      </c>
      <c r="E60" s="1">
        <f>53.1953125</f>
        <v>53.1953125</v>
      </c>
    </row>
    <row r="61" spans="1:5" x14ac:dyDescent="0.25">
      <c r="A61" s="1">
        <f>17211</f>
        <v>17211</v>
      </c>
      <c r="B61" s="1">
        <f>0</f>
        <v>0</v>
      </c>
      <c r="C61" s="1">
        <f>8904</f>
        <v>8904</v>
      </c>
      <c r="D61" s="1">
        <f>54492</f>
        <v>54492</v>
      </c>
      <c r="E61" s="1">
        <f>53.21484375</f>
        <v>53.21484375</v>
      </c>
    </row>
    <row r="62" spans="1:5" x14ac:dyDescent="0.25">
      <c r="A62" s="1">
        <f>17527</f>
        <v>17527</v>
      </c>
      <c r="B62" s="1">
        <f>8</f>
        <v>8</v>
      </c>
      <c r="C62" s="1">
        <f>9040</f>
        <v>9040</v>
      </c>
      <c r="D62" s="1">
        <f>54540</f>
        <v>54540</v>
      </c>
      <c r="E62" s="1">
        <f>53.26171875</f>
        <v>53.26171875</v>
      </c>
    </row>
    <row r="63" spans="1:5" x14ac:dyDescent="0.25">
      <c r="A63" s="1">
        <f>17809</f>
        <v>17809</v>
      </c>
      <c r="B63" s="1">
        <f>40</f>
        <v>40</v>
      </c>
      <c r="C63" s="1">
        <f>9172</f>
        <v>9172</v>
      </c>
      <c r="D63" s="1">
        <f>54580</f>
        <v>54580</v>
      </c>
      <c r="E63" s="1">
        <f>53.30078125</f>
        <v>53.30078125</v>
      </c>
    </row>
    <row r="64" spans="1:5" x14ac:dyDescent="0.25">
      <c r="A64" s="1">
        <f>18080</f>
        <v>18080</v>
      </c>
      <c r="B64" s="1">
        <f>22</f>
        <v>22</v>
      </c>
      <c r="C64" s="1">
        <f>9348</f>
        <v>9348</v>
      </c>
      <c r="D64" s="1">
        <f>55068</f>
        <v>55068</v>
      </c>
      <c r="E64" s="1">
        <f>53.77734375</f>
        <v>53.77734375</v>
      </c>
    </row>
    <row r="65" spans="1:5" x14ac:dyDescent="0.25">
      <c r="A65" s="1">
        <f>18376</f>
        <v>18376</v>
      </c>
      <c r="B65" s="1">
        <f>17</f>
        <v>17</v>
      </c>
      <c r="C65" s="1">
        <f>9508</f>
        <v>9508</v>
      </c>
      <c r="D65" s="1">
        <f>55272</f>
        <v>55272</v>
      </c>
      <c r="E65" s="1">
        <f>53.9765625</f>
        <v>53.9765625</v>
      </c>
    </row>
    <row r="66" spans="1:5" x14ac:dyDescent="0.25">
      <c r="A66" s="1">
        <f>18662</f>
        <v>18662</v>
      </c>
      <c r="B66" s="1">
        <f>35</f>
        <v>35</v>
      </c>
      <c r="C66" s="1">
        <f>9661</f>
        <v>9661</v>
      </c>
      <c r="D66" s="1">
        <f>55309</f>
        <v>55309</v>
      </c>
      <c r="E66" s="1">
        <f>54.0126953125</f>
        <v>54.0126953125</v>
      </c>
    </row>
    <row r="67" spans="1:5" x14ac:dyDescent="0.25">
      <c r="A67" s="1">
        <f>18940</f>
        <v>18940</v>
      </c>
      <c r="B67" s="1">
        <f>10</f>
        <v>10</v>
      </c>
      <c r="C67" s="1">
        <f>9813</f>
        <v>9813</v>
      </c>
      <c r="D67" s="1">
        <f>55396</f>
        <v>55396</v>
      </c>
      <c r="E67" s="1">
        <f>54.09765625</f>
        <v>54.09765625</v>
      </c>
    </row>
    <row r="68" spans="1:5" x14ac:dyDescent="0.25">
      <c r="A68" s="1">
        <f>19228</f>
        <v>19228</v>
      </c>
      <c r="B68" s="1">
        <f>11</f>
        <v>11</v>
      </c>
      <c r="C68" s="1">
        <f>9972</f>
        <v>9972</v>
      </c>
      <c r="D68" s="1">
        <f>55561</f>
        <v>55561</v>
      </c>
      <c r="E68" s="1">
        <f>54.2587890625</f>
        <v>54.2587890625</v>
      </c>
    </row>
    <row r="69" spans="1:5" x14ac:dyDescent="0.25">
      <c r="A69" s="1">
        <f>19506</f>
        <v>19506</v>
      </c>
      <c r="B69" s="1">
        <f>12</f>
        <v>12</v>
      </c>
      <c r="C69" s="1">
        <f>10121</f>
        <v>10121</v>
      </c>
      <c r="D69" s="1">
        <f>55655</f>
        <v>55655</v>
      </c>
      <c r="E69" s="1">
        <f>54.3505859375</f>
        <v>54.3505859375</v>
      </c>
    </row>
    <row r="70" spans="1:5" x14ac:dyDescent="0.25">
      <c r="A70" s="1">
        <f>19784</f>
        <v>19784</v>
      </c>
      <c r="B70" s="1">
        <f>14</f>
        <v>14</v>
      </c>
      <c r="C70" s="1">
        <f>10267</f>
        <v>10267</v>
      </c>
      <c r="D70" s="1">
        <f>55668</f>
        <v>55668</v>
      </c>
      <c r="E70" s="1">
        <f>54.36328125</f>
        <v>54.36328125</v>
      </c>
    </row>
    <row r="71" spans="1:5" x14ac:dyDescent="0.25">
      <c r="A71" s="1">
        <f>20069</f>
        <v>20069</v>
      </c>
      <c r="B71" s="1">
        <f>14</f>
        <v>14</v>
      </c>
      <c r="C71" s="1">
        <f>10409</f>
        <v>10409</v>
      </c>
      <c r="D71" s="1">
        <f>55691</f>
        <v>55691</v>
      </c>
      <c r="E71" s="1">
        <f>54.3857421875</f>
        <v>54.3857421875</v>
      </c>
    </row>
    <row r="72" spans="1:5" x14ac:dyDescent="0.25">
      <c r="A72" s="1">
        <f>20345</f>
        <v>20345</v>
      </c>
      <c r="B72" s="1">
        <f>20</f>
        <v>20</v>
      </c>
      <c r="C72" s="1">
        <f>10555</f>
        <v>10555</v>
      </c>
      <c r="D72" s="1">
        <f>55712</f>
        <v>55712</v>
      </c>
      <c r="E72" s="1">
        <f>54.40625</f>
        <v>54.40625</v>
      </c>
    </row>
    <row r="73" spans="1:5" x14ac:dyDescent="0.25">
      <c r="A73" s="1">
        <f>20626</f>
        <v>20626</v>
      </c>
      <c r="B73" s="1">
        <f>17</f>
        <v>17</v>
      </c>
      <c r="C73" s="1">
        <f>10690</f>
        <v>10690</v>
      </c>
      <c r="D73" s="1">
        <f>55811</f>
        <v>55811</v>
      </c>
      <c r="E73" s="1">
        <f>54.5029296875</f>
        <v>54.5029296875</v>
      </c>
    </row>
    <row r="74" spans="1:5" x14ac:dyDescent="0.25">
      <c r="A74" s="1">
        <f>20908</f>
        <v>20908</v>
      </c>
      <c r="B74" s="1">
        <f>31</f>
        <v>31</v>
      </c>
      <c r="C74" s="1">
        <f>10835</f>
        <v>10835</v>
      </c>
      <c r="D74" s="1">
        <f>55807</f>
        <v>55807</v>
      </c>
      <c r="E74" s="1">
        <f>54.4990234375</f>
        <v>54.4990234375</v>
      </c>
    </row>
    <row r="75" spans="1:5" x14ac:dyDescent="0.25">
      <c r="A75" s="1">
        <f>21187</f>
        <v>21187</v>
      </c>
      <c r="B75" s="1">
        <f>40</f>
        <v>40</v>
      </c>
      <c r="C75" s="1">
        <f>10980</f>
        <v>10980</v>
      </c>
      <c r="D75" s="1">
        <f>55851</f>
        <v>55851</v>
      </c>
      <c r="E75" s="1">
        <f>54.5419921875</f>
        <v>54.5419921875</v>
      </c>
    </row>
    <row r="76" spans="1:5" x14ac:dyDescent="0.25">
      <c r="A76" s="1">
        <f>21461</f>
        <v>21461</v>
      </c>
      <c r="B76" s="1">
        <f>21</f>
        <v>21</v>
      </c>
      <c r="C76" s="1">
        <f>11127</f>
        <v>11127</v>
      </c>
      <c r="D76" s="1">
        <f>55991</f>
        <v>55991</v>
      </c>
      <c r="E76" s="1">
        <f>54.6787109375</f>
        <v>54.6787109375</v>
      </c>
    </row>
    <row r="77" spans="1:5" x14ac:dyDescent="0.25">
      <c r="A77" s="1">
        <f>21740</f>
        <v>21740</v>
      </c>
      <c r="B77" s="1">
        <f>0</f>
        <v>0</v>
      </c>
      <c r="C77" s="1">
        <f>11322</f>
        <v>11322</v>
      </c>
      <c r="D77" s="1">
        <f>56083</f>
        <v>56083</v>
      </c>
      <c r="E77" s="1">
        <f>54.7685546875</f>
        <v>54.7685546875</v>
      </c>
    </row>
    <row r="78" spans="1:5" x14ac:dyDescent="0.25">
      <c r="A78" s="1">
        <f>22021</f>
        <v>22021</v>
      </c>
      <c r="B78" s="1">
        <f>0</f>
        <v>0</v>
      </c>
      <c r="C78" s="1">
        <f>11478</f>
        <v>11478</v>
      </c>
      <c r="D78" s="1">
        <f>56131</f>
        <v>56131</v>
      </c>
      <c r="E78" s="1">
        <f>54.8154296875</f>
        <v>54.8154296875</v>
      </c>
    </row>
    <row r="79" spans="1:5" x14ac:dyDescent="0.25">
      <c r="A79" s="1">
        <f>22312</f>
        <v>22312</v>
      </c>
      <c r="B79" s="1">
        <f>0</f>
        <v>0</v>
      </c>
      <c r="C79" s="1">
        <f>11618</f>
        <v>11618</v>
      </c>
      <c r="D79" s="1">
        <f>56199</f>
        <v>56199</v>
      </c>
      <c r="E79" s="1">
        <f>54.8818359375</f>
        <v>54.8818359375</v>
      </c>
    </row>
    <row r="80" spans="1:5" x14ac:dyDescent="0.25">
      <c r="A80" s="1">
        <f>22608</f>
        <v>22608</v>
      </c>
      <c r="B80" s="1">
        <f>0</f>
        <v>0</v>
      </c>
      <c r="C80" s="1">
        <f>11748</f>
        <v>11748</v>
      </c>
      <c r="D80" s="1">
        <f>56199</f>
        <v>56199</v>
      </c>
      <c r="E80" s="1">
        <f>54.8818359375</f>
        <v>54.8818359375</v>
      </c>
    </row>
    <row r="81" spans="1:5" x14ac:dyDescent="0.25">
      <c r="A81" s="1">
        <f>22884</f>
        <v>22884</v>
      </c>
      <c r="B81" s="1">
        <f>0</f>
        <v>0</v>
      </c>
      <c r="C81" s="1">
        <f>11921</f>
        <v>11921</v>
      </c>
      <c r="D81" s="1">
        <f>56199</f>
        <v>56199</v>
      </c>
      <c r="E81" s="1">
        <f>54.8818359375</f>
        <v>54.8818359375</v>
      </c>
    </row>
    <row r="82" spans="1:5" x14ac:dyDescent="0.25">
      <c r="A82" s="1">
        <f>23173</f>
        <v>23173</v>
      </c>
      <c r="B82" s="1">
        <f>0</f>
        <v>0</v>
      </c>
      <c r="C82" s="1">
        <f>12072</f>
        <v>12072</v>
      </c>
      <c r="D82" s="1">
        <f>56199</f>
        <v>56199</v>
      </c>
      <c r="E82" s="1">
        <f>54.8818359375</f>
        <v>54.8818359375</v>
      </c>
    </row>
    <row r="83" spans="1:5" x14ac:dyDescent="0.25">
      <c r="A83" s="1">
        <f>23467</f>
        <v>23467</v>
      </c>
      <c r="B83" s="1">
        <f>0</f>
        <v>0</v>
      </c>
      <c r="C83" s="1">
        <f>12231</f>
        <v>12231</v>
      </c>
      <c r="D83" s="1">
        <f>56199</f>
        <v>56199</v>
      </c>
      <c r="E83" s="1">
        <f>54.8818359375</f>
        <v>54.8818359375</v>
      </c>
    </row>
    <row r="84" spans="1:5" x14ac:dyDescent="0.25">
      <c r="A84" s="1">
        <f>23748</f>
        <v>23748</v>
      </c>
      <c r="B84" s="1">
        <f>44</f>
        <v>44</v>
      </c>
      <c r="C84" s="1">
        <f>12459</f>
        <v>12459</v>
      </c>
      <c r="D84" s="1">
        <f>56187</f>
        <v>56187</v>
      </c>
      <c r="E84" s="1">
        <f>54.8701171875</f>
        <v>54.8701171875</v>
      </c>
    </row>
    <row r="85" spans="1:5" x14ac:dyDescent="0.25">
      <c r="A85" s="1">
        <f>24047</f>
        <v>24047</v>
      </c>
      <c r="B85" s="1">
        <f>26</f>
        <v>26</v>
      </c>
      <c r="C85" s="1">
        <f>12618</f>
        <v>12618</v>
      </c>
      <c r="D85" s="1">
        <f t="shared" ref="D85:D99" si="3">56203</f>
        <v>56203</v>
      </c>
      <c r="E85" s="1">
        <f t="shared" ref="E85:E99" si="4">54.8857421875</f>
        <v>54.8857421875</v>
      </c>
    </row>
    <row r="86" spans="1:5" x14ac:dyDescent="0.25">
      <c r="A86" s="1">
        <f>24345</f>
        <v>24345</v>
      </c>
      <c r="B86" s="1">
        <f>17</f>
        <v>17</v>
      </c>
      <c r="C86" s="1">
        <f>12753</f>
        <v>12753</v>
      </c>
      <c r="D86" s="1">
        <f t="shared" si="3"/>
        <v>56203</v>
      </c>
      <c r="E86" s="1">
        <f t="shared" si="4"/>
        <v>54.8857421875</v>
      </c>
    </row>
    <row r="87" spans="1:5" x14ac:dyDescent="0.25">
      <c r="A87" s="1">
        <f>24637</f>
        <v>24637</v>
      </c>
      <c r="B87" s="1">
        <f>11</f>
        <v>11</v>
      </c>
      <c r="C87" s="1">
        <f>12893</f>
        <v>12893</v>
      </c>
      <c r="D87" s="1">
        <f t="shared" si="3"/>
        <v>56203</v>
      </c>
      <c r="E87" s="1">
        <f t="shared" si="4"/>
        <v>54.8857421875</v>
      </c>
    </row>
    <row r="88" spans="1:5" x14ac:dyDescent="0.25">
      <c r="A88" s="1">
        <f>24930</f>
        <v>24930</v>
      </c>
      <c r="B88" s="1">
        <f>13</f>
        <v>13</v>
      </c>
      <c r="C88" s="1">
        <f>13056</f>
        <v>13056</v>
      </c>
      <c r="D88" s="1">
        <f t="shared" si="3"/>
        <v>56203</v>
      </c>
      <c r="E88" s="1">
        <f t="shared" si="4"/>
        <v>54.8857421875</v>
      </c>
    </row>
    <row r="89" spans="1:5" x14ac:dyDescent="0.25">
      <c r="A89" s="1">
        <f>25215</f>
        <v>25215</v>
      </c>
      <c r="B89" s="1">
        <f>15</f>
        <v>15</v>
      </c>
      <c r="C89" s="1">
        <f>13210</f>
        <v>13210</v>
      </c>
      <c r="D89" s="1">
        <f t="shared" si="3"/>
        <v>56203</v>
      </c>
      <c r="E89" s="1">
        <f t="shared" si="4"/>
        <v>54.8857421875</v>
      </c>
    </row>
    <row r="90" spans="1:5" x14ac:dyDescent="0.25">
      <c r="A90" s="1">
        <f>25501</f>
        <v>25501</v>
      </c>
      <c r="B90" s="1">
        <f>12</f>
        <v>12</v>
      </c>
      <c r="C90" s="1">
        <f>13368</f>
        <v>13368</v>
      </c>
      <c r="D90" s="1">
        <f t="shared" si="3"/>
        <v>56203</v>
      </c>
      <c r="E90" s="1">
        <f t="shared" si="4"/>
        <v>54.8857421875</v>
      </c>
    </row>
    <row r="91" spans="1:5" x14ac:dyDescent="0.25">
      <c r="A91" s="1">
        <f>25800</f>
        <v>25800</v>
      </c>
      <c r="B91" s="1">
        <f>14</f>
        <v>14</v>
      </c>
      <c r="C91" s="1">
        <f>13542</f>
        <v>13542</v>
      </c>
      <c r="D91" s="1">
        <f t="shared" si="3"/>
        <v>56203</v>
      </c>
      <c r="E91" s="1">
        <f t="shared" si="4"/>
        <v>54.8857421875</v>
      </c>
    </row>
    <row r="92" spans="1:5" x14ac:dyDescent="0.25">
      <c r="A92" s="1">
        <f>26109</f>
        <v>26109</v>
      </c>
      <c r="B92" s="1">
        <f>17</f>
        <v>17</v>
      </c>
      <c r="C92" s="1">
        <f>13692</f>
        <v>13692</v>
      </c>
      <c r="D92" s="1">
        <f t="shared" si="3"/>
        <v>56203</v>
      </c>
      <c r="E92" s="1">
        <f t="shared" si="4"/>
        <v>54.8857421875</v>
      </c>
    </row>
    <row r="93" spans="1:5" x14ac:dyDescent="0.25">
      <c r="A93" s="1">
        <f>26407</f>
        <v>26407</v>
      </c>
      <c r="B93" s="1">
        <f>20</f>
        <v>20</v>
      </c>
      <c r="C93" s="1">
        <f>13834</f>
        <v>13834</v>
      </c>
      <c r="D93" s="1">
        <f t="shared" si="3"/>
        <v>56203</v>
      </c>
      <c r="E93" s="1">
        <f t="shared" si="4"/>
        <v>54.8857421875</v>
      </c>
    </row>
    <row r="94" spans="1:5" x14ac:dyDescent="0.25">
      <c r="A94" s="1">
        <f>26687</f>
        <v>26687</v>
      </c>
      <c r="B94" s="1">
        <f>26</f>
        <v>26</v>
      </c>
      <c r="C94" s="1">
        <f>14000</f>
        <v>14000</v>
      </c>
      <c r="D94" s="1">
        <f t="shared" si="3"/>
        <v>56203</v>
      </c>
      <c r="E94" s="1">
        <f t="shared" si="4"/>
        <v>54.8857421875</v>
      </c>
    </row>
    <row r="95" spans="1:5" x14ac:dyDescent="0.25">
      <c r="A95" s="1">
        <f>26971</f>
        <v>26971</v>
      </c>
      <c r="B95" s="1">
        <f>10</f>
        <v>10</v>
      </c>
      <c r="C95" s="1">
        <f>14151</f>
        <v>14151</v>
      </c>
      <c r="D95" s="1">
        <f t="shared" si="3"/>
        <v>56203</v>
      </c>
      <c r="E95" s="1">
        <f t="shared" si="4"/>
        <v>54.8857421875</v>
      </c>
    </row>
    <row r="96" spans="1:5" x14ac:dyDescent="0.25">
      <c r="A96" s="1">
        <f>27259</f>
        <v>27259</v>
      </c>
      <c r="B96" s="1">
        <f>11</f>
        <v>11</v>
      </c>
      <c r="C96" s="1">
        <f>14307</f>
        <v>14307</v>
      </c>
      <c r="D96" s="1">
        <f t="shared" si="3"/>
        <v>56203</v>
      </c>
      <c r="E96" s="1">
        <f t="shared" si="4"/>
        <v>54.8857421875</v>
      </c>
    </row>
    <row r="97" spans="1:5" x14ac:dyDescent="0.25">
      <c r="A97" s="1">
        <f>27579</f>
        <v>27579</v>
      </c>
      <c r="B97" s="1">
        <f>14</f>
        <v>14</v>
      </c>
      <c r="C97" s="1">
        <f>14484</f>
        <v>14484</v>
      </c>
      <c r="D97" s="1">
        <f t="shared" si="3"/>
        <v>56203</v>
      </c>
      <c r="E97" s="1">
        <f t="shared" si="4"/>
        <v>54.8857421875</v>
      </c>
    </row>
    <row r="98" spans="1:5" x14ac:dyDescent="0.25">
      <c r="A98" s="1">
        <f>27914</f>
        <v>27914</v>
      </c>
      <c r="B98" s="1">
        <f>15</f>
        <v>15</v>
      </c>
      <c r="C98" s="1">
        <f>14677</f>
        <v>14677</v>
      </c>
      <c r="D98" s="1">
        <f t="shared" si="3"/>
        <v>56203</v>
      </c>
      <c r="E98" s="1">
        <f t="shared" si="4"/>
        <v>54.8857421875</v>
      </c>
    </row>
    <row r="99" spans="1:5" x14ac:dyDescent="0.25">
      <c r="A99" s="1">
        <f>28250</f>
        <v>28250</v>
      </c>
      <c r="B99" s="1">
        <f>17</f>
        <v>17</v>
      </c>
      <c r="C99" s="1">
        <f>14843</f>
        <v>14843</v>
      </c>
      <c r="D99" s="1">
        <f t="shared" si="3"/>
        <v>56203</v>
      </c>
      <c r="E99" s="1">
        <f t="shared" si="4"/>
        <v>54.8857421875</v>
      </c>
    </row>
    <row r="100" spans="1:5" x14ac:dyDescent="0.25">
      <c r="A100" s="1">
        <f>28581</f>
        <v>28581</v>
      </c>
      <c r="B100" s="1">
        <f>18</f>
        <v>18</v>
      </c>
      <c r="C100" s="1">
        <f>15078</f>
        <v>15078</v>
      </c>
      <c r="D100" s="1">
        <f>56211</f>
        <v>56211</v>
      </c>
      <c r="E100" s="1">
        <f>54.8935546875</f>
        <v>54.8935546875</v>
      </c>
    </row>
    <row r="101" spans="1:5" x14ac:dyDescent="0.25">
      <c r="A101" s="1">
        <f>28910</f>
        <v>28910</v>
      </c>
      <c r="B101" s="1">
        <f>13</f>
        <v>13</v>
      </c>
      <c r="C101" s="1">
        <f>15234</f>
        <v>15234</v>
      </c>
      <c r="D101" s="1">
        <f>56219</f>
        <v>56219</v>
      </c>
      <c r="E101" s="1">
        <f>54.9013671875</f>
        <v>54.9013671875</v>
      </c>
    </row>
    <row r="102" spans="1:5" x14ac:dyDescent="0.25">
      <c r="A102" s="1">
        <f>29232</f>
        <v>29232</v>
      </c>
      <c r="B102" s="1">
        <f>15</f>
        <v>15</v>
      </c>
      <c r="C102" s="1">
        <f>15367</f>
        <v>15367</v>
      </c>
      <c r="D102" s="1">
        <f>56219</f>
        <v>56219</v>
      </c>
      <c r="E102" s="1">
        <f>54.9013671875</f>
        <v>54.9013671875</v>
      </c>
    </row>
    <row r="103" spans="1:5" x14ac:dyDescent="0.25">
      <c r="A103" s="1">
        <f>29566</f>
        <v>29566</v>
      </c>
      <c r="B103" s="1">
        <f>18</f>
        <v>18</v>
      </c>
      <c r="C103" s="1">
        <f>15516</f>
        <v>15516</v>
      </c>
      <c r="D103" s="1">
        <f>56275</f>
        <v>56275</v>
      </c>
      <c r="E103" s="1">
        <f>54.9560546875</f>
        <v>54.9560546875</v>
      </c>
    </row>
    <row r="104" spans="1:5" x14ac:dyDescent="0.25">
      <c r="A104" s="1">
        <f>29856</f>
        <v>29856</v>
      </c>
      <c r="B104" s="1">
        <f>25</f>
        <v>25</v>
      </c>
      <c r="C104" s="1">
        <f>15655</f>
        <v>15655</v>
      </c>
      <c r="D104" s="1">
        <f>56335</f>
        <v>56335</v>
      </c>
      <c r="E104" s="1">
        <f>55.0146484375</f>
        <v>55.0146484375</v>
      </c>
    </row>
    <row r="105" spans="1:5" x14ac:dyDescent="0.25">
      <c r="A105" s="1">
        <f>30154</f>
        <v>30154</v>
      </c>
      <c r="B105" s="1">
        <f>21</f>
        <v>21</v>
      </c>
      <c r="C105" s="1">
        <f>15813</f>
        <v>15813</v>
      </c>
      <c r="D105" s="1">
        <f>56531</f>
        <v>56531</v>
      </c>
      <c r="E105" s="1">
        <f>55.2060546875</f>
        <v>55.2060546875</v>
      </c>
    </row>
    <row r="106" spans="1:5" x14ac:dyDescent="0.25">
      <c r="A106" s="1">
        <f>30474</f>
        <v>30474</v>
      </c>
      <c r="B106" s="1">
        <f>0</f>
        <v>0</v>
      </c>
      <c r="C106" s="1">
        <f>15974</f>
        <v>15974</v>
      </c>
      <c r="D106" s="1">
        <f>56579</f>
        <v>56579</v>
      </c>
      <c r="E106" s="1">
        <f>55.2529296875</f>
        <v>55.2529296875</v>
      </c>
    </row>
    <row r="107" spans="1:5" x14ac:dyDescent="0.25">
      <c r="A107" s="1">
        <f>30762</f>
        <v>30762</v>
      </c>
      <c r="B107" s="1">
        <f>0</f>
        <v>0</v>
      </c>
      <c r="C107" s="1">
        <f>16156</f>
        <v>16156</v>
      </c>
      <c r="D107" s="1">
        <f>56623</f>
        <v>56623</v>
      </c>
      <c r="E107" s="1">
        <f>55.2958984375</f>
        <v>55.2958984375</v>
      </c>
    </row>
    <row r="108" spans="1:5" x14ac:dyDescent="0.25">
      <c r="A108" s="1">
        <f>31048</f>
        <v>31048</v>
      </c>
      <c r="B108" s="1">
        <f>0</f>
        <v>0</v>
      </c>
      <c r="C108" s="1">
        <f>16313</f>
        <v>16313</v>
      </c>
      <c r="D108" s="1">
        <f>56743</f>
        <v>56743</v>
      </c>
      <c r="E108" s="1">
        <f>55.4130859375</f>
        <v>55.4130859375</v>
      </c>
    </row>
    <row r="109" spans="1:5" x14ac:dyDescent="0.25">
      <c r="A109" s="1">
        <f>31316</f>
        <v>31316</v>
      </c>
      <c r="B109" s="1">
        <f>0</f>
        <v>0</v>
      </c>
      <c r="C109" s="1">
        <f>16473</f>
        <v>16473</v>
      </c>
      <c r="D109" s="1">
        <f>56796</f>
        <v>56796</v>
      </c>
      <c r="E109" s="1">
        <f>55.46484375</f>
        <v>55.46484375</v>
      </c>
    </row>
    <row r="110" spans="1:5" x14ac:dyDescent="0.25">
      <c r="A110" s="1">
        <f>31610</f>
        <v>31610</v>
      </c>
      <c r="B110" s="1">
        <f>0</f>
        <v>0</v>
      </c>
      <c r="C110" s="1">
        <f>16602</f>
        <v>16602</v>
      </c>
      <c r="D110" s="1">
        <f>56803</f>
        <v>56803</v>
      </c>
      <c r="E110" s="1">
        <f>55.4716796875</f>
        <v>55.4716796875</v>
      </c>
    </row>
    <row r="111" spans="1:5" x14ac:dyDescent="0.25">
      <c r="A111" s="1">
        <f>31868</f>
        <v>31868</v>
      </c>
      <c r="B111" s="1">
        <f>0</f>
        <v>0</v>
      </c>
      <c r="C111" s="1">
        <f>16748</f>
        <v>16748</v>
      </c>
      <c r="D111" s="1">
        <f>56804</f>
        <v>56804</v>
      </c>
      <c r="E111" s="1">
        <f>55.47265625</f>
        <v>55.47265625</v>
      </c>
    </row>
    <row r="112" spans="1:5" x14ac:dyDescent="0.25">
      <c r="A112" s="1">
        <f>32142</f>
        <v>32142</v>
      </c>
      <c r="B112" s="1">
        <f>0</f>
        <v>0</v>
      </c>
      <c r="C112" s="1">
        <f>16882</f>
        <v>16882</v>
      </c>
      <c r="D112" s="1">
        <f>56803</f>
        <v>56803</v>
      </c>
      <c r="E112" s="1">
        <f>55.4716796875</f>
        <v>55.4716796875</v>
      </c>
    </row>
    <row r="113" spans="1:5" x14ac:dyDescent="0.25">
      <c r="A113" s="1">
        <f>32408</f>
        <v>32408</v>
      </c>
      <c r="B113" s="1">
        <f>5</f>
        <v>5</v>
      </c>
      <c r="C113" s="1">
        <f>17048</f>
        <v>17048</v>
      </c>
      <c r="D113" s="1">
        <f>56803</f>
        <v>56803</v>
      </c>
      <c r="E113" s="1">
        <f>55.4716796875</f>
        <v>55.4716796875</v>
      </c>
    </row>
    <row r="114" spans="1:5" x14ac:dyDescent="0.25">
      <c r="A114" s="1">
        <f>32685</f>
        <v>32685</v>
      </c>
      <c r="B114" s="1">
        <f>36</f>
        <v>36</v>
      </c>
      <c r="C114" s="1">
        <f>17204</f>
        <v>17204</v>
      </c>
      <c r="D114" s="1">
        <f>56803</f>
        <v>56803</v>
      </c>
      <c r="E114" s="1">
        <f>55.4716796875</f>
        <v>55.4716796875</v>
      </c>
    </row>
    <row r="115" spans="1:5" x14ac:dyDescent="0.25">
      <c r="A115" s="1">
        <f>32955</f>
        <v>32955</v>
      </c>
      <c r="B115" s="1">
        <f>21</f>
        <v>21</v>
      </c>
      <c r="C115" s="1">
        <f>17373</f>
        <v>17373</v>
      </c>
      <c r="D115" s="1">
        <f>56804</f>
        <v>56804</v>
      </c>
      <c r="E115" s="1">
        <f>55.47265625</f>
        <v>55.47265625</v>
      </c>
    </row>
    <row r="116" spans="1:5" x14ac:dyDescent="0.25">
      <c r="A116" s="1">
        <f>33233</f>
        <v>33233</v>
      </c>
      <c r="B116" s="1">
        <f>31</f>
        <v>31</v>
      </c>
      <c r="C116" s="1">
        <f>17561</f>
        <v>17561</v>
      </c>
      <c r="D116" s="1">
        <f>56803</f>
        <v>56803</v>
      </c>
      <c r="E116" s="1">
        <f>55.4716796875</f>
        <v>55.4716796875</v>
      </c>
    </row>
    <row r="117" spans="1:5" x14ac:dyDescent="0.25">
      <c r="A117" s="1">
        <f>33526</f>
        <v>33526</v>
      </c>
      <c r="B117" s="1">
        <f>0</f>
        <v>0</v>
      </c>
      <c r="C117" s="1">
        <f>17764</f>
        <v>17764</v>
      </c>
      <c r="D117" s="1">
        <f>56851</f>
        <v>56851</v>
      </c>
      <c r="E117" s="1">
        <f>55.5185546875</f>
        <v>55.5185546875</v>
      </c>
    </row>
    <row r="118" spans="1:5" x14ac:dyDescent="0.25">
      <c r="A118" s="1">
        <f>33793</f>
        <v>33793</v>
      </c>
      <c r="B118" s="1">
        <f>0</f>
        <v>0</v>
      </c>
      <c r="C118" s="1">
        <f>17907</f>
        <v>17907</v>
      </c>
      <c r="D118" s="1">
        <f>56896</f>
        <v>56896</v>
      </c>
      <c r="E118" s="1">
        <f>55.5625</f>
        <v>55.5625</v>
      </c>
    </row>
    <row r="119" spans="1:5" x14ac:dyDescent="0.25">
      <c r="A119" s="1">
        <f>34072</f>
        <v>34072</v>
      </c>
      <c r="B119" s="1">
        <f>0</f>
        <v>0</v>
      </c>
      <c r="C119" s="1">
        <f>18050</f>
        <v>18050</v>
      </c>
      <c r="D119" s="1">
        <f>56927</f>
        <v>56927</v>
      </c>
      <c r="E119" s="1">
        <f>55.5927734375</f>
        <v>55.5927734375</v>
      </c>
    </row>
    <row r="120" spans="1:5" x14ac:dyDescent="0.25">
      <c r="A120" s="1">
        <f>34363</f>
        <v>34363</v>
      </c>
      <c r="B120" s="1">
        <f>0</f>
        <v>0</v>
      </c>
      <c r="C120" s="1">
        <f>18200</f>
        <v>18200</v>
      </c>
      <c r="D120" s="1">
        <f>57140</f>
        <v>57140</v>
      </c>
      <c r="E120" s="1">
        <f>55.80078125</f>
        <v>55.80078125</v>
      </c>
    </row>
    <row r="121" spans="1:5" x14ac:dyDescent="0.25">
      <c r="A121" s="1">
        <f>34656</f>
        <v>34656</v>
      </c>
      <c r="B121" s="1">
        <f>0</f>
        <v>0</v>
      </c>
      <c r="C121" s="1">
        <f>18352</f>
        <v>18352</v>
      </c>
      <c r="D121" s="1">
        <f>57215</f>
        <v>57215</v>
      </c>
      <c r="E121" s="1">
        <f>55.8740234375</f>
        <v>55.8740234375</v>
      </c>
    </row>
    <row r="122" spans="1:5" x14ac:dyDescent="0.25">
      <c r="C122" s="1">
        <f>18504</f>
        <v>18504</v>
      </c>
      <c r="D122" s="1">
        <f>57252</f>
        <v>57252</v>
      </c>
      <c r="E122" s="1">
        <f>55.91015625</f>
        <v>55.91015625</v>
      </c>
    </row>
    <row r="123" spans="1:5" x14ac:dyDescent="0.25">
      <c r="C123" s="1">
        <f>18673</f>
        <v>18673</v>
      </c>
      <c r="D123" s="1">
        <f>57299</f>
        <v>57299</v>
      </c>
      <c r="E123" s="1">
        <f>55.9560546875</f>
        <v>55.9560546875</v>
      </c>
    </row>
    <row r="124" spans="1:5" x14ac:dyDescent="0.25">
      <c r="C124" s="1">
        <f>18820</f>
        <v>18820</v>
      </c>
      <c r="D124" s="1">
        <f>57335</f>
        <v>57335</v>
      </c>
      <c r="E124" s="1">
        <f>55.9912109375</f>
        <v>55.9912109375</v>
      </c>
    </row>
    <row r="125" spans="1:5" x14ac:dyDescent="0.25">
      <c r="C125" s="1">
        <f>18970</f>
        <v>18970</v>
      </c>
      <c r="D125" s="1">
        <f>57359</f>
        <v>57359</v>
      </c>
      <c r="E125" s="1">
        <f>56.0146484375</f>
        <v>56.0146484375</v>
      </c>
    </row>
    <row r="126" spans="1:5" x14ac:dyDescent="0.25">
      <c r="C126" s="1">
        <f>19124</f>
        <v>19124</v>
      </c>
      <c r="D126" s="1">
        <f>57379</f>
        <v>57379</v>
      </c>
      <c r="E126" s="1">
        <f>56.0341796875</f>
        <v>56.0341796875</v>
      </c>
    </row>
    <row r="127" spans="1:5" x14ac:dyDescent="0.25">
      <c r="C127" s="1">
        <f>19277</f>
        <v>19277</v>
      </c>
      <c r="D127" s="1">
        <f>57403</f>
        <v>57403</v>
      </c>
      <c r="E127" s="1">
        <f>56.0576171875</f>
        <v>56.0576171875</v>
      </c>
    </row>
    <row r="128" spans="1:5" x14ac:dyDescent="0.25">
      <c r="C128" s="1">
        <f>19418</f>
        <v>19418</v>
      </c>
      <c r="D128" s="1">
        <f>57431</f>
        <v>57431</v>
      </c>
      <c r="E128" s="1">
        <f>56.0849609375</f>
        <v>56.0849609375</v>
      </c>
    </row>
    <row r="129" spans="3:5" x14ac:dyDescent="0.25">
      <c r="C129" s="1">
        <f>19581</f>
        <v>19581</v>
      </c>
      <c r="D129" s="1">
        <f>57451</f>
        <v>57451</v>
      </c>
      <c r="E129" s="1">
        <f>56.1044921875</f>
        <v>56.1044921875</v>
      </c>
    </row>
    <row r="130" spans="3:5" x14ac:dyDescent="0.25">
      <c r="C130" s="1">
        <f>19731</f>
        <v>19731</v>
      </c>
      <c r="D130" s="1">
        <f>57471</f>
        <v>57471</v>
      </c>
      <c r="E130" s="1">
        <f>56.1240234375</f>
        <v>56.1240234375</v>
      </c>
    </row>
    <row r="131" spans="3:5" x14ac:dyDescent="0.25">
      <c r="C131" s="1">
        <f>19884</f>
        <v>19884</v>
      </c>
      <c r="D131" s="1">
        <f>57500</f>
        <v>57500</v>
      </c>
      <c r="E131" s="1">
        <f>56.15234375</f>
        <v>56.15234375</v>
      </c>
    </row>
    <row r="132" spans="3:5" x14ac:dyDescent="0.25">
      <c r="C132" s="1">
        <f>20042</f>
        <v>20042</v>
      </c>
      <c r="D132" s="1">
        <f>57519</f>
        <v>57519</v>
      </c>
      <c r="E132" s="1">
        <f>56.1708984375</f>
        <v>56.1708984375</v>
      </c>
    </row>
    <row r="133" spans="3:5" x14ac:dyDescent="0.25">
      <c r="C133" s="1">
        <f>20192</f>
        <v>20192</v>
      </c>
      <c r="D133" s="1">
        <f>57540</f>
        <v>57540</v>
      </c>
      <c r="E133" s="1">
        <f>56.19140625</f>
        <v>56.19140625</v>
      </c>
    </row>
    <row r="134" spans="3:5" x14ac:dyDescent="0.25">
      <c r="C134" s="1">
        <f>20367</f>
        <v>20367</v>
      </c>
      <c r="D134" s="1">
        <f>57567</f>
        <v>57567</v>
      </c>
      <c r="E134" s="1">
        <f>56.2177734375</f>
        <v>56.2177734375</v>
      </c>
    </row>
    <row r="135" spans="3:5" x14ac:dyDescent="0.25">
      <c r="C135" s="1">
        <f>20531</f>
        <v>20531</v>
      </c>
      <c r="D135" s="1">
        <f>57595</f>
        <v>57595</v>
      </c>
      <c r="E135" s="1">
        <f>56.2451171875</f>
        <v>56.2451171875</v>
      </c>
    </row>
    <row r="136" spans="3:5" x14ac:dyDescent="0.25">
      <c r="C136" s="1">
        <f>20695</f>
        <v>20695</v>
      </c>
      <c r="D136" s="1">
        <f>57623</f>
        <v>57623</v>
      </c>
      <c r="E136" s="1">
        <f>56.2724609375</f>
        <v>56.2724609375</v>
      </c>
    </row>
    <row r="137" spans="3:5" x14ac:dyDescent="0.25">
      <c r="C137" s="1">
        <f>20830</f>
        <v>20830</v>
      </c>
      <c r="D137" s="1">
        <f>57767</f>
        <v>57767</v>
      </c>
      <c r="E137" s="1">
        <f>56.4130859375</f>
        <v>56.4130859375</v>
      </c>
    </row>
    <row r="138" spans="3:5" x14ac:dyDescent="0.25">
      <c r="C138" s="1">
        <f>20976</f>
        <v>20976</v>
      </c>
      <c r="D138" s="1">
        <f>58187</f>
        <v>58187</v>
      </c>
      <c r="E138" s="1">
        <f>56.8232421875</f>
        <v>56.8232421875</v>
      </c>
    </row>
    <row r="139" spans="3:5" x14ac:dyDescent="0.25">
      <c r="C139" s="1">
        <f>21112</f>
        <v>21112</v>
      </c>
      <c r="D139" s="1">
        <f>58195</f>
        <v>58195</v>
      </c>
      <c r="E139" s="1">
        <f>56.8310546875</f>
        <v>56.8310546875</v>
      </c>
    </row>
    <row r="140" spans="3:5" x14ac:dyDescent="0.25">
      <c r="C140" s="1">
        <f>21321</f>
        <v>21321</v>
      </c>
      <c r="D140" s="1">
        <f>58360</f>
        <v>58360</v>
      </c>
      <c r="E140" s="1">
        <f>56.9921875</f>
        <v>56.9921875</v>
      </c>
    </row>
    <row r="141" spans="3:5" x14ac:dyDescent="0.25">
      <c r="C141" s="1">
        <f>21477</f>
        <v>21477</v>
      </c>
      <c r="D141" s="1">
        <f>58495</f>
        <v>58495</v>
      </c>
      <c r="E141" s="1">
        <f>57.1240234375</f>
        <v>57.1240234375</v>
      </c>
    </row>
    <row r="142" spans="3:5" x14ac:dyDescent="0.25">
      <c r="C142" s="1">
        <f>21653</f>
        <v>21653</v>
      </c>
      <c r="D142" s="1">
        <f>58603</f>
        <v>58603</v>
      </c>
      <c r="E142" s="1">
        <f>57.2294921875</f>
        <v>57.2294921875</v>
      </c>
    </row>
    <row r="143" spans="3:5" x14ac:dyDescent="0.25">
      <c r="C143" s="1">
        <f>21786</f>
        <v>21786</v>
      </c>
      <c r="D143" s="1">
        <f>58619</f>
        <v>58619</v>
      </c>
      <c r="E143" s="1">
        <f t="shared" ref="E143:E148" si="5">57.2451171875</f>
        <v>57.2451171875</v>
      </c>
    </row>
    <row r="144" spans="3:5" x14ac:dyDescent="0.25">
      <c r="C144" s="1">
        <f>21918</f>
        <v>21918</v>
      </c>
      <c r="D144" s="1">
        <f>58619</f>
        <v>58619</v>
      </c>
      <c r="E144" s="1">
        <f t="shared" si="5"/>
        <v>57.2451171875</v>
      </c>
    </row>
    <row r="145" spans="3:5" x14ac:dyDescent="0.25">
      <c r="C145" s="1">
        <f>22075</f>
        <v>22075</v>
      </c>
      <c r="D145" s="1">
        <f>58619</f>
        <v>58619</v>
      </c>
      <c r="E145" s="1">
        <f t="shared" si="5"/>
        <v>57.2451171875</v>
      </c>
    </row>
    <row r="146" spans="3:5" x14ac:dyDescent="0.25">
      <c r="C146" s="1">
        <f>22220</f>
        <v>22220</v>
      </c>
      <c r="D146" s="1">
        <f>58619</f>
        <v>58619</v>
      </c>
      <c r="E146" s="1">
        <f t="shared" si="5"/>
        <v>57.2451171875</v>
      </c>
    </row>
    <row r="147" spans="3:5" x14ac:dyDescent="0.25">
      <c r="C147" s="1">
        <f>22392</f>
        <v>22392</v>
      </c>
      <c r="D147" s="1">
        <f>58619</f>
        <v>58619</v>
      </c>
      <c r="E147" s="1">
        <f t="shared" si="5"/>
        <v>57.2451171875</v>
      </c>
    </row>
    <row r="148" spans="3:5" x14ac:dyDescent="0.25">
      <c r="C148" s="1">
        <f>22550</f>
        <v>22550</v>
      </c>
      <c r="D148" s="1">
        <f>58619</f>
        <v>58619</v>
      </c>
      <c r="E148" s="1">
        <f t="shared" si="5"/>
        <v>57.2451171875</v>
      </c>
    </row>
    <row r="149" spans="3:5" x14ac:dyDescent="0.25">
      <c r="C149" s="1">
        <f>22705</f>
        <v>22705</v>
      </c>
      <c r="D149" s="1">
        <f>58620</f>
        <v>58620</v>
      </c>
      <c r="E149" s="1">
        <f>57.24609375</f>
        <v>57.24609375</v>
      </c>
    </row>
    <row r="150" spans="3:5" x14ac:dyDescent="0.25">
      <c r="C150" s="1">
        <f>22893</f>
        <v>22893</v>
      </c>
      <c r="D150" s="1">
        <f>58619</f>
        <v>58619</v>
      </c>
      <c r="E150" s="1">
        <f>57.2451171875</f>
        <v>57.2451171875</v>
      </c>
    </row>
    <row r="151" spans="3:5" x14ac:dyDescent="0.25">
      <c r="C151" s="1">
        <f>23039</f>
        <v>23039</v>
      </c>
      <c r="D151" s="1">
        <f>58619</f>
        <v>58619</v>
      </c>
      <c r="E151" s="1">
        <f>57.2451171875</f>
        <v>57.2451171875</v>
      </c>
    </row>
    <row r="152" spans="3:5" x14ac:dyDescent="0.25">
      <c r="C152" s="1">
        <f>23183</f>
        <v>23183</v>
      </c>
      <c r="D152" s="1">
        <f>58619</f>
        <v>58619</v>
      </c>
      <c r="E152" s="1">
        <f>57.2451171875</f>
        <v>57.2451171875</v>
      </c>
    </row>
    <row r="153" spans="3:5" x14ac:dyDescent="0.25">
      <c r="C153" s="1">
        <f>23338</f>
        <v>23338</v>
      </c>
      <c r="D153" s="1">
        <f>58619</f>
        <v>58619</v>
      </c>
      <c r="E153" s="1">
        <f>57.2451171875</f>
        <v>57.2451171875</v>
      </c>
    </row>
    <row r="154" spans="3:5" x14ac:dyDescent="0.25">
      <c r="C154" s="1">
        <f>23492</f>
        <v>23492</v>
      </c>
      <c r="D154" s="1">
        <f>58619</f>
        <v>58619</v>
      </c>
      <c r="E154" s="1">
        <f>57.2451171875</f>
        <v>57.2451171875</v>
      </c>
    </row>
    <row r="155" spans="3:5" x14ac:dyDescent="0.25">
      <c r="C155" s="1">
        <f>23666</f>
        <v>23666</v>
      </c>
      <c r="D155" s="1">
        <f>58647</f>
        <v>58647</v>
      </c>
      <c r="E155" s="1">
        <f>57.2724609375</f>
        <v>57.2724609375</v>
      </c>
    </row>
    <row r="156" spans="3:5" x14ac:dyDescent="0.25">
      <c r="C156" s="1">
        <f>23811</f>
        <v>23811</v>
      </c>
      <c r="D156" s="1">
        <f>58935</f>
        <v>58935</v>
      </c>
      <c r="E156" s="1">
        <f>57.5537109375</f>
        <v>57.5537109375</v>
      </c>
    </row>
    <row r="157" spans="3:5" x14ac:dyDescent="0.25">
      <c r="C157" s="1">
        <f>24020</f>
        <v>24020</v>
      </c>
      <c r="D157" s="1">
        <f>59003</f>
        <v>59003</v>
      </c>
      <c r="E157" s="1">
        <f>57.6201171875</f>
        <v>57.6201171875</v>
      </c>
    </row>
    <row r="158" spans="3:5" x14ac:dyDescent="0.25">
      <c r="C158" s="1">
        <f>24179</f>
        <v>24179</v>
      </c>
      <c r="D158" s="1">
        <f>59148</f>
        <v>59148</v>
      </c>
      <c r="E158" s="1">
        <f>57.76171875</f>
        <v>57.76171875</v>
      </c>
    </row>
    <row r="159" spans="3:5" x14ac:dyDescent="0.25">
      <c r="C159" s="1">
        <f>24331</f>
        <v>24331</v>
      </c>
      <c r="D159" s="1">
        <f>59119</f>
        <v>59119</v>
      </c>
      <c r="E159" s="1">
        <f>57.7333984375</f>
        <v>57.7333984375</v>
      </c>
    </row>
    <row r="160" spans="3:5" x14ac:dyDescent="0.25">
      <c r="C160" s="1">
        <f>24496</f>
        <v>24496</v>
      </c>
      <c r="D160" s="1">
        <f>59195</f>
        <v>59195</v>
      </c>
      <c r="E160" s="1">
        <f>57.8076171875</f>
        <v>57.8076171875</v>
      </c>
    </row>
    <row r="161" spans="3:5" x14ac:dyDescent="0.25">
      <c r="C161" s="1">
        <f>24645</f>
        <v>24645</v>
      </c>
      <c r="D161" s="1">
        <f>59227</f>
        <v>59227</v>
      </c>
      <c r="E161" s="1">
        <f>57.8388671875</f>
        <v>57.8388671875</v>
      </c>
    </row>
    <row r="162" spans="3:5" x14ac:dyDescent="0.25">
      <c r="C162" s="1">
        <f>24798</f>
        <v>24798</v>
      </c>
      <c r="D162" s="1">
        <f>59239</f>
        <v>59239</v>
      </c>
      <c r="E162" s="1">
        <f>57.8505859375</f>
        <v>57.8505859375</v>
      </c>
    </row>
    <row r="163" spans="3:5" x14ac:dyDescent="0.25">
      <c r="C163" s="1">
        <f>24941</f>
        <v>24941</v>
      </c>
      <c r="D163" s="1">
        <f>59239</f>
        <v>59239</v>
      </c>
      <c r="E163" s="1">
        <f>57.8505859375</f>
        <v>57.8505859375</v>
      </c>
    </row>
    <row r="164" spans="3:5" x14ac:dyDescent="0.25">
      <c r="C164" s="1">
        <f>25083</f>
        <v>25083</v>
      </c>
      <c r="D164" s="1">
        <f>59239</f>
        <v>59239</v>
      </c>
      <c r="E164" s="1">
        <f>57.8505859375</f>
        <v>57.8505859375</v>
      </c>
    </row>
    <row r="165" spans="3:5" x14ac:dyDescent="0.25">
      <c r="C165" s="1">
        <f>25230</f>
        <v>25230</v>
      </c>
      <c r="D165" s="1">
        <f>59243</f>
        <v>59243</v>
      </c>
      <c r="E165" s="1">
        <f>57.8544921875</f>
        <v>57.8544921875</v>
      </c>
    </row>
    <row r="166" spans="3:5" x14ac:dyDescent="0.25">
      <c r="C166" s="1">
        <f>25373</f>
        <v>25373</v>
      </c>
      <c r="D166" s="1">
        <f>59243</f>
        <v>59243</v>
      </c>
      <c r="E166" s="1">
        <f>57.8544921875</f>
        <v>57.8544921875</v>
      </c>
    </row>
    <row r="167" spans="3:5" x14ac:dyDescent="0.25">
      <c r="C167" s="1">
        <f>25519</f>
        <v>25519</v>
      </c>
      <c r="D167" s="1">
        <f>59243</f>
        <v>59243</v>
      </c>
      <c r="E167" s="1">
        <f>57.8544921875</f>
        <v>57.8544921875</v>
      </c>
    </row>
    <row r="168" spans="3:5" x14ac:dyDescent="0.25">
      <c r="C168" s="1">
        <f>25670</f>
        <v>25670</v>
      </c>
      <c r="D168" s="1">
        <f>59247</f>
        <v>59247</v>
      </c>
      <c r="E168" s="1">
        <f>57.8583984375</f>
        <v>57.8583984375</v>
      </c>
    </row>
    <row r="169" spans="3:5" x14ac:dyDescent="0.25">
      <c r="C169" s="1">
        <f>25843</f>
        <v>25843</v>
      </c>
      <c r="D169" s="1">
        <f>59247</f>
        <v>59247</v>
      </c>
      <c r="E169" s="1">
        <f>57.8583984375</f>
        <v>57.8583984375</v>
      </c>
    </row>
    <row r="170" spans="3:5" x14ac:dyDescent="0.25">
      <c r="C170" s="1">
        <f>25996</f>
        <v>25996</v>
      </c>
      <c r="D170" s="1">
        <f>59247</f>
        <v>59247</v>
      </c>
      <c r="E170" s="1">
        <f>57.8583984375</f>
        <v>57.8583984375</v>
      </c>
    </row>
    <row r="171" spans="3:5" x14ac:dyDescent="0.25">
      <c r="C171" s="1">
        <f>26170</f>
        <v>26170</v>
      </c>
      <c r="D171" s="1">
        <f>59251</f>
        <v>59251</v>
      </c>
      <c r="E171" s="1">
        <f>57.8623046875</f>
        <v>57.8623046875</v>
      </c>
    </row>
    <row r="172" spans="3:5" x14ac:dyDescent="0.25">
      <c r="C172" s="1">
        <f>26344</f>
        <v>26344</v>
      </c>
      <c r="D172" s="1">
        <f>59251</f>
        <v>59251</v>
      </c>
      <c r="E172" s="1">
        <f>57.8623046875</f>
        <v>57.8623046875</v>
      </c>
    </row>
    <row r="173" spans="3:5" x14ac:dyDescent="0.25">
      <c r="C173" s="1">
        <f>26512</f>
        <v>26512</v>
      </c>
      <c r="D173" s="1">
        <f>59256</f>
        <v>59256</v>
      </c>
      <c r="E173" s="1">
        <f>57.8671875</f>
        <v>57.8671875</v>
      </c>
    </row>
    <row r="174" spans="3:5" x14ac:dyDescent="0.25">
      <c r="C174" s="1">
        <f>26671</f>
        <v>26671</v>
      </c>
      <c r="D174" s="1">
        <f>59275</f>
        <v>59275</v>
      </c>
      <c r="E174" s="1">
        <f>57.8857421875</f>
        <v>57.8857421875</v>
      </c>
    </row>
    <row r="175" spans="3:5" x14ac:dyDescent="0.25">
      <c r="C175" s="1">
        <f>26824</f>
        <v>26824</v>
      </c>
      <c r="D175" s="1">
        <f>59404</f>
        <v>59404</v>
      </c>
      <c r="E175" s="1">
        <f>58.01171875</f>
        <v>58.01171875</v>
      </c>
    </row>
    <row r="176" spans="3:5" x14ac:dyDescent="0.25">
      <c r="C176" s="1">
        <f>26972</f>
        <v>26972</v>
      </c>
      <c r="D176" s="1">
        <f>59403</f>
        <v>59403</v>
      </c>
      <c r="E176" s="1">
        <f>58.0107421875</f>
        <v>58.0107421875</v>
      </c>
    </row>
    <row r="177" spans="3:5" x14ac:dyDescent="0.25">
      <c r="C177" s="1">
        <f>27121</f>
        <v>27121</v>
      </c>
      <c r="D177" s="1">
        <f>59407</f>
        <v>59407</v>
      </c>
      <c r="E177" s="1">
        <f>58.0146484375</f>
        <v>58.0146484375</v>
      </c>
    </row>
    <row r="178" spans="3:5" x14ac:dyDescent="0.25">
      <c r="C178" s="1">
        <f>27273</f>
        <v>27273</v>
      </c>
      <c r="D178" s="1">
        <f>59407</f>
        <v>59407</v>
      </c>
      <c r="E178" s="1">
        <f>58.0146484375</f>
        <v>58.0146484375</v>
      </c>
    </row>
    <row r="179" spans="3:5" x14ac:dyDescent="0.25">
      <c r="C179" s="1">
        <f>27426</f>
        <v>27426</v>
      </c>
      <c r="D179" s="1">
        <f>59407</f>
        <v>59407</v>
      </c>
      <c r="E179" s="1">
        <f>58.0146484375</f>
        <v>58.0146484375</v>
      </c>
    </row>
    <row r="180" spans="3:5" x14ac:dyDescent="0.25">
      <c r="C180" s="1">
        <f>27597</f>
        <v>27597</v>
      </c>
      <c r="D180" s="1">
        <f>59411</f>
        <v>59411</v>
      </c>
      <c r="E180" s="1">
        <f>58.0185546875</f>
        <v>58.0185546875</v>
      </c>
    </row>
    <row r="181" spans="3:5" x14ac:dyDescent="0.25">
      <c r="C181" s="1">
        <f>27759</f>
        <v>27759</v>
      </c>
      <c r="D181" s="1">
        <f>59411</f>
        <v>59411</v>
      </c>
      <c r="E181" s="1">
        <f>58.0185546875</f>
        <v>58.0185546875</v>
      </c>
    </row>
    <row r="182" spans="3:5" x14ac:dyDescent="0.25">
      <c r="C182" s="1">
        <f>27922</f>
        <v>27922</v>
      </c>
      <c r="D182" s="1">
        <f>59411</f>
        <v>59411</v>
      </c>
      <c r="E182" s="1">
        <f>58.0185546875</f>
        <v>58.0185546875</v>
      </c>
    </row>
    <row r="183" spans="3:5" x14ac:dyDescent="0.25">
      <c r="C183" s="1">
        <f>28091</f>
        <v>28091</v>
      </c>
      <c r="D183" s="1">
        <f>59415</f>
        <v>59415</v>
      </c>
      <c r="E183" s="1">
        <f>58.0224609375</f>
        <v>58.0224609375</v>
      </c>
    </row>
    <row r="184" spans="3:5" x14ac:dyDescent="0.25">
      <c r="C184" s="1">
        <f>28263</f>
        <v>28263</v>
      </c>
      <c r="D184" s="1">
        <f>59415</f>
        <v>59415</v>
      </c>
      <c r="E184" s="1">
        <f>58.0224609375</f>
        <v>58.0224609375</v>
      </c>
    </row>
    <row r="185" spans="3:5" x14ac:dyDescent="0.25">
      <c r="C185" s="1">
        <f>28436</f>
        <v>28436</v>
      </c>
      <c r="D185" s="1">
        <f>59419</f>
        <v>59419</v>
      </c>
      <c r="E185" s="1">
        <f>58.0263671875</f>
        <v>58.0263671875</v>
      </c>
    </row>
    <row r="186" spans="3:5" x14ac:dyDescent="0.25">
      <c r="C186" s="1">
        <f>28643</f>
        <v>28643</v>
      </c>
      <c r="D186" s="1">
        <f>59419</f>
        <v>59419</v>
      </c>
      <c r="E186" s="1">
        <f>58.0263671875</f>
        <v>58.0263671875</v>
      </c>
    </row>
    <row r="187" spans="3:5" x14ac:dyDescent="0.25">
      <c r="C187" s="1">
        <f>28798</f>
        <v>28798</v>
      </c>
      <c r="D187" s="1">
        <f>59419</f>
        <v>59419</v>
      </c>
      <c r="E187" s="1">
        <f>58.0263671875</f>
        <v>58.0263671875</v>
      </c>
    </row>
    <row r="188" spans="3:5" x14ac:dyDescent="0.25">
      <c r="C188" s="1">
        <f>28976</f>
        <v>28976</v>
      </c>
      <c r="D188" s="1">
        <f>59419</f>
        <v>59419</v>
      </c>
      <c r="E188" s="1">
        <f>58.0263671875</f>
        <v>58.0263671875</v>
      </c>
    </row>
    <row r="189" spans="3:5" x14ac:dyDescent="0.25">
      <c r="C189" s="1">
        <f>29167</f>
        <v>29167</v>
      </c>
      <c r="D189" s="1">
        <f>59423</f>
        <v>59423</v>
      </c>
      <c r="E189" s="1">
        <f>58.0302734375</f>
        <v>58.0302734375</v>
      </c>
    </row>
    <row r="190" spans="3:5" x14ac:dyDescent="0.25">
      <c r="C190" s="1">
        <f>29327</f>
        <v>29327</v>
      </c>
      <c r="D190" s="1">
        <f>59424</f>
        <v>59424</v>
      </c>
      <c r="E190" s="1">
        <f>58.03125</f>
        <v>58.03125</v>
      </c>
    </row>
    <row r="191" spans="3:5" x14ac:dyDescent="0.25">
      <c r="C191" s="1">
        <f>29482</f>
        <v>29482</v>
      </c>
      <c r="D191" s="1">
        <f>59423</f>
        <v>59423</v>
      </c>
      <c r="E191" s="1">
        <f>58.0302734375</f>
        <v>58.0302734375</v>
      </c>
    </row>
    <row r="192" spans="3:5" x14ac:dyDescent="0.25">
      <c r="C192" s="1">
        <f>29625</f>
        <v>29625</v>
      </c>
      <c r="D192" s="1">
        <f>59451</f>
        <v>59451</v>
      </c>
      <c r="E192" s="1">
        <f>58.0576171875</f>
        <v>58.0576171875</v>
      </c>
    </row>
    <row r="193" spans="3:5" x14ac:dyDescent="0.25">
      <c r="C193" s="1">
        <f>29753</f>
        <v>29753</v>
      </c>
      <c r="D193" s="1">
        <f>59715</f>
        <v>59715</v>
      </c>
      <c r="E193" s="1">
        <f>58.3154296875</f>
        <v>58.3154296875</v>
      </c>
    </row>
    <row r="194" spans="3:5" x14ac:dyDescent="0.25">
      <c r="C194" s="1">
        <f>29912</f>
        <v>29912</v>
      </c>
      <c r="D194" s="1">
        <f>59639</f>
        <v>59639</v>
      </c>
      <c r="E194" s="1">
        <f>58.2412109375</f>
        <v>58.2412109375</v>
      </c>
    </row>
    <row r="195" spans="3:5" x14ac:dyDescent="0.25">
      <c r="C195" s="1">
        <f>30059</f>
        <v>30059</v>
      </c>
      <c r="D195" s="1">
        <f>59639</f>
        <v>59639</v>
      </c>
      <c r="E195" s="1">
        <f>58.2412109375</f>
        <v>58.2412109375</v>
      </c>
    </row>
    <row r="196" spans="3:5" x14ac:dyDescent="0.25">
      <c r="C196" s="1">
        <f>30233</f>
        <v>30233</v>
      </c>
      <c r="D196" s="1">
        <f>59639</f>
        <v>59639</v>
      </c>
      <c r="E196" s="1">
        <f>58.2412109375</f>
        <v>58.2412109375</v>
      </c>
    </row>
    <row r="197" spans="3:5" x14ac:dyDescent="0.25">
      <c r="C197" s="1">
        <f>30381</f>
        <v>30381</v>
      </c>
      <c r="D197" s="1">
        <f>59711</f>
        <v>59711</v>
      </c>
      <c r="E197" s="1">
        <f>58.3115234375</f>
        <v>58.3115234375</v>
      </c>
    </row>
    <row r="198" spans="3:5" x14ac:dyDescent="0.25">
      <c r="C198" s="1">
        <f>30518</f>
        <v>30518</v>
      </c>
      <c r="D198" s="1">
        <f>59711</f>
        <v>59711</v>
      </c>
      <c r="E198" s="1">
        <f>58.3115234375</f>
        <v>58.3115234375</v>
      </c>
    </row>
    <row r="199" spans="3:5" x14ac:dyDescent="0.25">
      <c r="C199" s="1">
        <f>30653</f>
        <v>30653</v>
      </c>
      <c r="D199" s="1">
        <f>59713</f>
        <v>59713</v>
      </c>
      <c r="E199" s="1">
        <f>58.3134765625</f>
        <v>58.3134765625</v>
      </c>
    </row>
    <row r="200" spans="3:5" x14ac:dyDescent="0.25">
      <c r="C200" s="1">
        <f>30812</f>
        <v>30812</v>
      </c>
      <c r="D200" s="1">
        <f>59713</f>
        <v>59713</v>
      </c>
      <c r="E200" s="1">
        <f>58.3134765625</f>
        <v>58.3134765625</v>
      </c>
    </row>
    <row r="201" spans="3:5" x14ac:dyDescent="0.25">
      <c r="C201" s="1">
        <f>30949</f>
        <v>30949</v>
      </c>
      <c r="D201" s="1">
        <f>59713</f>
        <v>59713</v>
      </c>
      <c r="E201" s="1">
        <f>58.3134765625</f>
        <v>58.3134765625</v>
      </c>
    </row>
    <row r="202" spans="3:5" x14ac:dyDescent="0.25">
      <c r="C202" s="1">
        <f>31124</f>
        <v>31124</v>
      </c>
      <c r="D202" s="1">
        <f>59713</f>
        <v>59713</v>
      </c>
      <c r="E202" s="1">
        <f>58.3134765625</f>
        <v>58.3134765625</v>
      </c>
    </row>
    <row r="203" spans="3:5" x14ac:dyDescent="0.25">
      <c r="C203" s="1">
        <f>31268</f>
        <v>31268</v>
      </c>
      <c r="D203" s="1">
        <f>59713</f>
        <v>59713</v>
      </c>
      <c r="E203" s="1">
        <f>58.3134765625</f>
        <v>58.3134765625</v>
      </c>
    </row>
    <row r="204" spans="3:5" x14ac:dyDescent="0.25">
      <c r="C204" s="1">
        <f>31423</f>
        <v>31423</v>
      </c>
      <c r="D204" s="1">
        <f>59714</f>
        <v>59714</v>
      </c>
      <c r="E204" s="1">
        <f>58.314453125</f>
        <v>58.314453125</v>
      </c>
    </row>
    <row r="205" spans="3:5" x14ac:dyDescent="0.25">
      <c r="C205" s="1">
        <f>31564</f>
        <v>31564</v>
      </c>
      <c r="D205" s="1">
        <f>59713</f>
        <v>59713</v>
      </c>
      <c r="E205" s="1">
        <f>58.3134765625</f>
        <v>58.3134765625</v>
      </c>
    </row>
    <row r="206" spans="3:5" x14ac:dyDescent="0.25">
      <c r="C206" s="1">
        <f>31709</f>
        <v>31709</v>
      </c>
      <c r="D206" s="1">
        <f>59714</f>
        <v>59714</v>
      </c>
      <c r="E206" s="1">
        <f>58.314453125</f>
        <v>58.314453125</v>
      </c>
    </row>
    <row r="207" spans="3:5" x14ac:dyDescent="0.25">
      <c r="C207" s="1">
        <f>31844</f>
        <v>31844</v>
      </c>
      <c r="D207" s="1">
        <f>59713</f>
        <v>59713</v>
      </c>
      <c r="E207" s="1">
        <f>58.3134765625</f>
        <v>58.3134765625</v>
      </c>
    </row>
    <row r="208" spans="3:5" x14ac:dyDescent="0.25">
      <c r="C208" s="1">
        <f>31987</f>
        <v>31987</v>
      </c>
      <c r="D208" s="1">
        <f>59714</f>
        <v>59714</v>
      </c>
      <c r="E208" s="1">
        <f>58.314453125</f>
        <v>58.314453125</v>
      </c>
    </row>
    <row r="209" spans="3:5" x14ac:dyDescent="0.25">
      <c r="C209" s="1">
        <f>32128</f>
        <v>32128</v>
      </c>
      <c r="D209" s="1">
        <f>59713</f>
        <v>59713</v>
      </c>
      <c r="E209" s="1">
        <f>58.3134765625</f>
        <v>58.3134765625</v>
      </c>
    </row>
    <row r="210" spans="3:5" x14ac:dyDescent="0.25">
      <c r="C210" s="1">
        <f>32270</f>
        <v>32270</v>
      </c>
      <c r="D210" s="1">
        <f>59714</f>
        <v>59714</v>
      </c>
      <c r="E210" s="1">
        <f>58.314453125</f>
        <v>58.314453125</v>
      </c>
    </row>
    <row r="211" spans="3:5" x14ac:dyDescent="0.25">
      <c r="C211" s="1">
        <f>32415</f>
        <v>32415</v>
      </c>
      <c r="D211" s="1">
        <f>59713</f>
        <v>59713</v>
      </c>
      <c r="E211" s="1">
        <f>58.3134765625</f>
        <v>58.3134765625</v>
      </c>
    </row>
    <row r="212" spans="3:5" x14ac:dyDescent="0.25">
      <c r="C212" s="1">
        <f>32607</f>
        <v>32607</v>
      </c>
      <c r="D212" s="1">
        <f>59717</f>
        <v>59717</v>
      </c>
      <c r="E212" s="1">
        <f>58.3173828125</f>
        <v>58.3173828125</v>
      </c>
    </row>
    <row r="213" spans="3:5" x14ac:dyDescent="0.25">
      <c r="C213" s="1">
        <f>32754</f>
        <v>32754</v>
      </c>
      <c r="D213" s="1">
        <f>59717</f>
        <v>59717</v>
      </c>
      <c r="E213" s="1">
        <f>58.3173828125</f>
        <v>58.3173828125</v>
      </c>
    </row>
    <row r="214" spans="3:5" x14ac:dyDescent="0.25">
      <c r="C214" s="1">
        <f>32916</f>
        <v>32916</v>
      </c>
      <c r="D214" s="1">
        <f>59721</f>
        <v>59721</v>
      </c>
      <c r="E214" s="1">
        <f>58.3212890625</f>
        <v>58.3212890625</v>
      </c>
    </row>
    <row r="215" spans="3:5" x14ac:dyDescent="0.25">
      <c r="C215" s="1">
        <f>33077</f>
        <v>33077</v>
      </c>
      <c r="D215" s="1">
        <f>59822</f>
        <v>59822</v>
      </c>
      <c r="E215" s="1">
        <f>58.419921875</f>
        <v>58.419921875</v>
      </c>
    </row>
    <row r="216" spans="3:5" x14ac:dyDescent="0.25">
      <c r="C216" s="1">
        <f>33251</f>
        <v>33251</v>
      </c>
      <c r="D216" s="1">
        <f t="shared" ref="D216:D228" si="6">59829</f>
        <v>59829</v>
      </c>
      <c r="E216" s="1">
        <f t="shared" ref="E216:E228" si="7">58.4267578125</f>
        <v>58.4267578125</v>
      </c>
    </row>
    <row r="217" spans="3:5" x14ac:dyDescent="0.25">
      <c r="C217" s="1">
        <f>33417</f>
        <v>33417</v>
      </c>
      <c r="D217" s="1">
        <f t="shared" si="6"/>
        <v>59829</v>
      </c>
      <c r="E217" s="1">
        <f t="shared" si="7"/>
        <v>58.4267578125</v>
      </c>
    </row>
    <row r="218" spans="3:5" x14ac:dyDescent="0.25">
      <c r="C218" s="1">
        <f>33555</f>
        <v>33555</v>
      </c>
      <c r="D218" s="1">
        <f t="shared" si="6"/>
        <v>59829</v>
      </c>
      <c r="E218" s="1">
        <f t="shared" si="7"/>
        <v>58.4267578125</v>
      </c>
    </row>
    <row r="219" spans="3:5" x14ac:dyDescent="0.25">
      <c r="C219" s="1">
        <f>33689</f>
        <v>33689</v>
      </c>
      <c r="D219" s="1">
        <f t="shared" si="6"/>
        <v>59829</v>
      </c>
      <c r="E219" s="1">
        <f t="shared" si="7"/>
        <v>58.4267578125</v>
      </c>
    </row>
    <row r="220" spans="3:5" x14ac:dyDescent="0.25">
      <c r="C220" s="1">
        <f>33832</f>
        <v>33832</v>
      </c>
      <c r="D220" s="1">
        <f t="shared" si="6"/>
        <v>59829</v>
      </c>
      <c r="E220" s="1">
        <f t="shared" si="7"/>
        <v>58.4267578125</v>
      </c>
    </row>
    <row r="221" spans="3:5" x14ac:dyDescent="0.25">
      <c r="C221" s="1">
        <f>33957</f>
        <v>33957</v>
      </c>
      <c r="D221" s="1">
        <f t="shared" si="6"/>
        <v>59829</v>
      </c>
      <c r="E221" s="1">
        <f t="shared" si="7"/>
        <v>58.4267578125</v>
      </c>
    </row>
    <row r="222" spans="3:5" x14ac:dyDescent="0.25">
      <c r="C222" s="1">
        <f>34114</f>
        <v>34114</v>
      </c>
      <c r="D222" s="1">
        <f t="shared" si="6"/>
        <v>59829</v>
      </c>
      <c r="E222" s="1">
        <f t="shared" si="7"/>
        <v>58.4267578125</v>
      </c>
    </row>
    <row r="223" spans="3:5" x14ac:dyDescent="0.25">
      <c r="C223" s="1">
        <f>34248</f>
        <v>34248</v>
      </c>
      <c r="D223" s="1">
        <f t="shared" si="6"/>
        <v>59829</v>
      </c>
      <c r="E223" s="1">
        <f t="shared" si="7"/>
        <v>58.4267578125</v>
      </c>
    </row>
    <row r="224" spans="3:5" x14ac:dyDescent="0.25">
      <c r="C224" s="1">
        <f>34394</f>
        <v>34394</v>
      </c>
      <c r="D224" s="1">
        <f t="shared" si="6"/>
        <v>59829</v>
      </c>
      <c r="E224" s="1">
        <f t="shared" si="7"/>
        <v>58.4267578125</v>
      </c>
    </row>
    <row r="225" spans="3:5" x14ac:dyDescent="0.25">
      <c r="C225" s="1">
        <f>34533</f>
        <v>34533</v>
      </c>
      <c r="D225" s="1">
        <f t="shared" si="6"/>
        <v>59829</v>
      </c>
      <c r="E225" s="1">
        <f t="shared" si="7"/>
        <v>58.4267578125</v>
      </c>
    </row>
    <row r="226" spans="3:5" x14ac:dyDescent="0.25">
      <c r="C226" s="1">
        <f>34682</f>
        <v>34682</v>
      </c>
      <c r="D226" s="1">
        <f t="shared" si="6"/>
        <v>59829</v>
      </c>
      <c r="E226" s="1">
        <f t="shared" si="7"/>
        <v>58.4267578125</v>
      </c>
    </row>
    <row r="227" spans="3:5" x14ac:dyDescent="0.25">
      <c r="C227" s="1">
        <f>34815</f>
        <v>34815</v>
      </c>
      <c r="D227" s="1">
        <f t="shared" si="6"/>
        <v>59829</v>
      </c>
      <c r="E227" s="1">
        <f t="shared" si="7"/>
        <v>58.4267578125</v>
      </c>
    </row>
    <row r="228" spans="3:5" x14ac:dyDescent="0.25">
      <c r="C228" s="1">
        <f>34947</f>
        <v>34947</v>
      </c>
      <c r="D228" s="1">
        <f t="shared" si="6"/>
        <v>59829</v>
      </c>
      <c r="E228" s="1">
        <f t="shared" si="7"/>
        <v>58.4267578125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2016-01-08T15:46:55Z</cp:lastPrinted>
  <dcterms:created xsi:type="dcterms:W3CDTF">2016-01-08T15:46:55Z</dcterms:created>
  <dcterms:modified xsi:type="dcterms:W3CDTF">2016-01-08T15:42:29Z</dcterms:modified>
</cp:coreProperties>
</file>