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Sencha Touch 2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H1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I13" i="2" s="1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<sst xmlns="http://schemas.openxmlformats.org/spreadsheetml/2006/main" count="9" uniqueCount="9">
  <si>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</si>
  <si>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</si>
  <si>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</si>
  <si>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</si>
  <si>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289(121x)</t>
  </si>
  <si>
    <t>AVERAGE: 152(231x)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</si>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</sst>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Sheet1!$A$2:$A$122</c:f>
              <c:numCache>
                <c:formatCode>General</c:formatCode>
                <c:ptCount val="121"/>
                <c:pt idx="0">
                  <c:v>445</c:v>
                </c:pt>
                <c:pt idx="1">
                  <c:v>747</c:v>
                </c:pt>
                <c:pt idx="2">
                  <c:v>1029</c:v>
                </c:pt>
                <c:pt idx="3">
                  <c:v>1309</c:v>
                </c:pt>
                <c:pt idx="4">
                  <c:v>1598</c:v>
                </c:pt>
                <c:pt idx="5">
                  <c:v>1891</c:v>
                </c:pt>
                <c:pt idx="6">
                  <c:v>2186</c:v>
                </c:pt>
                <c:pt idx="7">
                  <c:v>2451</c:v>
                </c:pt>
                <c:pt idx="8">
                  <c:v>2738</c:v>
                </c:pt>
                <c:pt idx="9">
                  <c:v>3020</c:v>
                </c:pt>
                <c:pt idx="10">
                  <c:v>3327</c:v>
                </c:pt>
                <c:pt idx="11">
                  <c:v>3606</c:v>
                </c:pt>
                <c:pt idx="12">
                  <c:v>3891</c:v>
                </c:pt>
                <c:pt idx="13">
                  <c:v>4168</c:v>
                </c:pt>
                <c:pt idx="14">
                  <c:v>4463</c:v>
                </c:pt>
                <c:pt idx="15">
                  <c:v>4762</c:v>
                </c:pt>
                <c:pt idx="16">
                  <c:v>5076</c:v>
                </c:pt>
                <c:pt idx="17">
                  <c:v>5387</c:v>
                </c:pt>
                <c:pt idx="18">
                  <c:v>5683</c:v>
                </c:pt>
                <c:pt idx="19">
                  <c:v>5954</c:v>
                </c:pt>
                <c:pt idx="20">
                  <c:v>6246</c:v>
                </c:pt>
                <c:pt idx="21">
                  <c:v>6516</c:v>
                </c:pt>
                <c:pt idx="22">
                  <c:v>6797</c:v>
                </c:pt>
                <c:pt idx="23">
                  <c:v>7099</c:v>
                </c:pt>
                <c:pt idx="24">
                  <c:v>7368</c:v>
                </c:pt>
                <c:pt idx="25">
                  <c:v>7642</c:v>
                </c:pt>
                <c:pt idx="26">
                  <c:v>7905</c:v>
                </c:pt>
                <c:pt idx="27">
                  <c:v>8190</c:v>
                </c:pt>
                <c:pt idx="28">
                  <c:v>8457</c:v>
                </c:pt>
                <c:pt idx="29">
                  <c:v>8739</c:v>
                </c:pt>
                <c:pt idx="30">
                  <c:v>9036</c:v>
                </c:pt>
                <c:pt idx="31">
                  <c:v>9347</c:v>
                </c:pt>
                <c:pt idx="32">
                  <c:v>9637</c:v>
                </c:pt>
                <c:pt idx="33">
                  <c:v>9928</c:v>
                </c:pt>
                <c:pt idx="34">
                  <c:v>10210</c:v>
                </c:pt>
                <c:pt idx="35">
                  <c:v>10479</c:v>
                </c:pt>
                <c:pt idx="36">
                  <c:v>10750</c:v>
                </c:pt>
                <c:pt idx="37">
                  <c:v>11024</c:v>
                </c:pt>
                <c:pt idx="38">
                  <c:v>11339</c:v>
                </c:pt>
                <c:pt idx="39">
                  <c:v>11633</c:v>
                </c:pt>
                <c:pt idx="40">
                  <c:v>11917</c:v>
                </c:pt>
                <c:pt idx="41">
                  <c:v>12209</c:v>
                </c:pt>
                <c:pt idx="42">
                  <c:v>12489</c:v>
                </c:pt>
                <c:pt idx="43">
                  <c:v>12772</c:v>
                </c:pt>
                <c:pt idx="44">
                  <c:v>13065</c:v>
                </c:pt>
                <c:pt idx="45">
                  <c:v>13360</c:v>
                </c:pt>
                <c:pt idx="46">
                  <c:v>13675</c:v>
                </c:pt>
                <c:pt idx="47">
                  <c:v>13972</c:v>
                </c:pt>
                <c:pt idx="48">
                  <c:v>14270</c:v>
                </c:pt>
                <c:pt idx="49">
                  <c:v>14563</c:v>
                </c:pt>
                <c:pt idx="50">
                  <c:v>14872</c:v>
                </c:pt>
                <c:pt idx="51">
                  <c:v>15186</c:v>
                </c:pt>
                <c:pt idx="52">
                  <c:v>15493</c:v>
                </c:pt>
                <c:pt idx="53">
                  <c:v>15775</c:v>
                </c:pt>
                <c:pt idx="54">
                  <c:v>16065</c:v>
                </c:pt>
                <c:pt idx="55">
                  <c:v>16349</c:v>
                </c:pt>
                <c:pt idx="56">
                  <c:v>16635</c:v>
                </c:pt>
                <c:pt idx="57">
                  <c:v>16902</c:v>
                </c:pt>
                <c:pt idx="58">
                  <c:v>17182</c:v>
                </c:pt>
                <c:pt idx="59">
                  <c:v>17480</c:v>
                </c:pt>
                <c:pt idx="60">
                  <c:v>17793</c:v>
                </c:pt>
                <c:pt idx="61">
                  <c:v>18093</c:v>
                </c:pt>
                <c:pt idx="62">
                  <c:v>18371</c:v>
                </c:pt>
                <c:pt idx="63">
                  <c:v>18667</c:v>
                </c:pt>
                <c:pt idx="64">
                  <c:v>18946</c:v>
                </c:pt>
                <c:pt idx="65">
                  <c:v>19253</c:v>
                </c:pt>
                <c:pt idx="66">
                  <c:v>19530</c:v>
                </c:pt>
                <c:pt idx="67">
                  <c:v>19799</c:v>
                </c:pt>
                <c:pt idx="68">
                  <c:v>20079</c:v>
                </c:pt>
                <c:pt idx="69">
                  <c:v>20368</c:v>
                </c:pt>
                <c:pt idx="70">
                  <c:v>20635</c:v>
                </c:pt>
                <c:pt idx="71">
                  <c:v>20921</c:v>
                </c:pt>
                <c:pt idx="72">
                  <c:v>21225</c:v>
                </c:pt>
                <c:pt idx="73">
                  <c:v>21538</c:v>
                </c:pt>
                <c:pt idx="74">
                  <c:v>21828</c:v>
                </c:pt>
                <c:pt idx="75">
                  <c:v>22128</c:v>
                </c:pt>
                <c:pt idx="76">
                  <c:v>22425</c:v>
                </c:pt>
                <c:pt idx="77">
                  <c:v>22709</c:v>
                </c:pt>
                <c:pt idx="78">
                  <c:v>23009</c:v>
                </c:pt>
                <c:pt idx="79">
                  <c:v>23297</c:v>
                </c:pt>
                <c:pt idx="80">
                  <c:v>23580</c:v>
                </c:pt>
                <c:pt idx="81">
                  <c:v>23853</c:v>
                </c:pt>
                <c:pt idx="82">
                  <c:v>24143</c:v>
                </c:pt>
                <c:pt idx="83">
                  <c:v>24422</c:v>
                </c:pt>
                <c:pt idx="84">
                  <c:v>24718</c:v>
                </c:pt>
                <c:pt idx="85">
                  <c:v>25024</c:v>
                </c:pt>
                <c:pt idx="86">
                  <c:v>25317</c:v>
                </c:pt>
                <c:pt idx="87">
                  <c:v>25618</c:v>
                </c:pt>
                <c:pt idx="88">
                  <c:v>25927</c:v>
                </c:pt>
                <c:pt idx="89">
                  <c:v>26251</c:v>
                </c:pt>
                <c:pt idx="90">
                  <c:v>26574</c:v>
                </c:pt>
                <c:pt idx="91">
                  <c:v>26850</c:v>
                </c:pt>
                <c:pt idx="92">
                  <c:v>27132</c:v>
                </c:pt>
                <c:pt idx="93">
                  <c:v>27424</c:v>
                </c:pt>
                <c:pt idx="94">
                  <c:v>27718</c:v>
                </c:pt>
                <c:pt idx="95">
                  <c:v>27995</c:v>
                </c:pt>
                <c:pt idx="96">
                  <c:v>28288</c:v>
                </c:pt>
                <c:pt idx="97">
                  <c:v>28566</c:v>
                </c:pt>
                <c:pt idx="98">
                  <c:v>28854</c:v>
                </c:pt>
                <c:pt idx="99">
                  <c:v>29140</c:v>
                </c:pt>
                <c:pt idx="100">
                  <c:v>29429</c:v>
                </c:pt>
                <c:pt idx="101">
                  <c:v>29721</c:v>
                </c:pt>
                <c:pt idx="102">
                  <c:v>30031</c:v>
                </c:pt>
                <c:pt idx="103">
                  <c:v>30321</c:v>
                </c:pt>
                <c:pt idx="104">
                  <c:v>30607</c:v>
                </c:pt>
                <c:pt idx="105">
                  <c:v>30898</c:v>
                </c:pt>
                <c:pt idx="106">
                  <c:v>31180</c:v>
                </c:pt>
                <c:pt idx="107">
                  <c:v>31471</c:v>
                </c:pt>
                <c:pt idx="108">
                  <c:v>31761</c:v>
                </c:pt>
                <c:pt idx="109">
                  <c:v>32066</c:v>
                </c:pt>
                <c:pt idx="110">
                  <c:v>32372</c:v>
                </c:pt>
                <c:pt idx="111">
                  <c:v>32661</c:v>
                </c:pt>
                <c:pt idx="112">
                  <c:v>32964</c:v>
                </c:pt>
                <c:pt idx="113">
                  <c:v>33263</c:v>
                </c:pt>
                <c:pt idx="114">
                  <c:v>33555</c:v>
                </c:pt>
                <c:pt idx="115">
                  <c:v>33843</c:v>
                </c:pt>
                <c:pt idx="116">
                  <c:v>34189</c:v>
                </c:pt>
                <c:pt idx="117">
                  <c:v>34504</c:v>
                </c:pt>
                <c:pt idx="118">
                  <c:v>34806</c:v>
                </c:pt>
                <c:pt idx="119">
                  <c:v>35125</c:v>
                </c:pt>
                <c:pt idx="120">
                  <c:v>35428</c:v>
                </c:pt>
              </c:numCache>
            </c:numRef>
          </c:cat>
          <c:val>
            <c:numRef>
              <c:f>Sheet1!$B$2:$B$122</c:f>
              <c:numCache>
                <c:formatCode>General</c:formatCode>
                <c:ptCount val="121"/>
                <c:pt idx="0">
                  <c:v>13</c:v>
                </c:pt>
                <c:pt idx="1">
                  <c:v>24</c:v>
                </c:pt>
                <c:pt idx="2">
                  <c:v>22</c:v>
                </c:pt>
                <c:pt idx="3">
                  <c:v>23</c:v>
                </c:pt>
                <c:pt idx="4">
                  <c:v>27</c:v>
                </c:pt>
                <c:pt idx="5">
                  <c:v>32</c:v>
                </c:pt>
                <c:pt idx="6">
                  <c:v>23</c:v>
                </c:pt>
                <c:pt idx="7">
                  <c:v>30</c:v>
                </c:pt>
                <c:pt idx="8">
                  <c:v>21</c:v>
                </c:pt>
                <c:pt idx="9">
                  <c:v>24</c:v>
                </c:pt>
                <c:pt idx="10">
                  <c:v>20</c:v>
                </c:pt>
                <c:pt idx="11">
                  <c:v>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</c:v>
                </c:pt>
                <c:pt idx="19">
                  <c:v>20</c:v>
                </c:pt>
                <c:pt idx="20">
                  <c:v>31</c:v>
                </c:pt>
                <c:pt idx="21">
                  <c:v>25</c:v>
                </c:pt>
                <c:pt idx="22">
                  <c:v>35</c:v>
                </c:pt>
                <c:pt idx="23">
                  <c:v>32</c:v>
                </c:pt>
                <c:pt idx="24">
                  <c:v>34</c:v>
                </c:pt>
                <c:pt idx="25">
                  <c:v>26</c:v>
                </c:pt>
                <c:pt idx="26">
                  <c:v>33</c:v>
                </c:pt>
                <c:pt idx="27">
                  <c:v>36</c:v>
                </c:pt>
                <c:pt idx="28">
                  <c:v>25</c:v>
                </c:pt>
                <c:pt idx="29">
                  <c:v>37</c:v>
                </c:pt>
                <c:pt idx="30">
                  <c:v>34</c:v>
                </c:pt>
                <c:pt idx="31">
                  <c:v>30</c:v>
                </c:pt>
                <c:pt idx="32">
                  <c:v>33</c:v>
                </c:pt>
                <c:pt idx="33">
                  <c:v>12</c:v>
                </c:pt>
                <c:pt idx="34">
                  <c:v>15</c:v>
                </c:pt>
                <c:pt idx="35">
                  <c:v>32</c:v>
                </c:pt>
                <c:pt idx="36">
                  <c:v>30</c:v>
                </c:pt>
                <c:pt idx="37">
                  <c:v>26</c:v>
                </c:pt>
                <c:pt idx="38">
                  <c:v>33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10</c:v>
                </c:pt>
                <c:pt idx="45">
                  <c:v>11</c:v>
                </c:pt>
                <c:pt idx="46">
                  <c:v>19</c:v>
                </c:pt>
                <c:pt idx="47">
                  <c:v>15</c:v>
                </c:pt>
                <c:pt idx="48">
                  <c:v>18</c:v>
                </c:pt>
                <c:pt idx="49">
                  <c:v>18</c:v>
                </c:pt>
                <c:pt idx="50">
                  <c:v>16</c:v>
                </c:pt>
                <c:pt idx="51">
                  <c:v>16</c:v>
                </c:pt>
                <c:pt idx="52">
                  <c:v>19</c:v>
                </c:pt>
                <c:pt idx="53">
                  <c:v>17</c:v>
                </c:pt>
                <c:pt idx="54">
                  <c:v>13</c:v>
                </c:pt>
                <c:pt idx="55">
                  <c:v>17</c:v>
                </c:pt>
                <c:pt idx="56">
                  <c:v>23</c:v>
                </c:pt>
                <c:pt idx="57">
                  <c:v>30</c:v>
                </c:pt>
                <c:pt idx="58">
                  <c:v>34</c:v>
                </c:pt>
                <c:pt idx="59">
                  <c:v>37</c:v>
                </c:pt>
                <c:pt idx="60">
                  <c:v>24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26</c:v>
                </c:pt>
                <c:pt idx="66">
                  <c:v>20</c:v>
                </c:pt>
                <c:pt idx="67">
                  <c:v>34</c:v>
                </c:pt>
                <c:pt idx="68">
                  <c:v>28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40</c:v>
                </c:pt>
                <c:pt idx="75">
                  <c:v>25</c:v>
                </c:pt>
                <c:pt idx="76">
                  <c:v>36</c:v>
                </c:pt>
                <c:pt idx="77">
                  <c:v>30</c:v>
                </c:pt>
                <c:pt idx="78">
                  <c:v>10</c:v>
                </c:pt>
                <c:pt idx="79">
                  <c:v>16</c:v>
                </c:pt>
                <c:pt idx="80">
                  <c:v>11</c:v>
                </c:pt>
                <c:pt idx="81">
                  <c:v>15</c:v>
                </c:pt>
                <c:pt idx="82">
                  <c:v>25</c:v>
                </c:pt>
                <c:pt idx="83">
                  <c:v>32</c:v>
                </c:pt>
                <c:pt idx="84">
                  <c:v>25</c:v>
                </c:pt>
                <c:pt idx="85">
                  <c:v>15</c:v>
                </c:pt>
                <c:pt idx="86">
                  <c:v>17</c:v>
                </c:pt>
                <c:pt idx="87">
                  <c:v>13</c:v>
                </c:pt>
                <c:pt idx="88">
                  <c:v>20</c:v>
                </c:pt>
                <c:pt idx="89">
                  <c:v>22</c:v>
                </c:pt>
                <c:pt idx="90">
                  <c:v>15</c:v>
                </c:pt>
                <c:pt idx="91">
                  <c:v>11</c:v>
                </c:pt>
                <c:pt idx="92">
                  <c:v>18</c:v>
                </c:pt>
                <c:pt idx="93">
                  <c:v>13</c:v>
                </c:pt>
                <c:pt idx="94">
                  <c:v>18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17</c:v>
                </c:pt>
                <c:pt idx="99">
                  <c:v>17</c:v>
                </c:pt>
                <c:pt idx="100">
                  <c:v>13</c:v>
                </c:pt>
                <c:pt idx="101">
                  <c:v>20</c:v>
                </c:pt>
                <c:pt idx="102">
                  <c:v>19</c:v>
                </c:pt>
                <c:pt idx="103">
                  <c:v>30</c:v>
                </c:pt>
                <c:pt idx="104">
                  <c:v>12</c:v>
                </c:pt>
                <c:pt idx="105">
                  <c:v>14</c:v>
                </c:pt>
                <c:pt idx="106">
                  <c:v>13</c:v>
                </c:pt>
                <c:pt idx="107">
                  <c:v>17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22</c:v>
                </c:pt>
                <c:pt idx="112">
                  <c:v>36</c:v>
                </c:pt>
                <c:pt idx="113">
                  <c:v>27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22554288"/>
        <c:axId val="-1522552656"/>
      </c:lineChart>
      <c:catAx>
        <c:axId val="-15225542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522552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52255265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5225542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Sheet1!$C$2:$C$232</c:f>
              <c:numCache>
                <c:formatCode>General</c:formatCode>
                <c:ptCount val="231"/>
                <c:pt idx="0">
                  <c:v>491</c:v>
                </c:pt>
                <c:pt idx="1">
                  <c:v>687</c:v>
                </c:pt>
                <c:pt idx="2">
                  <c:v>888</c:v>
                </c:pt>
                <c:pt idx="3">
                  <c:v>1065</c:v>
                </c:pt>
                <c:pt idx="4">
                  <c:v>1216</c:v>
                </c:pt>
                <c:pt idx="5">
                  <c:v>1336</c:v>
                </c:pt>
                <c:pt idx="6">
                  <c:v>1466</c:v>
                </c:pt>
                <c:pt idx="7">
                  <c:v>1638</c:v>
                </c:pt>
                <c:pt idx="8">
                  <c:v>1777</c:v>
                </c:pt>
                <c:pt idx="9">
                  <c:v>1935</c:v>
                </c:pt>
                <c:pt idx="10">
                  <c:v>2079</c:v>
                </c:pt>
                <c:pt idx="11">
                  <c:v>2203</c:v>
                </c:pt>
                <c:pt idx="12">
                  <c:v>2327</c:v>
                </c:pt>
                <c:pt idx="13">
                  <c:v>2465</c:v>
                </c:pt>
                <c:pt idx="14">
                  <c:v>2597</c:v>
                </c:pt>
                <c:pt idx="15">
                  <c:v>2744</c:v>
                </c:pt>
                <c:pt idx="16">
                  <c:v>2894</c:v>
                </c:pt>
                <c:pt idx="17">
                  <c:v>3042</c:v>
                </c:pt>
                <c:pt idx="18">
                  <c:v>3170</c:v>
                </c:pt>
                <c:pt idx="19">
                  <c:v>3331</c:v>
                </c:pt>
                <c:pt idx="20">
                  <c:v>3476</c:v>
                </c:pt>
                <c:pt idx="21">
                  <c:v>3617</c:v>
                </c:pt>
                <c:pt idx="22">
                  <c:v>3748</c:v>
                </c:pt>
                <c:pt idx="23">
                  <c:v>3878</c:v>
                </c:pt>
                <c:pt idx="24">
                  <c:v>4013</c:v>
                </c:pt>
                <c:pt idx="25">
                  <c:v>4155</c:v>
                </c:pt>
                <c:pt idx="26">
                  <c:v>4288</c:v>
                </c:pt>
                <c:pt idx="27">
                  <c:v>4435</c:v>
                </c:pt>
                <c:pt idx="28">
                  <c:v>4592</c:v>
                </c:pt>
                <c:pt idx="29">
                  <c:v>4769</c:v>
                </c:pt>
                <c:pt idx="30">
                  <c:v>4917</c:v>
                </c:pt>
                <c:pt idx="31">
                  <c:v>5068</c:v>
                </c:pt>
                <c:pt idx="32">
                  <c:v>5222</c:v>
                </c:pt>
                <c:pt idx="33">
                  <c:v>5377</c:v>
                </c:pt>
                <c:pt idx="34">
                  <c:v>5615</c:v>
                </c:pt>
                <c:pt idx="35">
                  <c:v>5769</c:v>
                </c:pt>
                <c:pt idx="36">
                  <c:v>5903</c:v>
                </c:pt>
                <c:pt idx="37">
                  <c:v>6071</c:v>
                </c:pt>
                <c:pt idx="38">
                  <c:v>6225</c:v>
                </c:pt>
                <c:pt idx="39">
                  <c:v>6375</c:v>
                </c:pt>
                <c:pt idx="40">
                  <c:v>6517</c:v>
                </c:pt>
                <c:pt idx="41">
                  <c:v>6661</c:v>
                </c:pt>
                <c:pt idx="42">
                  <c:v>6807</c:v>
                </c:pt>
                <c:pt idx="43">
                  <c:v>6970</c:v>
                </c:pt>
                <c:pt idx="44">
                  <c:v>7115</c:v>
                </c:pt>
                <c:pt idx="45">
                  <c:v>7264</c:v>
                </c:pt>
                <c:pt idx="46">
                  <c:v>7442</c:v>
                </c:pt>
                <c:pt idx="47">
                  <c:v>7581</c:v>
                </c:pt>
                <c:pt idx="48">
                  <c:v>7727</c:v>
                </c:pt>
                <c:pt idx="49">
                  <c:v>7869</c:v>
                </c:pt>
                <c:pt idx="50">
                  <c:v>8015</c:v>
                </c:pt>
                <c:pt idx="51">
                  <c:v>8160</c:v>
                </c:pt>
                <c:pt idx="52">
                  <c:v>8293</c:v>
                </c:pt>
                <c:pt idx="53">
                  <c:v>8430</c:v>
                </c:pt>
                <c:pt idx="54">
                  <c:v>8605</c:v>
                </c:pt>
                <c:pt idx="55">
                  <c:v>8801</c:v>
                </c:pt>
                <c:pt idx="56">
                  <c:v>8950</c:v>
                </c:pt>
                <c:pt idx="57">
                  <c:v>9098</c:v>
                </c:pt>
                <c:pt idx="58">
                  <c:v>9263</c:v>
                </c:pt>
                <c:pt idx="59">
                  <c:v>9442</c:v>
                </c:pt>
                <c:pt idx="60">
                  <c:v>9619</c:v>
                </c:pt>
                <c:pt idx="61">
                  <c:v>9760</c:v>
                </c:pt>
                <c:pt idx="62">
                  <c:v>9899</c:v>
                </c:pt>
                <c:pt idx="63">
                  <c:v>10057</c:v>
                </c:pt>
                <c:pt idx="64">
                  <c:v>10223</c:v>
                </c:pt>
                <c:pt idx="65">
                  <c:v>10366</c:v>
                </c:pt>
                <c:pt idx="66">
                  <c:v>10498</c:v>
                </c:pt>
                <c:pt idx="67">
                  <c:v>10659</c:v>
                </c:pt>
                <c:pt idx="68">
                  <c:v>10796</c:v>
                </c:pt>
                <c:pt idx="69">
                  <c:v>10922</c:v>
                </c:pt>
                <c:pt idx="70">
                  <c:v>11077</c:v>
                </c:pt>
                <c:pt idx="71">
                  <c:v>11242</c:v>
                </c:pt>
                <c:pt idx="72">
                  <c:v>11403</c:v>
                </c:pt>
                <c:pt idx="73">
                  <c:v>11552</c:v>
                </c:pt>
                <c:pt idx="74">
                  <c:v>11706</c:v>
                </c:pt>
                <c:pt idx="75">
                  <c:v>11851</c:v>
                </c:pt>
                <c:pt idx="76">
                  <c:v>12007</c:v>
                </c:pt>
                <c:pt idx="77">
                  <c:v>12169</c:v>
                </c:pt>
                <c:pt idx="78">
                  <c:v>12310</c:v>
                </c:pt>
                <c:pt idx="79">
                  <c:v>12457</c:v>
                </c:pt>
                <c:pt idx="80">
                  <c:v>12615</c:v>
                </c:pt>
                <c:pt idx="81">
                  <c:v>12756</c:v>
                </c:pt>
                <c:pt idx="82">
                  <c:v>12915</c:v>
                </c:pt>
                <c:pt idx="83">
                  <c:v>13059</c:v>
                </c:pt>
                <c:pt idx="84">
                  <c:v>13224</c:v>
                </c:pt>
                <c:pt idx="85">
                  <c:v>13382</c:v>
                </c:pt>
                <c:pt idx="86">
                  <c:v>13531</c:v>
                </c:pt>
                <c:pt idx="87">
                  <c:v>13680</c:v>
                </c:pt>
                <c:pt idx="88">
                  <c:v>13831</c:v>
                </c:pt>
                <c:pt idx="89">
                  <c:v>13995</c:v>
                </c:pt>
                <c:pt idx="90">
                  <c:v>14140</c:v>
                </c:pt>
                <c:pt idx="91">
                  <c:v>14293</c:v>
                </c:pt>
                <c:pt idx="92">
                  <c:v>14441</c:v>
                </c:pt>
                <c:pt idx="93">
                  <c:v>14593</c:v>
                </c:pt>
                <c:pt idx="94">
                  <c:v>14730</c:v>
                </c:pt>
                <c:pt idx="95">
                  <c:v>14879</c:v>
                </c:pt>
                <c:pt idx="96">
                  <c:v>15024</c:v>
                </c:pt>
                <c:pt idx="97">
                  <c:v>15193</c:v>
                </c:pt>
                <c:pt idx="98">
                  <c:v>15345</c:v>
                </c:pt>
                <c:pt idx="99">
                  <c:v>15492</c:v>
                </c:pt>
                <c:pt idx="100">
                  <c:v>15664</c:v>
                </c:pt>
                <c:pt idx="101">
                  <c:v>15849</c:v>
                </c:pt>
                <c:pt idx="102">
                  <c:v>16004</c:v>
                </c:pt>
                <c:pt idx="103">
                  <c:v>16165</c:v>
                </c:pt>
                <c:pt idx="104">
                  <c:v>16313</c:v>
                </c:pt>
                <c:pt idx="105">
                  <c:v>16471</c:v>
                </c:pt>
                <c:pt idx="106">
                  <c:v>16647</c:v>
                </c:pt>
                <c:pt idx="107">
                  <c:v>16799</c:v>
                </c:pt>
                <c:pt idx="108">
                  <c:v>16952</c:v>
                </c:pt>
                <c:pt idx="109">
                  <c:v>17087</c:v>
                </c:pt>
                <c:pt idx="110">
                  <c:v>17231</c:v>
                </c:pt>
                <c:pt idx="111">
                  <c:v>17389</c:v>
                </c:pt>
                <c:pt idx="112">
                  <c:v>17536</c:v>
                </c:pt>
                <c:pt idx="113">
                  <c:v>17664</c:v>
                </c:pt>
                <c:pt idx="114">
                  <c:v>17812</c:v>
                </c:pt>
                <c:pt idx="115">
                  <c:v>17972</c:v>
                </c:pt>
                <c:pt idx="116">
                  <c:v>18126</c:v>
                </c:pt>
                <c:pt idx="117">
                  <c:v>18260</c:v>
                </c:pt>
                <c:pt idx="118">
                  <c:v>18398</c:v>
                </c:pt>
                <c:pt idx="119">
                  <c:v>18531</c:v>
                </c:pt>
                <c:pt idx="120">
                  <c:v>18694</c:v>
                </c:pt>
                <c:pt idx="121">
                  <c:v>18833</c:v>
                </c:pt>
                <c:pt idx="122">
                  <c:v>18971</c:v>
                </c:pt>
                <c:pt idx="123">
                  <c:v>19122</c:v>
                </c:pt>
                <c:pt idx="124">
                  <c:v>19299</c:v>
                </c:pt>
                <c:pt idx="125">
                  <c:v>19430</c:v>
                </c:pt>
                <c:pt idx="126">
                  <c:v>19573</c:v>
                </c:pt>
                <c:pt idx="127">
                  <c:v>19711</c:v>
                </c:pt>
                <c:pt idx="128">
                  <c:v>19893</c:v>
                </c:pt>
                <c:pt idx="129">
                  <c:v>20040</c:v>
                </c:pt>
                <c:pt idx="130">
                  <c:v>20230</c:v>
                </c:pt>
                <c:pt idx="131">
                  <c:v>20373</c:v>
                </c:pt>
                <c:pt idx="132">
                  <c:v>20510</c:v>
                </c:pt>
                <c:pt idx="133">
                  <c:v>20647</c:v>
                </c:pt>
                <c:pt idx="134">
                  <c:v>20783</c:v>
                </c:pt>
                <c:pt idx="135">
                  <c:v>20947</c:v>
                </c:pt>
                <c:pt idx="136">
                  <c:v>21104</c:v>
                </c:pt>
                <c:pt idx="137">
                  <c:v>21269</c:v>
                </c:pt>
                <c:pt idx="138">
                  <c:v>21424</c:v>
                </c:pt>
                <c:pt idx="139">
                  <c:v>21575</c:v>
                </c:pt>
                <c:pt idx="140">
                  <c:v>21738</c:v>
                </c:pt>
                <c:pt idx="141">
                  <c:v>21919</c:v>
                </c:pt>
                <c:pt idx="142">
                  <c:v>22116</c:v>
                </c:pt>
                <c:pt idx="143">
                  <c:v>22272</c:v>
                </c:pt>
                <c:pt idx="144">
                  <c:v>22430</c:v>
                </c:pt>
                <c:pt idx="145">
                  <c:v>22585</c:v>
                </c:pt>
                <c:pt idx="146">
                  <c:v>22734</c:v>
                </c:pt>
                <c:pt idx="147">
                  <c:v>22876</c:v>
                </c:pt>
                <c:pt idx="148">
                  <c:v>23014</c:v>
                </c:pt>
                <c:pt idx="149">
                  <c:v>23180</c:v>
                </c:pt>
                <c:pt idx="150">
                  <c:v>23326</c:v>
                </c:pt>
                <c:pt idx="151">
                  <c:v>23465</c:v>
                </c:pt>
                <c:pt idx="152">
                  <c:v>23603</c:v>
                </c:pt>
                <c:pt idx="153">
                  <c:v>23738</c:v>
                </c:pt>
                <c:pt idx="154">
                  <c:v>23884</c:v>
                </c:pt>
                <c:pt idx="155">
                  <c:v>24032</c:v>
                </c:pt>
                <c:pt idx="156">
                  <c:v>24185</c:v>
                </c:pt>
                <c:pt idx="157">
                  <c:v>24365</c:v>
                </c:pt>
                <c:pt idx="158">
                  <c:v>24521</c:v>
                </c:pt>
                <c:pt idx="159">
                  <c:v>24717</c:v>
                </c:pt>
                <c:pt idx="160">
                  <c:v>24874</c:v>
                </c:pt>
                <c:pt idx="161">
                  <c:v>25027</c:v>
                </c:pt>
                <c:pt idx="162">
                  <c:v>25176</c:v>
                </c:pt>
                <c:pt idx="163">
                  <c:v>25332</c:v>
                </c:pt>
                <c:pt idx="164">
                  <c:v>25479</c:v>
                </c:pt>
                <c:pt idx="165">
                  <c:v>25637</c:v>
                </c:pt>
                <c:pt idx="166">
                  <c:v>25798</c:v>
                </c:pt>
                <c:pt idx="167">
                  <c:v>26005</c:v>
                </c:pt>
                <c:pt idx="168">
                  <c:v>26174</c:v>
                </c:pt>
                <c:pt idx="169">
                  <c:v>26351</c:v>
                </c:pt>
                <c:pt idx="170">
                  <c:v>26527</c:v>
                </c:pt>
                <c:pt idx="171">
                  <c:v>26681</c:v>
                </c:pt>
                <c:pt idx="172">
                  <c:v>26821</c:v>
                </c:pt>
                <c:pt idx="173">
                  <c:v>26982</c:v>
                </c:pt>
                <c:pt idx="174">
                  <c:v>27133</c:v>
                </c:pt>
                <c:pt idx="175">
                  <c:v>27290</c:v>
                </c:pt>
                <c:pt idx="176">
                  <c:v>27454</c:v>
                </c:pt>
                <c:pt idx="177">
                  <c:v>27597</c:v>
                </c:pt>
                <c:pt idx="178">
                  <c:v>27742</c:v>
                </c:pt>
                <c:pt idx="179">
                  <c:v>27894</c:v>
                </c:pt>
                <c:pt idx="180">
                  <c:v>28054</c:v>
                </c:pt>
                <c:pt idx="181">
                  <c:v>28196</c:v>
                </c:pt>
                <c:pt idx="182">
                  <c:v>28347</c:v>
                </c:pt>
                <c:pt idx="183">
                  <c:v>28483</c:v>
                </c:pt>
                <c:pt idx="184">
                  <c:v>28640</c:v>
                </c:pt>
                <c:pt idx="185">
                  <c:v>28788</c:v>
                </c:pt>
                <c:pt idx="186">
                  <c:v>28934</c:v>
                </c:pt>
                <c:pt idx="187">
                  <c:v>29099</c:v>
                </c:pt>
                <c:pt idx="188">
                  <c:v>29251</c:v>
                </c:pt>
                <c:pt idx="189">
                  <c:v>29408</c:v>
                </c:pt>
                <c:pt idx="190">
                  <c:v>29566</c:v>
                </c:pt>
                <c:pt idx="191">
                  <c:v>29729</c:v>
                </c:pt>
                <c:pt idx="192">
                  <c:v>29898</c:v>
                </c:pt>
                <c:pt idx="193">
                  <c:v>30042</c:v>
                </c:pt>
                <c:pt idx="194">
                  <c:v>30206</c:v>
                </c:pt>
                <c:pt idx="195">
                  <c:v>30356</c:v>
                </c:pt>
                <c:pt idx="196">
                  <c:v>30500</c:v>
                </c:pt>
                <c:pt idx="197">
                  <c:v>30654</c:v>
                </c:pt>
                <c:pt idx="198">
                  <c:v>30799</c:v>
                </c:pt>
                <c:pt idx="199">
                  <c:v>30957</c:v>
                </c:pt>
                <c:pt idx="200">
                  <c:v>31099</c:v>
                </c:pt>
                <c:pt idx="201">
                  <c:v>31263</c:v>
                </c:pt>
                <c:pt idx="202">
                  <c:v>31424</c:v>
                </c:pt>
                <c:pt idx="203">
                  <c:v>31580</c:v>
                </c:pt>
                <c:pt idx="204">
                  <c:v>31740</c:v>
                </c:pt>
                <c:pt idx="205">
                  <c:v>31902</c:v>
                </c:pt>
                <c:pt idx="206">
                  <c:v>32066</c:v>
                </c:pt>
                <c:pt idx="207">
                  <c:v>32240</c:v>
                </c:pt>
                <c:pt idx="208">
                  <c:v>32397</c:v>
                </c:pt>
                <c:pt idx="209">
                  <c:v>32561</c:v>
                </c:pt>
                <c:pt idx="210">
                  <c:v>32707</c:v>
                </c:pt>
                <c:pt idx="211">
                  <c:v>32847</c:v>
                </c:pt>
                <c:pt idx="212">
                  <c:v>32994</c:v>
                </c:pt>
                <c:pt idx="213">
                  <c:v>33134</c:v>
                </c:pt>
                <c:pt idx="214">
                  <c:v>33289</c:v>
                </c:pt>
                <c:pt idx="215">
                  <c:v>33428</c:v>
                </c:pt>
                <c:pt idx="216">
                  <c:v>33573</c:v>
                </c:pt>
                <c:pt idx="217">
                  <c:v>33719</c:v>
                </c:pt>
                <c:pt idx="218">
                  <c:v>33860</c:v>
                </c:pt>
                <c:pt idx="219">
                  <c:v>34026</c:v>
                </c:pt>
                <c:pt idx="220">
                  <c:v>34180</c:v>
                </c:pt>
                <c:pt idx="221">
                  <c:v>34334</c:v>
                </c:pt>
                <c:pt idx="222">
                  <c:v>34491</c:v>
                </c:pt>
                <c:pt idx="223">
                  <c:v>34649</c:v>
                </c:pt>
                <c:pt idx="224">
                  <c:v>34802</c:v>
                </c:pt>
                <c:pt idx="225">
                  <c:v>34954</c:v>
                </c:pt>
                <c:pt idx="226">
                  <c:v>35107</c:v>
                </c:pt>
                <c:pt idx="227">
                  <c:v>35269</c:v>
                </c:pt>
                <c:pt idx="228">
                  <c:v>35443</c:v>
                </c:pt>
                <c:pt idx="229">
                  <c:v>35591</c:v>
                </c:pt>
                <c:pt idx="230">
                  <c:v>35746</c:v>
                </c:pt>
              </c:numCache>
            </c:numRef>
          </c:cat>
          <c:val>
            <c:numRef>
              <c:f>Sheet1!$E$2:$E$232</c:f>
              <c:numCache>
                <c:formatCode>General</c:formatCode>
                <c:ptCount val="231"/>
                <c:pt idx="0">
                  <c:v>6.2197265625</c:v>
                </c:pt>
                <c:pt idx="1">
                  <c:v>12.126953125</c:v>
                </c:pt>
                <c:pt idx="2">
                  <c:v>20.376953125</c:v>
                </c:pt>
                <c:pt idx="3">
                  <c:v>23.154296875</c:v>
                </c:pt>
                <c:pt idx="4">
                  <c:v>23.7978515625</c:v>
                </c:pt>
                <c:pt idx="5">
                  <c:v>24.4599609375</c:v>
                </c:pt>
                <c:pt idx="6">
                  <c:v>28.8115234375</c:v>
                </c:pt>
                <c:pt idx="7">
                  <c:v>26.1826171875</c:v>
                </c:pt>
                <c:pt idx="8">
                  <c:v>28.40625</c:v>
                </c:pt>
                <c:pt idx="9">
                  <c:v>30.1884765625</c:v>
                </c:pt>
                <c:pt idx="10">
                  <c:v>31.9541015625</c:v>
                </c:pt>
                <c:pt idx="11">
                  <c:v>31.6650390625</c:v>
                </c:pt>
                <c:pt idx="12">
                  <c:v>33.8369140625</c:v>
                </c:pt>
                <c:pt idx="13">
                  <c:v>34.5107421875</c:v>
                </c:pt>
                <c:pt idx="14">
                  <c:v>35.2255859375</c:v>
                </c:pt>
                <c:pt idx="15">
                  <c:v>36.6357421875</c:v>
                </c:pt>
                <c:pt idx="16">
                  <c:v>37.4052734375</c:v>
                </c:pt>
                <c:pt idx="17">
                  <c:v>38.6513671875</c:v>
                </c:pt>
                <c:pt idx="18">
                  <c:v>40.0576171875</c:v>
                </c:pt>
                <c:pt idx="19">
                  <c:v>41.1494140625</c:v>
                </c:pt>
                <c:pt idx="20">
                  <c:v>41.9912109375</c:v>
                </c:pt>
                <c:pt idx="21">
                  <c:v>42.3779296875</c:v>
                </c:pt>
                <c:pt idx="22">
                  <c:v>42.3857421875</c:v>
                </c:pt>
                <c:pt idx="23">
                  <c:v>42.3857421875</c:v>
                </c:pt>
                <c:pt idx="24">
                  <c:v>42.3857421875</c:v>
                </c:pt>
                <c:pt idx="25">
                  <c:v>42.3857421875</c:v>
                </c:pt>
                <c:pt idx="26">
                  <c:v>42.3857421875</c:v>
                </c:pt>
                <c:pt idx="27">
                  <c:v>42.3857421875</c:v>
                </c:pt>
                <c:pt idx="28">
                  <c:v>42.3857421875</c:v>
                </c:pt>
                <c:pt idx="29">
                  <c:v>42.3857421875</c:v>
                </c:pt>
                <c:pt idx="30">
                  <c:v>42.3857421875</c:v>
                </c:pt>
                <c:pt idx="31">
                  <c:v>42.3857421875</c:v>
                </c:pt>
                <c:pt idx="32">
                  <c:v>42.3857421875</c:v>
                </c:pt>
                <c:pt idx="33">
                  <c:v>42.3857421875</c:v>
                </c:pt>
                <c:pt idx="34">
                  <c:v>42.642578125</c:v>
                </c:pt>
                <c:pt idx="35">
                  <c:v>43.30078125</c:v>
                </c:pt>
                <c:pt idx="36">
                  <c:v>43.5</c:v>
                </c:pt>
                <c:pt idx="37">
                  <c:v>44.3876953125</c:v>
                </c:pt>
                <c:pt idx="38">
                  <c:v>44.6796875</c:v>
                </c:pt>
                <c:pt idx="39">
                  <c:v>45.3759765625</c:v>
                </c:pt>
                <c:pt idx="40">
                  <c:v>45.89453125</c:v>
                </c:pt>
                <c:pt idx="41">
                  <c:v>47.08984375</c:v>
                </c:pt>
                <c:pt idx="42">
                  <c:v>47.62109375</c:v>
                </c:pt>
                <c:pt idx="43">
                  <c:v>48.34765625</c:v>
                </c:pt>
                <c:pt idx="44">
                  <c:v>49.390625</c:v>
                </c:pt>
                <c:pt idx="45">
                  <c:v>49.52734375</c:v>
                </c:pt>
                <c:pt idx="46">
                  <c:v>49.640625</c:v>
                </c:pt>
                <c:pt idx="47">
                  <c:v>49.81640625</c:v>
                </c:pt>
                <c:pt idx="48">
                  <c:v>50.1533203125</c:v>
                </c:pt>
                <c:pt idx="49">
                  <c:v>50.400390625</c:v>
                </c:pt>
                <c:pt idx="50">
                  <c:v>50.5576171875</c:v>
                </c:pt>
                <c:pt idx="51">
                  <c:v>50.783203125</c:v>
                </c:pt>
                <c:pt idx="52">
                  <c:v>50.8232421875</c:v>
                </c:pt>
                <c:pt idx="53">
                  <c:v>50.845703125</c:v>
                </c:pt>
                <c:pt idx="54">
                  <c:v>51.1552734375</c:v>
                </c:pt>
                <c:pt idx="55">
                  <c:v>51.658203125</c:v>
                </c:pt>
                <c:pt idx="56">
                  <c:v>51.787109375</c:v>
                </c:pt>
                <c:pt idx="57">
                  <c:v>51.873046875</c:v>
                </c:pt>
                <c:pt idx="58">
                  <c:v>51.908203125</c:v>
                </c:pt>
                <c:pt idx="59">
                  <c:v>52.1494140625</c:v>
                </c:pt>
                <c:pt idx="60">
                  <c:v>52.1806640625</c:v>
                </c:pt>
                <c:pt idx="61">
                  <c:v>52.201171875</c:v>
                </c:pt>
                <c:pt idx="62">
                  <c:v>52.2236328125</c:v>
                </c:pt>
                <c:pt idx="63">
                  <c:v>52.248046875</c:v>
                </c:pt>
                <c:pt idx="64">
                  <c:v>52.2705078125</c:v>
                </c:pt>
                <c:pt idx="65">
                  <c:v>52.3681640625</c:v>
                </c:pt>
                <c:pt idx="66">
                  <c:v>52.5126953125</c:v>
                </c:pt>
                <c:pt idx="67">
                  <c:v>52.6298828125</c:v>
                </c:pt>
                <c:pt idx="68">
                  <c:v>52.6884765625</c:v>
                </c:pt>
                <c:pt idx="69">
                  <c:v>52.7666015625</c:v>
                </c:pt>
                <c:pt idx="70">
                  <c:v>52.9580078125</c:v>
                </c:pt>
                <c:pt idx="71">
                  <c:v>53.0791015625</c:v>
                </c:pt>
                <c:pt idx="72">
                  <c:v>53.1767578125</c:v>
                </c:pt>
                <c:pt idx="73">
                  <c:v>53.2509765625</c:v>
                </c:pt>
                <c:pt idx="74">
                  <c:v>53.2548828125</c:v>
                </c:pt>
                <c:pt idx="75">
                  <c:v>53.2861328125</c:v>
                </c:pt>
                <c:pt idx="76">
                  <c:v>53.314453125</c:v>
                </c:pt>
                <c:pt idx="77">
                  <c:v>53.3369140625</c:v>
                </c:pt>
                <c:pt idx="78">
                  <c:v>53.365234375</c:v>
                </c:pt>
                <c:pt idx="79">
                  <c:v>53.3876953125</c:v>
                </c:pt>
                <c:pt idx="80">
                  <c:v>53.416015625</c:v>
                </c:pt>
                <c:pt idx="81">
                  <c:v>53.4345703125</c:v>
                </c:pt>
                <c:pt idx="82">
                  <c:v>53.466796875</c:v>
                </c:pt>
                <c:pt idx="83">
                  <c:v>53.4892578125</c:v>
                </c:pt>
                <c:pt idx="84">
                  <c:v>53.5126953125</c:v>
                </c:pt>
                <c:pt idx="85">
                  <c:v>53.5400390625</c:v>
                </c:pt>
                <c:pt idx="86">
                  <c:v>53.5712890625</c:v>
                </c:pt>
                <c:pt idx="87">
                  <c:v>53.6533203125</c:v>
                </c:pt>
                <c:pt idx="88">
                  <c:v>53.6806640625</c:v>
                </c:pt>
                <c:pt idx="89">
                  <c:v>53.7080078125</c:v>
                </c:pt>
                <c:pt idx="90">
                  <c:v>53.7314453125</c:v>
                </c:pt>
                <c:pt idx="91">
                  <c:v>53.7626953125</c:v>
                </c:pt>
                <c:pt idx="92">
                  <c:v>53.7822265625</c:v>
                </c:pt>
                <c:pt idx="93">
                  <c:v>53.8095703125</c:v>
                </c:pt>
                <c:pt idx="94">
                  <c:v>53.8369140625</c:v>
                </c:pt>
                <c:pt idx="95">
                  <c:v>53.8564453125</c:v>
                </c:pt>
                <c:pt idx="96">
                  <c:v>53.8798828125</c:v>
                </c:pt>
                <c:pt idx="97">
                  <c:v>53.9072265625</c:v>
                </c:pt>
                <c:pt idx="98">
                  <c:v>53.9189453125</c:v>
                </c:pt>
                <c:pt idx="99">
                  <c:v>53.9189453125</c:v>
                </c:pt>
                <c:pt idx="100">
                  <c:v>53.9189453125</c:v>
                </c:pt>
                <c:pt idx="101">
                  <c:v>53.9228515625</c:v>
                </c:pt>
                <c:pt idx="102">
                  <c:v>53.9267578125</c:v>
                </c:pt>
                <c:pt idx="103">
                  <c:v>53.927734375</c:v>
                </c:pt>
                <c:pt idx="104">
                  <c:v>53.9267578125</c:v>
                </c:pt>
                <c:pt idx="105">
                  <c:v>53.931640625</c:v>
                </c:pt>
                <c:pt idx="106">
                  <c:v>53.9345703125</c:v>
                </c:pt>
                <c:pt idx="107">
                  <c:v>54.0126953125</c:v>
                </c:pt>
                <c:pt idx="108">
                  <c:v>54.0166015625</c:v>
                </c:pt>
                <c:pt idx="109">
                  <c:v>54.0712890625</c:v>
                </c:pt>
                <c:pt idx="110">
                  <c:v>54.1064453125</c:v>
                </c:pt>
                <c:pt idx="111">
                  <c:v>54.2978515625</c:v>
                </c:pt>
                <c:pt idx="112">
                  <c:v>54.3134765625</c:v>
                </c:pt>
                <c:pt idx="113">
                  <c:v>54.3134765625</c:v>
                </c:pt>
                <c:pt idx="114">
                  <c:v>54.3681640625</c:v>
                </c:pt>
                <c:pt idx="115">
                  <c:v>54.3759765625</c:v>
                </c:pt>
                <c:pt idx="116">
                  <c:v>54.3916015625</c:v>
                </c:pt>
                <c:pt idx="117">
                  <c:v>54.3916015625</c:v>
                </c:pt>
                <c:pt idx="118">
                  <c:v>54.3916015625</c:v>
                </c:pt>
                <c:pt idx="119">
                  <c:v>54.3916015625</c:v>
                </c:pt>
                <c:pt idx="120">
                  <c:v>54.3916015625</c:v>
                </c:pt>
                <c:pt idx="121">
                  <c:v>54.3916015625</c:v>
                </c:pt>
                <c:pt idx="122">
                  <c:v>54.3916015625</c:v>
                </c:pt>
                <c:pt idx="123">
                  <c:v>54.3916015625</c:v>
                </c:pt>
                <c:pt idx="124">
                  <c:v>54.4345703125</c:v>
                </c:pt>
                <c:pt idx="125">
                  <c:v>54.5751953125</c:v>
                </c:pt>
                <c:pt idx="126">
                  <c:v>54.5751953125</c:v>
                </c:pt>
                <c:pt idx="127">
                  <c:v>54.6337890625</c:v>
                </c:pt>
                <c:pt idx="128">
                  <c:v>54.8173828125</c:v>
                </c:pt>
                <c:pt idx="129">
                  <c:v>54.8173828125</c:v>
                </c:pt>
                <c:pt idx="130">
                  <c:v>54.818359375</c:v>
                </c:pt>
                <c:pt idx="131">
                  <c:v>54.8642578125</c:v>
                </c:pt>
                <c:pt idx="132">
                  <c:v>54.8642578125</c:v>
                </c:pt>
                <c:pt idx="133">
                  <c:v>54.8681640625</c:v>
                </c:pt>
                <c:pt idx="134">
                  <c:v>54.8681640625</c:v>
                </c:pt>
                <c:pt idx="135">
                  <c:v>54.8681640625</c:v>
                </c:pt>
                <c:pt idx="136">
                  <c:v>54.8681640625</c:v>
                </c:pt>
                <c:pt idx="137">
                  <c:v>54.8681640625</c:v>
                </c:pt>
                <c:pt idx="138">
                  <c:v>54.8681640625</c:v>
                </c:pt>
                <c:pt idx="139">
                  <c:v>54.8681640625</c:v>
                </c:pt>
                <c:pt idx="140">
                  <c:v>54.8798828125</c:v>
                </c:pt>
                <c:pt idx="141">
                  <c:v>55.2236328125</c:v>
                </c:pt>
                <c:pt idx="142">
                  <c:v>55.4619140625</c:v>
                </c:pt>
                <c:pt idx="143">
                  <c:v>55.5166015625</c:v>
                </c:pt>
                <c:pt idx="144">
                  <c:v>55.5478515625</c:v>
                </c:pt>
                <c:pt idx="145">
                  <c:v>55.5556640625</c:v>
                </c:pt>
                <c:pt idx="146">
                  <c:v>55.5908203125</c:v>
                </c:pt>
                <c:pt idx="147">
                  <c:v>55.6025390625</c:v>
                </c:pt>
                <c:pt idx="148">
                  <c:v>55.6025390625</c:v>
                </c:pt>
                <c:pt idx="149">
                  <c:v>55.6025390625</c:v>
                </c:pt>
                <c:pt idx="150">
                  <c:v>55.6064453125</c:v>
                </c:pt>
                <c:pt idx="151">
                  <c:v>55.6064453125</c:v>
                </c:pt>
                <c:pt idx="152">
                  <c:v>55.6064453125</c:v>
                </c:pt>
                <c:pt idx="153">
                  <c:v>55.6064453125</c:v>
                </c:pt>
                <c:pt idx="154">
                  <c:v>55.7119140625</c:v>
                </c:pt>
                <c:pt idx="155">
                  <c:v>56.4189453125</c:v>
                </c:pt>
                <c:pt idx="156">
                  <c:v>56.1416015625</c:v>
                </c:pt>
                <c:pt idx="157">
                  <c:v>56.1572265625</c:v>
                </c:pt>
                <c:pt idx="158">
                  <c:v>56.158203125</c:v>
                </c:pt>
                <c:pt idx="159">
                  <c:v>56.1142578125</c:v>
                </c:pt>
                <c:pt idx="160">
                  <c:v>56.1142578125</c:v>
                </c:pt>
                <c:pt idx="161">
                  <c:v>56.1142578125</c:v>
                </c:pt>
                <c:pt idx="162">
                  <c:v>56.1142578125</c:v>
                </c:pt>
                <c:pt idx="163">
                  <c:v>56.1142578125</c:v>
                </c:pt>
                <c:pt idx="164">
                  <c:v>56.1142578125</c:v>
                </c:pt>
                <c:pt idx="165">
                  <c:v>56.1142578125</c:v>
                </c:pt>
                <c:pt idx="166">
                  <c:v>56.1142578125</c:v>
                </c:pt>
                <c:pt idx="167">
                  <c:v>56.1142578125</c:v>
                </c:pt>
                <c:pt idx="168">
                  <c:v>56.1142578125</c:v>
                </c:pt>
                <c:pt idx="169">
                  <c:v>56.1142578125</c:v>
                </c:pt>
                <c:pt idx="170">
                  <c:v>56.1142578125</c:v>
                </c:pt>
                <c:pt idx="171">
                  <c:v>56.365234375</c:v>
                </c:pt>
                <c:pt idx="172">
                  <c:v>56.4111328125</c:v>
                </c:pt>
                <c:pt idx="173">
                  <c:v>56.412109375</c:v>
                </c:pt>
                <c:pt idx="174">
                  <c:v>56.4111328125</c:v>
                </c:pt>
                <c:pt idx="175">
                  <c:v>56.4111328125</c:v>
                </c:pt>
                <c:pt idx="176">
                  <c:v>56.4111328125</c:v>
                </c:pt>
                <c:pt idx="177">
                  <c:v>56.4111328125</c:v>
                </c:pt>
                <c:pt idx="178">
                  <c:v>56.4111328125</c:v>
                </c:pt>
                <c:pt idx="179">
                  <c:v>56.4111328125</c:v>
                </c:pt>
                <c:pt idx="180">
                  <c:v>56.4111328125</c:v>
                </c:pt>
                <c:pt idx="181">
                  <c:v>56.4111328125</c:v>
                </c:pt>
                <c:pt idx="182">
                  <c:v>56.4111328125</c:v>
                </c:pt>
                <c:pt idx="183">
                  <c:v>56.4111328125</c:v>
                </c:pt>
                <c:pt idx="184">
                  <c:v>56.4111328125</c:v>
                </c:pt>
                <c:pt idx="185">
                  <c:v>56.4111328125</c:v>
                </c:pt>
                <c:pt idx="186">
                  <c:v>56.4111328125</c:v>
                </c:pt>
                <c:pt idx="187">
                  <c:v>56.4111328125</c:v>
                </c:pt>
                <c:pt idx="188">
                  <c:v>56.412109375</c:v>
                </c:pt>
                <c:pt idx="189">
                  <c:v>56.4111328125</c:v>
                </c:pt>
                <c:pt idx="190">
                  <c:v>56.412109375</c:v>
                </c:pt>
                <c:pt idx="191">
                  <c:v>56.4619140625</c:v>
                </c:pt>
                <c:pt idx="192">
                  <c:v>56.5986328125</c:v>
                </c:pt>
                <c:pt idx="193">
                  <c:v>56.5986328125</c:v>
                </c:pt>
                <c:pt idx="194">
                  <c:v>56.5986328125</c:v>
                </c:pt>
                <c:pt idx="195">
                  <c:v>56.6025390625</c:v>
                </c:pt>
                <c:pt idx="196">
                  <c:v>56.6025390625</c:v>
                </c:pt>
                <c:pt idx="197">
                  <c:v>56.6044921875</c:v>
                </c:pt>
                <c:pt idx="198">
                  <c:v>56.6044921875</c:v>
                </c:pt>
                <c:pt idx="199">
                  <c:v>56.6044921875</c:v>
                </c:pt>
                <c:pt idx="200">
                  <c:v>56.6044921875</c:v>
                </c:pt>
                <c:pt idx="201">
                  <c:v>56.6044921875</c:v>
                </c:pt>
                <c:pt idx="202">
                  <c:v>56.6044921875</c:v>
                </c:pt>
                <c:pt idx="203">
                  <c:v>56.60546875</c:v>
                </c:pt>
                <c:pt idx="204">
                  <c:v>56.6044921875</c:v>
                </c:pt>
                <c:pt idx="205">
                  <c:v>56.60546875</c:v>
                </c:pt>
                <c:pt idx="206">
                  <c:v>56.6044921875</c:v>
                </c:pt>
                <c:pt idx="207">
                  <c:v>56.6044921875</c:v>
                </c:pt>
                <c:pt idx="208">
                  <c:v>56.6044921875</c:v>
                </c:pt>
                <c:pt idx="209">
                  <c:v>56.6044921875</c:v>
                </c:pt>
                <c:pt idx="210">
                  <c:v>56.6083984375</c:v>
                </c:pt>
                <c:pt idx="211">
                  <c:v>56.6123046875</c:v>
                </c:pt>
                <c:pt idx="212">
                  <c:v>56.6162109375</c:v>
                </c:pt>
                <c:pt idx="213">
                  <c:v>56.6162109375</c:v>
                </c:pt>
                <c:pt idx="214">
                  <c:v>56.6162109375</c:v>
                </c:pt>
                <c:pt idx="215">
                  <c:v>56.6162109375</c:v>
                </c:pt>
                <c:pt idx="216">
                  <c:v>56.6162109375</c:v>
                </c:pt>
                <c:pt idx="217">
                  <c:v>56.6162109375</c:v>
                </c:pt>
                <c:pt idx="218">
                  <c:v>56.6162109375</c:v>
                </c:pt>
                <c:pt idx="219">
                  <c:v>56.6162109375</c:v>
                </c:pt>
                <c:pt idx="220">
                  <c:v>56.6162109375</c:v>
                </c:pt>
                <c:pt idx="221">
                  <c:v>56.6171875</c:v>
                </c:pt>
                <c:pt idx="222">
                  <c:v>56.6162109375</c:v>
                </c:pt>
                <c:pt idx="223">
                  <c:v>56.6171875</c:v>
                </c:pt>
                <c:pt idx="224">
                  <c:v>56.6162109375</c:v>
                </c:pt>
                <c:pt idx="225">
                  <c:v>56.6162109375</c:v>
                </c:pt>
                <c:pt idx="226">
                  <c:v>56.6162109375</c:v>
                </c:pt>
                <c:pt idx="227">
                  <c:v>56.6171875</c:v>
                </c:pt>
                <c:pt idx="228">
                  <c:v>56.6162109375</c:v>
                </c:pt>
                <c:pt idx="229">
                  <c:v>56.6162109375</c:v>
                </c:pt>
                <c:pt idx="230">
                  <c:v>56.6162109375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0932432"/>
        <c:axId val="-1290942768"/>
      </c:lineChart>
      <c:catAx>
        <c:axId val="-129093243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290942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29094276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29093243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2"/>
  <sheetViews>
    <sheetView tabSelected="1" workbookViewId="0">
      <selection activeCell="H13" sqref="H13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445</f>
        <v>445</v>
      </c>
      <c r="B2" s="1">
        <f>13</f>
        <v>13</v>
      </c>
      <c r="C2" s="1">
        <f>491</f>
        <v>491</v>
      </c>
      <c r="D2" s="1">
        <f>6369</f>
        <v>6369</v>
      </c>
      <c r="E2" s="1">
        <f>6.2197265625</f>
        <v>6.2197265625</v>
      </c>
      <c r="G2" s="1">
        <f>289</f>
        <v>289</v>
      </c>
    </row>
    <row r="3" spans="1:10" x14ac:dyDescent="0.25">
      <c r="A3" s="1">
        <f>747</f>
        <v>747</v>
      </c>
      <c r="B3" s="1">
        <f>24</f>
        <v>24</v>
      </c>
      <c r="C3" s="1">
        <f>687</f>
        <v>687</v>
      </c>
      <c r="D3" s="1">
        <f>12418</f>
        <v>12418</v>
      </c>
      <c r="E3" s="1">
        <f>12.126953125</f>
        <v>12.126953125</v>
      </c>
    </row>
    <row r="4" spans="1:10" x14ac:dyDescent="0.25">
      <c r="A4" s="1">
        <f>1029</f>
        <v>1029</v>
      </c>
      <c r="B4" s="1">
        <f>22</f>
        <v>22</v>
      </c>
      <c r="C4" s="1">
        <f>888</f>
        <v>888</v>
      </c>
      <c r="D4" s="1">
        <f>20866</f>
        <v>20866</v>
      </c>
      <c r="E4" s="1">
        <f>20.376953125</f>
        <v>20.376953125</v>
      </c>
      <c r="G4" s="1" t="s">
        <v>5</v>
      </c>
    </row>
    <row r="5" spans="1:10" x14ac:dyDescent="0.25">
      <c r="A5" s="1">
        <f>1309</f>
        <v>1309</v>
      </c>
      <c r="B5" s="1">
        <f>23</f>
        <v>23</v>
      </c>
      <c r="C5" s="1">
        <f>1065</f>
        <v>1065</v>
      </c>
      <c r="D5" s="1">
        <f>23710</f>
        <v>23710</v>
      </c>
      <c r="E5" s="1">
        <f>23.154296875</f>
        <v>23.154296875</v>
      </c>
      <c r="G5" s="1">
        <f>152</f>
        <v>152</v>
      </c>
    </row>
    <row r="6" spans="1:10" x14ac:dyDescent="0.25">
      <c r="A6" s="1">
        <f>1598</f>
        <v>1598</v>
      </c>
      <c r="B6" s="1">
        <f>27</f>
        <v>27</v>
      </c>
      <c r="C6" s="1">
        <f>1216</f>
        <v>1216</v>
      </c>
      <c r="D6" s="1">
        <f>24369</f>
        <v>24369</v>
      </c>
      <c r="E6" s="1">
        <f>23.7978515625</f>
        <v>23.7978515625</v>
      </c>
    </row>
    <row r="7" spans="1:10" x14ac:dyDescent="0.25">
      <c r="A7" s="1">
        <f>1891</f>
        <v>1891</v>
      </c>
      <c r="B7" s="1">
        <f>32</f>
        <v>32</v>
      </c>
      <c r="C7" s="1">
        <f>1336</f>
        <v>1336</v>
      </c>
      <c r="D7" s="1">
        <f>25047</f>
        <v>25047</v>
      </c>
      <c r="E7" s="1">
        <f>24.4599609375</f>
        <v>24.4599609375</v>
      </c>
    </row>
    <row r="8" spans="1:10" x14ac:dyDescent="0.25">
      <c r="A8" s="1">
        <f>2186</f>
        <v>2186</v>
      </c>
      <c r="B8" s="1">
        <f>23</f>
        <v>23</v>
      </c>
      <c r="C8" s="1">
        <f>1466</f>
        <v>1466</v>
      </c>
      <c r="D8" s="1">
        <f>29503</f>
        <v>29503</v>
      </c>
      <c r="E8" s="1">
        <f>28.8115234375</f>
        <v>28.8115234375</v>
      </c>
    </row>
    <row r="9" spans="1:10" x14ac:dyDescent="0.25">
      <c r="A9" s="1">
        <f>2451</f>
        <v>2451</v>
      </c>
      <c r="B9" s="1">
        <f>30</f>
        <v>30</v>
      </c>
      <c r="C9" s="1">
        <f>1638</f>
        <v>1638</v>
      </c>
      <c r="D9" s="1">
        <f>26811</f>
        <v>26811</v>
      </c>
      <c r="E9" s="1">
        <f>26.1826171875</f>
        <v>26.1826171875</v>
      </c>
    </row>
    <row r="10" spans="1:10" x14ac:dyDescent="0.25">
      <c r="A10" s="1">
        <f>2738</f>
        <v>2738</v>
      </c>
      <c r="B10" s="1">
        <f>21</f>
        <v>21</v>
      </c>
      <c r="C10" s="1">
        <f>1777</f>
        <v>1777</v>
      </c>
      <c r="D10" s="1">
        <f>29088</f>
        <v>29088</v>
      </c>
      <c r="E10" s="1">
        <f>28.40625</f>
        <v>28.40625</v>
      </c>
    </row>
    <row r="11" spans="1:10" x14ac:dyDescent="0.25">
      <c r="A11" s="1">
        <f>3020</f>
        <v>3020</v>
      </c>
      <c r="B11" s="1">
        <f>24</f>
        <v>24</v>
      </c>
      <c r="C11" s="1">
        <f>1935</f>
        <v>1935</v>
      </c>
      <c r="D11" s="1">
        <f>30913</f>
        <v>30913</v>
      </c>
      <c r="E11" s="1">
        <f>30.1884765625</f>
        <v>30.1884765625</v>
      </c>
    </row>
    <row r="12" spans="1:10" x14ac:dyDescent="0.25">
      <c r="A12" s="1">
        <f>3327</f>
        <v>3327</v>
      </c>
      <c r="B12" s="1">
        <f>20</f>
        <v>20</v>
      </c>
      <c r="C12" s="1">
        <f>2079</f>
        <v>2079</v>
      </c>
      <c r="D12" s="1">
        <f>32721</f>
        <v>32721</v>
      </c>
      <c r="E12" s="1">
        <f>31.9541015625</f>
        <v>31.9541015625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3606</f>
        <v>3606</v>
      </c>
      <c r="B13" s="1">
        <f>25</f>
        <v>25</v>
      </c>
      <c r="C13" s="1">
        <f>2203</f>
        <v>2203</v>
      </c>
      <c r="D13" s="1">
        <f>32425</f>
        <v>32425</v>
      </c>
      <c r="E13" s="1">
        <f>31.6650390625</f>
        <v>31.6650390625</v>
      </c>
      <c r="H13" s="1">
        <f>AVERAGE(E23:E35)</f>
        <v>42.38514122596154</v>
      </c>
      <c r="I13" s="1">
        <f>MAX(E2:E668)</f>
        <v>56.6171875</v>
      </c>
      <c r="J13" s="1">
        <f>AVERAGE(E214:E232)</f>
        <v>56.616365131578945</v>
      </c>
    </row>
    <row r="14" spans="1:10" x14ac:dyDescent="0.25">
      <c r="A14" s="1">
        <f>3891</f>
        <v>3891</v>
      </c>
      <c r="B14" s="1">
        <f>0</f>
        <v>0</v>
      </c>
      <c r="C14" s="1">
        <f>2327</f>
        <v>2327</v>
      </c>
      <c r="D14" s="1">
        <f>34649</f>
        <v>34649</v>
      </c>
      <c r="E14" s="1">
        <f>33.8369140625</f>
        <v>33.8369140625</v>
      </c>
      <c r="H14">
        <v>7</v>
      </c>
    </row>
    <row r="15" spans="1:10" x14ac:dyDescent="0.25">
      <c r="A15" s="1">
        <f>4168</f>
        <v>4168</v>
      </c>
      <c r="B15" s="1">
        <f>0</f>
        <v>0</v>
      </c>
      <c r="C15" s="1">
        <f>2465</f>
        <v>2465</v>
      </c>
      <c r="D15" s="1">
        <f>35339</f>
        <v>35339</v>
      </c>
      <c r="E15" s="1">
        <f>34.5107421875</f>
        <v>34.5107421875</v>
      </c>
    </row>
    <row r="16" spans="1:10" x14ac:dyDescent="0.25">
      <c r="A16" s="1">
        <f>4463</f>
        <v>4463</v>
      </c>
      <c r="B16" s="1">
        <f>0</f>
        <v>0</v>
      </c>
      <c r="C16" s="1">
        <f>2597</f>
        <v>2597</v>
      </c>
      <c r="D16" s="1">
        <f>36071</f>
        <v>36071</v>
      </c>
      <c r="E16" s="1">
        <f>35.2255859375</f>
        <v>35.2255859375</v>
      </c>
    </row>
    <row r="17" spans="1:5" x14ac:dyDescent="0.25">
      <c r="A17" s="1">
        <f>4762</f>
        <v>4762</v>
      </c>
      <c r="B17" s="1">
        <f>0</f>
        <v>0</v>
      </c>
      <c r="C17" s="1">
        <f>2744</f>
        <v>2744</v>
      </c>
      <c r="D17" s="1">
        <f>37515</f>
        <v>37515</v>
      </c>
      <c r="E17" s="1">
        <f>36.6357421875</f>
        <v>36.6357421875</v>
      </c>
    </row>
    <row r="18" spans="1:5" x14ac:dyDescent="0.25">
      <c r="A18" s="1">
        <f>5076</f>
        <v>5076</v>
      </c>
      <c r="B18" s="1">
        <f>0</f>
        <v>0</v>
      </c>
      <c r="C18" s="1">
        <f>2894</f>
        <v>2894</v>
      </c>
      <c r="D18" s="1">
        <f>38303</f>
        <v>38303</v>
      </c>
      <c r="E18" s="1">
        <f>37.4052734375</f>
        <v>37.4052734375</v>
      </c>
    </row>
    <row r="19" spans="1:5" x14ac:dyDescent="0.25">
      <c r="A19" s="1">
        <f>5387</f>
        <v>5387</v>
      </c>
      <c r="B19" s="1">
        <f>0</f>
        <v>0</v>
      </c>
      <c r="C19" s="1">
        <f>3042</f>
        <v>3042</v>
      </c>
      <c r="D19" s="1">
        <f>39579</f>
        <v>39579</v>
      </c>
      <c r="E19" s="1">
        <f>38.6513671875</f>
        <v>38.6513671875</v>
      </c>
    </row>
    <row r="20" spans="1:5" x14ac:dyDescent="0.25">
      <c r="A20" s="1">
        <f>5683</f>
        <v>5683</v>
      </c>
      <c r="B20" s="1">
        <f>34</f>
        <v>34</v>
      </c>
      <c r="C20" s="1">
        <f>3170</f>
        <v>3170</v>
      </c>
      <c r="D20" s="1">
        <f>41019</f>
        <v>41019</v>
      </c>
      <c r="E20" s="1">
        <f>40.0576171875</f>
        <v>40.0576171875</v>
      </c>
    </row>
    <row r="21" spans="1:5" x14ac:dyDescent="0.25">
      <c r="A21" s="1">
        <f>5954</f>
        <v>5954</v>
      </c>
      <c r="B21" s="1">
        <f>20</f>
        <v>20</v>
      </c>
      <c r="C21" s="1">
        <f>3331</f>
        <v>3331</v>
      </c>
      <c r="D21" s="1">
        <f>42137</f>
        <v>42137</v>
      </c>
      <c r="E21" s="1">
        <f>41.1494140625</f>
        <v>41.1494140625</v>
      </c>
    </row>
    <row r="22" spans="1:5" x14ac:dyDescent="0.25">
      <c r="A22" s="1">
        <f>6246</f>
        <v>6246</v>
      </c>
      <c r="B22" s="1">
        <f>31</f>
        <v>31</v>
      </c>
      <c r="C22" s="1">
        <f>3476</f>
        <v>3476</v>
      </c>
      <c r="D22" s="1">
        <f>42999</f>
        <v>42999</v>
      </c>
      <c r="E22" s="1">
        <f>41.9912109375</f>
        <v>41.9912109375</v>
      </c>
    </row>
    <row r="23" spans="1:5" x14ac:dyDescent="0.25">
      <c r="A23" s="1">
        <f>6516</f>
        <v>6516</v>
      </c>
      <c r="B23" s="1">
        <f>25</f>
        <v>25</v>
      </c>
      <c r="C23" s="1">
        <f>3617</f>
        <v>3617</v>
      </c>
      <c r="D23" s="1">
        <f>43395</f>
        <v>43395</v>
      </c>
      <c r="E23" s="1">
        <f>42.3779296875</f>
        <v>42.3779296875</v>
      </c>
    </row>
    <row r="24" spans="1:5" x14ac:dyDescent="0.25">
      <c r="A24" s="1">
        <f>6797</f>
        <v>6797</v>
      </c>
      <c r="B24" s="1">
        <f>35</f>
        <v>35</v>
      </c>
      <c r="C24" s="1">
        <f>3748</f>
        <v>3748</v>
      </c>
      <c r="D24" s="1">
        <f t="shared" ref="D24:D35" si="0">43403</f>
        <v>43403</v>
      </c>
      <c r="E24" s="1">
        <f t="shared" ref="E24:E35" si="1">42.3857421875</f>
        <v>42.3857421875</v>
      </c>
    </row>
    <row r="25" spans="1:5" x14ac:dyDescent="0.25">
      <c r="A25" s="1">
        <f>7099</f>
        <v>7099</v>
      </c>
      <c r="B25" s="1">
        <f>32</f>
        <v>32</v>
      </c>
      <c r="C25" s="1">
        <f>3878</f>
        <v>3878</v>
      </c>
      <c r="D25" s="1">
        <f t="shared" si="0"/>
        <v>43403</v>
      </c>
      <c r="E25" s="1">
        <f t="shared" si="1"/>
        <v>42.3857421875</v>
      </c>
    </row>
    <row r="26" spans="1:5" x14ac:dyDescent="0.25">
      <c r="A26" s="1">
        <f>7368</f>
        <v>7368</v>
      </c>
      <c r="B26" s="1">
        <f>34</f>
        <v>34</v>
      </c>
      <c r="C26" s="1">
        <f>4013</f>
        <v>4013</v>
      </c>
      <c r="D26" s="1">
        <f t="shared" si="0"/>
        <v>43403</v>
      </c>
      <c r="E26" s="1">
        <f t="shared" si="1"/>
        <v>42.3857421875</v>
      </c>
    </row>
    <row r="27" spans="1:5" x14ac:dyDescent="0.25">
      <c r="A27" s="1">
        <f>7642</f>
        <v>7642</v>
      </c>
      <c r="B27" s="1">
        <f>26</f>
        <v>26</v>
      </c>
      <c r="C27" s="1">
        <f>4155</f>
        <v>4155</v>
      </c>
      <c r="D27" s="1">
        <f t="shared" si="0"/>
        <v>43403</v>
      </c>
      <c r="E27" s="1">
        <f t="shared" si="1"/>
        <v>42.3857421875</v>
      </c>
    </row>
    <row r="28" spans="1:5" x14ac:dyDescent="0.25">
      <c r="A28" s="1">
        <f>7905</f>
        <v>7905</v>
      </c>
      <c r="B28" s="1">
        <f>33</f>
        <v>33</v>
      </c>
      <c r="C28" s="1">
        <f>4288</f>
        <v>4288</v>
      </c>
      <c r="D28" s="1">
        <f t="shared" si="0"/>
        <v>43403</v>
      </c>
      <c r="E28" s="1">
        <f t="shared" si="1"/>
        <v>42.3857421875</v>
      </c>
    </row>
    <row r="29" spans="1:5" x14ac:dyDescent="0.25">
      <c r="A29" s="1">
        <f>8190</f>
        <v>8190</v>
      </c>
      <c r="B29" s="1">
        <f>36</f>
        <v>36</v>
      </c>
      <c r="C29" s="1">
        <f>4435</f>
        <v>4435</v>
      </c>
      <c r="D29" s="1">
        <f t="shared" si="0"/>
        <v>43403</v>
      </c>
      <c r="E29" s="1">
        <f t="shared" si="1"/>
        <v>42.3857421875</v>
      </c>
    </row>
    <row r="30" spans="1:5" x14ac:dyDescent="0.25">
      <c r="A30" s="1">
        <f>8457</f>
        <v>8457</v>
      </c>
      <c r="B30" s="1">
        <f>25</f>
        <v>25</v>
      </c>
      <c r="C30" s="1">
        <f>4592</f>
        <v>4592</v>
      </c>
      <c r="D30" s="1">
        <f t="shared" si="0"/>
        <v>43403</v>
      </c>
      <c r="E30" s="1">
        <f t="shared" si="1"/>
        <v>42.3857421875</v>
      </c>
    </row>
    <row r="31" spans="1:5" x14ac:dyDescent="0.25">
      <c r="A31" s="1">
        <f>8739</f>
        <v>8739</v>
      </c>
      <c r="B31" s="1">
        <f>37</f>
        <v>37</v>
      </c>
      <c r="C31" s="1">
        <f>4769</f>
        <v>4769</v>
      </c>
      <c r="D31" s="1">
        <f t="shared" si="0"/>
        <v>43403</v>
      </c>
      <c r="E31" s="1">
        <f t="shared" si="1"/>
        <v>42.3857421875</v>
      </c>
    </row>
    <row r="32" spans="1:5" x14ac:dyDescent="0.25">
      <c r="A32" s="1">
        <f>9036</f>
        <v>9036</v>
      </c>
      <c r="B32" s="1">
        <f>34</f>
        <v>34</v>
      </c>
      <c r="C32" s="1">
        <f>4917</f>
        <v>4917</v>
      </c>
      <c r="D32" s="1">
        <f t="shared" si="0"/>
        <v>43403</v>
      </c>
      <c r="E32" s="1">
        <f t="shared" si="1"/>
        <v>42.3857421875</v>
      </c>
    </row>
    <row r="33" spans="1:5" x14ac:dyDescent="0.25">
      <c r="A33" s="1">
        <f>9347</f>
        <v>9347</v>
      </c>
      <c r="B33" s="1">
        <f>30</f>
        <v>30</v>
      </c>
      <c r="C33" s="1">
        <f>5068</f>
        <v>5068</v>
      </c>
      <c r="D33" s="1">
        <f t="shared" si="0"/>
        <v>43403</v>
      </c>
      <c r="E33" s="1">
        <f t="shared" si="1"/>
        <v>42.3857421875</v>
      </c>
    </row>
    <row r="34" spans="1:5" x14ac:dyDescent="0.25">
      <c r="A34" s="1">
        <f>9637</f>
        <v>9637</v>
      </c>
      <c r="B34" s="1">
        <f>33</f>
        <v>33</v>
      </c>
      <c r="C34" s="1">
        <f>5222</f>
        <v>5222</v>
      </c>
      <c r="D34" s="1">
        <f t="shared" si="0"/>
        <v>43403</v>
      </c>
      <c r="E34" s="1">
        <f t="shared" si="1"/>
        <v>42.3857421875</v>
      </c>
    </row>
    <row r="35" spans="1:5" x14ac:dyDescent="0.25">
      <c r="A35" s="1">
        <f>9928</f>
        <v>9928</v>
      </c>
      <c r="B35" s="1">
        <f>12</f>
        <v>12</v>
      </c>
      <c r="C35" s="1">
        <f>5377</f>
        <v>5377</v>
      </c>
      <c r="D35" s="1">
        <f t="shared" si="0"/>
        <v>43403</v>
      </c>
      <c r="E35" s="1">
        <f t="shared" si="1"/>
        <v>42.3857421875</v>
      </c>
    </row>
    <row r="36" spans="1:5" x14ac:dyDescent="0.25">
      <c r="A36" s="1">
        <f>10210</f>
        <v>10210</v>
      </c>
      <c r="B36" s="1">
        <f>15</f>
        <v>15</v>
      </c>
      <c r="C36" s="1">
        <f>5615</f>
        <v>5615</v>
      </c>
      <c r="D36" s="1">
        <f>43666</f>
        <v>43666</v>
      </c>
      <c r="E36" s="1">
        <f>42.642578125</f>
        <v>42.642578125</v>
      </c>
    </row>
    <row r="37" spans="1:5" x14ac:dyDescent="0.25">
      <c r="A37" s="1">
        <f>10479</f>
        <v>10479</v>
      </c>
      <c r="B37" s="1">
        <f>32</f>
        <v>32</v>
      </c>
      <c r="C37" s="1">
        <f>5769</f>
        <v>5769</v>
      </c>
      <c r="D37" s="1">
        <f>44340</f>
        <v>44340</v>
      </c>
      <c r="E37" s="1">
        <f>43.30078125</f>
        <v>43.30078125</v>
      </c>
    </row>
    <row r="38" spans="1:5" x14ac:dyDescent="0.25">
      <c r="A38" s="1">
        <f>10750</f>
        <v>10750</v>
      </c>
      <c r="B38" s="1">
        <f>30</f>
        <v>30</v>
      </c>
      <c r="C38" s="1">
        <f>5903</f>
        <v>5903</v>
      </c>
      <c r="D38" s="1">
        <f>44544</f>
        <v>44544</v>
      </c>
      <c r="E38" s="1">
        <f>43.5</f>
        <v>43.5</v>
      </c>
    </row>
    <row r="39" spans="1:5" x14ac:dyDescent="0.25">
      <c r="A39" s="1">
        <f>11024</f>
        <v>11024</v>
      </c>
      <c r="B39" s="1">
        <f>26</f>
        <v>26</v>
      </c>
      <c r="C39" s="1">
        <f>6071</f>
        <v>6071</v>
      </c>
      <c r="D39" s="1">
        <f>45453</f>
        <v>45453</v>
      </c>
      <c r="E39" s="1">
        <f>44.3876953125</f>
        <v>44.3876953125</v>
      </c>
    </row>
    <row r="40" spans="1:5" x14ac:dyDescent="0.25">
      <c r="A40" s="1">
        <f>11339</f>
        <v>11339</v>
      </c>
      <c r="B40" s="1">
        <f>33</f>
        <v>33</v>
      </c>
      <c r="C40" s="1">
        <f>6225</f>
        <v>6225</v>
      </c>
      <c r="D40" s="1">
        <f>45752</f>
        <v>45752</v>
      </c>
      <c r="E40" s="1">
        <f>44.6796875</f>
        <v>44.6796875</v>
      </c>
    </row>
    <row r="41" spans="1:5" x14ac:dyDescent="0.25">
      <c r="A41" s="1">
        <f>11633</f>
        <v>11633</v>
      </c>
      <c r="B41" s="1">
        <f>12</f>
        <v>12</v>
      </c>
      <c r="C41" s="1">
        <f>6375</f>
        <v>6375</v>
      </c>
      <c r="D41" s="1">
        <f>46465</f>
        <v>46465</v>
      </c>
      <c r="E41" s="1">
        <f>45.3759765625</f>
        <v>45.3759765625</v>
      </c>
    </row>
    <row r="42" spans="1:5" x14ac:dyDescent="0.25">
      <c r="A42" s="1">
        <f>11917</f>
        <v>11917</v>
      </c>
      <c r="B42" s="1">
        <f>13</f>
        <v>13</v>
      </c>
      <c r="C42" s="1">
        <f>6517</f>
        <v>6517</v>
      </c>
      <c r="D42" s="1">
        <f>46996</f>
        <v>46996</v>
      </c>
      <c r="E42" s="1">
        <f>45.89453125</f>
        <v>45.89453125</v>
      </c>
    </row>
    <row r="43" spans="1:5" x14ac:dyDescent="0.25">
      <c r="A43" s="1">
        <f>12209</f>
        <v>12209</v>
      </c>
      <c r="B43" s="1">
        <f>13</f>
        <v>13</v>
      </c>
      <c r="C43" s="1">
        <f>6661</f>
        <v>6661</v>
      </c>
      <c r="D43" s="1">
        <f>48220</f>
        <v>48220</v>
      </c>
      <c r="E43" s="1">
        <f>47.08984375</f>
        <v>47.08984375</v>
      </c>
    </row>
    <row r="44" spans="1:5" x14ac:dyDescent="0.25">
      <c r="A44" s="1">
        <f>12489</f>
        <v>12489</v>
      </c>
      <c r="B44" s="1">
        <f>13</f>
        <v>13</v>
      </c>
      <c r="C44" s="1">
        <f>6807</f>
        <v>6807</v>
      </c>
      <c r="D44" s="1">
        <f>48764</f>
        <v>48764</v>
      </c>
      <c r="E44" s="1">
        <f>47.62109375</f>
        <v>47.62109375</v>
      </c>
    </row>
    <row r="45" spans="1:5" x14ac:dyDescent="0.25">
      <c r="A45" s="1">
        <f>12772</f>
        <v>12772</v>
      </c>
      <c r="B45" s="1">
        <f>13</f>
        <v>13</v>
      </c>
      <c r="C45" s="1">
        <f>6970</f>
        <v>6970</v>
      </c>
      <c r="D45" s="1">
        <f>49508</f>
        <v>49508</v>
      </c>
      <c r="E45" s="1">
        <f>48.34765625</f>
        <v>48.34765625</v>
      </c>
    </row>
    <row r="46" spans="1:5" x14ac:dyDescent="0.25">
      <c r="A46" s="1">
        <f>13065</f>
        <v>13065</v>
      </c>
      <c r="B46" s="1">
        <f>10</f>
        <v>10</v>
      </c>
      <c r="C46" s="1">
        <f>7115</f>
        <v>7115</v>
      </c>
      <c r="D46" s="1">
        <f>50576</f>
        <v>50576</v>
      </c>
      <c r="E46" s="1">
        <f>49.390625</f>
        <v>49.390625</v>
      </c>
    </row>
    <row r="47" spans="1:5" x14ac:dyDescent="0.25">
      <c r="A47" s="1">
        <f>13360</f>
        <v>13360</v>
      </c>
      <c r="B47" s="1">
        <f>11</f>
        <v>11</v>
      </c>
      <c r="C47" s="1">
        <f>7264</f>
        <v>7264</v>
      </c>
      <c r="D47" s="1">
        <f>50716</f>
        <v>50716</v>
      </c>
      <c r="E47" s="1">
        <f>49.52734375</f>
        <v>49.52734375</v>
      </c>
    </row>
    <row r="48" spans="1:5" x14ac:dyDescent="0.25">
      <c r="A48" s="1">
        <f>13675</f>
        <v>13675</v>
      </c>
      <c r="B48" s="1">
        <f>19</f>
        <v>19</v>
      </c>
      <c r="C48" s="1">
        <f>7442</f>
        <v>7442</v>
      </c>
      <c r="D48" s="1">
        <f>50832</f>
        <v>50832</v>
      </c>
      <c r="E48" s="1">
        <f>49.640625</f>
        <v>49.640625</v>
      </c>
    </row>
    <row r="49" spans="1:5" x14ac:dyDescent="0.25">
      <c r="A49" s="1">
        <f>13972</f>
        <v>13972</v>
      </c>
      <c r="B49" s="1">
        <f>15</f>
        <v>15</v>
      </c>
      <c r="C49" s="1">
        <f>7581</f>
        <v>7581</v>
      </c>
      <c r="D49" s="1">
        <f>51012</f>
        <v>51012</v>
      </c>
      <c r="E49" s="1">
        <f>49.81640625</f>
        <v>49.81640625</v>
      </c>
    </row>
    <row r="50" spans="1:5" x14ac:dyDescent="0.25">
      <c r="A50" s="1">
        <f>14270</f>
        <v>14270</v>
      </c>
      <c r="B50" s="1">
        <f>18</f>
        <v>18</v>
      </c>
      <c r="C50" s="1">
        <f>7727</f>
        <v>7727</v>
      </c>
      <c r="D50" s="1">
        <f>51357</f>
        <v>51357</v>
      </c>
      <c r="E50" s="1">
        <f>50.1533203125</f>
        <v>50.1533203125</v>
      </c>
    </row>
    <row r="51" spans="1:5" x14ac:dyDescent="0.25">
      <c r="A51" s="1">
        <f>14563</f>
        <v>14563</v>
      </c>
      <c r="B51" s="1">
        <f>18</f>
        <v>18</v>
      </c>
      <c r="C51" s="1">
        <f>7869</f>
        <v>7869</v>
      </c>
      <c r="D51" s="1">
        <f>51610</f>
        <v>51610</v>
      </c>
      <c r="E51" s="1">
        <f>50.400390625</f>
        <v>50.400390625</v>
      </c>
    </row>
    <row r="52" spans="1:5" x14ac:dyDescent="0.25">
      <c r="A52" s="1">
        <f>14872</f>
        <v>14872</v>
      </c>
      <c r="B52" s="1">
        <f>16</f>
        <v>16</v>
      </c>
      <c r="C52" s="1">
        <f>8015</f>
        <v>8015</v>
      </c>
      <c r="D52" s="1">
        <f>51771</f>
        <v>51771</v>
      </c>
      <c r="E52" s="1">
        <f>50.5576171875</f>
        <v>50.5576171875</v>
      </c>
    </row>
    <row r="53" spans="1:5" x14ac:dyDescent="0.25">
      <c r="A53" s="1">
        <f>15186</f>
        <v>15186</v>
      </c>
      <c r="B53" s="1">
        <f>16</f>
        <v>16</v>
      </c>
      <c r="C53" s="1">
        <f>8160</f>
        <v>8160</v>
      </c>
      <c r="D53" s="1">
        <f>52002</f>
        <v>52002</v>
      </c>
      <c r="E53" s="1">
        <f>50.783203125</f>
        <v>50.783203125</v>
      </c>
    </row>
    <row r="54" spans="1:5" x14ac:dyDescent="0.25">
      <c r="A54" s="1">
        <f>15493</f>
        <v>15493</v>
      </c>
      <c r="B54" s="1">
        <f>19</f>
        <v>19</v>
      </c>
      <c r="C54" s="1">
        <f>8293</f>
        <v>8293</v>
      </c>
      <c r="D54" s="1">
        <f>52043</f>
        <v>52043</v>
      </c>
      <c r="E54" s="1">
        <f>50.8232421875</f>
        <v>50.8232421875</v>
      </c>
    </row>
    <row r="55" spans="1:5" x14ac:dyDescent="0.25">
      <c r="A55" s="1">
        <f>15775</f>
        <v>15775</v>
      </c>
      <c r="B55" s="1">
        <f>17</f>
        <v>17</v>
      </c>
      <c r="C55" s="1">
        <f>8430</f>
        <v>8430</v>
      </c>
      <c r="D55" s="1">
        <f>52066</f>
        <v>52066</v>
      </c>
      <c r="E55" s="1">
        <f>50.845703125</f>
        <v>50.845703125</v>
      </c>
    </row>
    <row r="56" spans="1:5" x14ac:dyDescent="0.25">
      <c r="A56" s="1">
        <f>16065</f>
        <v>16065</v>
      </c>
      <c r="B56" s="1">
        <f>13</f>
        <v>13</v>
      </c>
      <c r="C56" s="1">
        <f>8605</f>
        <v>8605</v>
      </c>
      <c r="D56" s="1">
        <f>52383</f>
        <v>52383</v>
      </c>
      <c r="E56" s="1">
        <f>51.1552734375</f>
        <v>51.1552734375</v>
      </c>
    </row>
    <row r="57" spans="1:5" x14ac:dyDescent="0.25">
      <c r="A57" s="1">
        <f>16349</f>
        <v>16349</v>
      </c>
      <c r="B57" s="1">
        <f>17</f>
        <v>17</v>
      </c>
      <c r="C57" s="1">
        <f>8801</f>
        <v>8801</v>
      </c>
      <c r="D57" s="1">
        <f>52898</f>
        <v>52898</v>
      </c>
      <c r="E57" s="1">
        <f>51.658203125</f>
        <v>51.658203125</v>
      </c>
    </row>
    <row r="58" spans="1:5" x14ac:dyDescent="0.25">
      <c r="A58" s="1">
        <f>16635</f>
        <v>16635</v>
      </c>
      <c r="B58" s="1">
        <f>23</f>
        <v>23</v>
      </c>
      <c r="C58" s="1">
        <f>8950</f>
        <v>8950</v>
      </c>
      <c r="D58" s="1">
        <f>53030</f>
        <v>53030</v>
      </c>
      <c r="E58" s="1">
        <f>51.787109375</f>
        <v>51.787109375</v>
      </c>
    </row>
    <row r="59" spans="1:5" x14ac:dyDescent="0.25">
      <c r="A59" s="1">
        <f>16902</f>
        <v>16902</v>
      </c>
      <c r="B59" s="1">
        <f>30</f>
        <v>30</v>
      </c>
      <c r="C59" s="1">
        <f>9098</f>
        <v>9098</v>
      </c>
      <c r="D59" s="1">
        <f>53118</f>
        <v>53118</v>
      </c>
      <c r="E59" s="1">
        <f>51.873046875</f>
        <v>51.873046875</v>
      </c>
    </row>
    <row r="60" spans="1:5" x14ac:dyDescent="0.25">
      <c r="A60" s="1">
        <f>17182</f>
        <v>17182</v>
      </c>
      <c r="B60" s="1">
        <f>34</f>
        <v>34</v>
      </c>
      <c r="C60" s="1">
        <f>9263</f>
        <v>9263</v>
      </c>
      <c r="D60" s="1">
        <f>53154</f>
        <v>53154</v>
      </c>
      <c r="E60" s="1">
        <f>51.908203125</f>
        <v>51.908203125</v>
      </c>
    </row>
    <row r="61" spans="1:5" x14ac:dyDescent="0.25">
      <c r="A61" s="1">
        <f>17480</f>
        <v>17480</v>
      </c>
      <c r="B61" s="1">
        <f>37</f>
        <v>37</v>
      </c>
      <c r="C61" s="1">
        <f>9442</f>
        <v>9442</v>
      </c>
      <c r="D61" s="1">
        <f>53401</f>
        <v>53401</v>
      </c>
      <c r="E61" s="1">
        <f>52.1494140625</f>
        <v>52.1494140625</v>
      </c>
    </row>
    <row r="62" spans="1:5" x14ac:dyDescent="0.25">
      <c r="A62" s="1">
        <f>17793</f>
        <v>17793</v>
      </c>
      <c r="B62" s="1">
        <f>24</f>
        <v>24</v>
      </c>
      <c r="C62" s="1">
        <f>9619</f>
        <v>9619</v>
      </c>
      <c r="D62" s="1">
        <f>53433</f>
        <v>53433</v>
      </c>
      <c r="E62" s="1">
        <f>52.1806640625</f>
        <v>52.1806640625</v>
      </c>
    </row>
    <row r="63" spans="1:5" x14ac:dyDescent="0.25">
      <c r="A63" s="1">
        <f>18093</f>
        <v>18093</v>
      </c>
      <c r="B63" s="1">
        <f>8</f>
        <v>8</v>
      </c>
      <c r="C63" s="1">
        <f>9760</f>
        <v>9760</v>
      </c>
      <c r="D63" s="1">
        <f>53454</f>
        <v>53454</v>
      </c>
      <c r="E63" s="1">
        <f>52.201171875</f>
        <v>52.201171875</v>
      </c>
    </row>
    <row r="64" spans="1:5" x14ac:dyDescent="0.25">
      <c r="A64" s="1">
        <f>18371</f>
        <v>18371</v>
      </c>
      <c r="B64" s="1">
        <f>0</f>
        <v>0</v>
      </c>
      <c r="C64" s="1">
        <f>9899</f>
        <v>9899</v>
      </c>
      <c r="D64" s="1">
        <f>53477</f>
        <v>53477</v>
      </c>
      <c r="E64" s="1">
        <f>52.2236328125</f>
        <v>52.2236328125</v>
      </c>
    </row>
    <row r="65" spans="1:5" x14ac:dyDescent="0.25">
      <c r="A65" s="1">
        <f>18667</f>
        <v>18667</v>
      </c>
      <c r="B65" s="1">
        <f>0</f>
        <v>0</v>
      </c>
      <c r="C65" s="1">
        <f>10057</f>
        <v>10057</v>
      </c>
      <c r="D65" s="1">
        <f>53502</f>
        <v>53502</v>
      </c>
      <c r="E65" s="1">
        <f>52.248046875</f>
        <v>52.248046875</v>
      </c>
    </row>
    <row r="66" spans="1:5" x14ac:dyDescent="0.25">
      <c r="A66" s="1">
        <f>18946</f>
        <v>18946</v>
      </c>
      <c r="B66" s="1">
        <f>0</f>
        <v>0</v>
      </c>
      <c r="C66" s="1">
        <f>10223</f>
        <v>10223</v>
      </c>
      <c r="D66" s="1">
        <f>53525</f>
        <v>53525</v>
      </c>
      <c r="E66" s="1">
        <f>52.2705078125</f>
        <v>52.2705078125</v>
      </c>
    </row>
    <row r="67" spans="1:5" x14ac:dyDescent="0.25">
      <c r="A67" s="1">
        <f>19253</f>
        <v>19253</v>
      </c>
      <c r="B67" s="1">
        <f>26</f>
        <v>26</v>
      </c>
      <c r="C67" s="1">
        <f>10366</f>
        <v>10366</v>
      </c>
      <c r="D67" s="1">
        <f>53625</f>
        <v>53625</v>
      </c>
      <c r="E67" s="1">
        <f>52.3681640625</f>
        <v>52.3681640625</v>
      </c>
    </row>
    <row r="68" spans="1:5" x14ac:dyDescent="0.25">
      <c r="A68" s="1">
        <f>19530</f>
        <v>19530</v>
      </c>
      <c r="B68" s="1">
        <f>20</f>
        <v>20</v>
      </c>
      <c r="C68" s="1">
        <f>10498</f>
        <v>10498</v>
      </c>
      <c r="D68" s="1">
        <f>53773</f>
        <v>53773</v>
      </c>
      <c r="E68" s="1">
        <f>52.5126953125</f>
        <v>52.5126953125</v>
      </c>
    </row>
    <row r="69" spans="1:5" x14ac:dyDescent="0.25">
      <c r="A69" s="1">
        <f>19799</f>
        <v>19799</v>
      </c>
      <c r="B69" s="1">
        <f>34</f>
        <v>34</v>
      </c>
      <c r="C69" s="1">
        <f>10659</f>
        <v>10659</v>
      </c>
      <c r="D69" s="1">
        <f>53893</f>
        <v>53893</v>
      </c>
      <c r="E69" s="1">
        <f>52.6298828125</f>
        <v>52.6298828125</v>
      </c>
    </row>
    <row r="70" spans="1:5" x14ac:dyDescent="0.25">
      <c r="A70" s="1">
        <f>20079</f>
        <v>20079</v>
      </c>
      <c r="B70" s="1">
        <f>28</f>
        <v>28</v>
      </c>
      <c r="C70" s="1">
        <f>10796</f>
        <v>10796</v>
      </c>
      <c r="D70" s="1">
        <f>53953</f>
        <v>53953</v>
      </c>
      <c r="E70" s="1">
        <f>52.6884765625</f>
        <v>52.6884765625</v>
      </c>
    </row>
    <row r="71" spans="1:5" x14ac:dyDescent="0.25">
      <c r="A71" s="1">
        <f>20368</f>
        <v>20368</v>
      </c>
      <c r="B71" s="1">
        <f>15</f>
        <v>15</v>
      </c>
      <c r="C71" s="1">
        <f>10922</f>
        <v>10922</v>
      </c>
      <c r="D71" s="1">
        <f>54033</f>
        <v>54033</v>
      </c>
      <c r="E71" s="1">
        <f>52.7666015625</f>
        <v>52.7666015625</v>
      </c>
    </row>
    <row r="72" spans="1:5" x14ac:dyDescent="0.25">
      <c r="A72" s="1">
        <f>20635</f>
        <v>20635</v>
      </c>
      <c r="B72" s="1">
        <f>0</f>
        <v>0</v>
      </c>
      <c r="C72" s="1">
        <f>11077</f>
        <v>11077</v>
      </c>
      <c r="D72" s="1">
        <f>54229</f>
        <v>54229</v>
      </c>
      <c r="E72" s="1">
        <f>52.9580078125</f>
        <v>52.9580078125</v>
      </c>
    </row>
    <row r="73" spans="1:5" x14ac:dyDescent="0.25">
      <c r="A73" s="1">
        <f>20921</f>
        <v>20921</v>
      </c>
      <c r="B73" s="1">
        <f>0</f>
        <v>0</v>
      </c>
      <c r="C73" s="1">
        <f>11242</f>
        <v>11242</v>
      </c>
      <c r="D73" s="1">
        <f>54353</f>
        <v>54353</v>
      </c>
      <c r="E73" s="1">
        <f>53.0791015625</f>
        <v>53.0791015625</v>
      </c>
    </row>
    <row r="74" spans="1:5" x14ac:dyDescent="0.25">
      <c r="A74" s="1">
        <f>21225</f>
        <v>21225</v>
      </c>
      <c r="B74" s="1">
        <f>0</f>
        <v>0</v>
      </c>
      <c r="C74" s="1">
        <f>11403</f>
        <v>11403</v>
      </c>
      <c r="D74" s="1">
        <f>54453</f>
        <v>54453</v>
      </c>
      <c r="E74" s="1">
        <f>53.1767578125</f>
        <v>53.1767578125</v>
      </c>
    </row>
    <row r="75" spans="1:5" x14ac:dyDescent="0.25">
      <c r="A75" s="1">
        <f>21538</f>
        <v>21538</v>
      </c>
      <c r="B75" s="1">
        <f>0</f>
        <v>0</v>
      </c>
      <c r="C75" s="1">
        <f>11552</f>
        <v>11552</v>
      </c>
      <c r="D75" s="1">
        <f>54529</f>
        <v>54529</v>
      </c>
      <c r="E75" s="1">
        <f>53.2509765625</f>
        <v>53.2509765625</v>
      </c>
    </row>
    <row r="76" spans="1:5" x14ac:dyDescent="0.25">
      <c r="A76" s="1">
        <f>21828</f>
        <v>21828</v>
      </c>
      <c r="B76" s="1">
        <f>40</f>
        <v>40</v>
      </c>
      <c r="C76" s="1">
        <f>11706</f>
        <v>11706</v>
      </c>
      <c r="D76" s="1">
        <f>54533</f>
        <v>54533</v>
      </c>
      <c r="E76" s="1">
        <f>53.2548828125</f>
        <v>53.2548828125</v>
      </c>
    </row>
    <row r="77" spans="1:5" x14ac:dyDescent="0.25">
      <c r="A77" s="1">
        <f>22128</f>
        <v>22128</v>
      </c>
      <c r="B77" s="1">
        <f>25</f>
        <v>25</v>
      </c>
      <c r="C77" s="1">
        <f>11851</f>
        <v>11851</v>
      </c>
      <c r="D77" s="1">
        <f>54565</f>
        <v>54565</v>
      </c>
      <c r="E77" s="1">
        <f>53.2861328125</f>
        <v>53.2861328125</v>
      </c>
    </row>
    <row r="78" spans="1:5" x14ac:dyDescent="0.25">
      <c r="A78" s="1">
        <f>22425</f>
        <v>22425</v>
      </c>
      <c r="B78" s="1">
        <f>36</f>
        <v>36</v>
      </c>
      <c r="C78" s="1">
        <f>12007</f>
        <v>12007</v>
      </c>
      <c r="D78" s="1">
        <f>54594</f>
        <v>54594</v>
      </c>
      <c r="E78" s="1">
        <f>53.314453125</f>
        <v>53.314453125</v>
      </c>
    </row>
    <row r="79" spans="1:5" x14ac:dyDescent="0.25">
      <c r="A79" s="1">
        <f>22709</f>
        <v>22709</v>
      </c>
      <c r="B79" s="1">
        <f>30</f>
        <v>30</v>
      </c>
      <c r="C79" s="1">
        <f>12169</f>
        <v>12169</v>
      </c>
      <c r="D79" s="1">
        <f>54617</f>
        <v>54617</v>
      </c>
      <c r="E79" s="1">
        <f>53.3369140625</f>
        <v>53.3369140625</v>
      </c>
    </row>
    <row r="80" spans="1:5" x14ac:dyDescent="0.25">
      <c r="A80" s="1">
        <f>23009</f>
        <v>23009</v>
      </c>
      <c r="B80" s="1">
        <f>10</f>
        <v>10</v>
      </c>
      <c r="C80" s="1">
        <f>12310</f>
        <v>12310</v>
      </c>
      <c r="D80" s="1">
        <f>54646</f>
        <v>54646</v>
      </c>
      <c r="E80" s="1">
        <f>53.365234375</f>
        <v>53.365234375</v>
      </c>
    </row>
    <row r="81" spans="1:5" x14ac:dyDescent="0.25">
      <c r="A81" s="1">
        <f>23297</f>
        <v>23297</v>
      </c>
      <c r="B81" s="1">
        <f>16</f>
        <v>16</v>
      </c>
      <c r="C81" s="1">
        <f>12457</f>
        <v>12457</v>
      </c>
      <c r="D81" s="1">
        <f>54669</f>
        <v>54669</v>
      </c>
      <c r="E81" s="1">
        <f>53.3876953125</f>
        <v>53.3876953125</v>
      </c>
    </row>
    <row r="82" spans="1:5" x14ac:dyDescent="0.25">
      <c r="A82" s="1">
        <f>23580</f>
        <v>23580</v>
      </c>
      <c r="B82" s="1">
        <f>11</f>
        <v>11</v>
      </c>
      <c r="C82" s="1">
        <f>12615</f>
        <v>12615</v>
      </c>
      <c r="D82" s="1">
        <f>54698</f>
        <v>54698</v>
      </c>
      <c r="E82" s="1">
        <f>53.416015625</f>
        <v>53.416015625</v>
      </c>
    </row>
    <row r="83" spans="1:5" x14ac:dyDescent="0.25">
      <c r="A83" s="1">
        <f>23853</f>
        <v>23853</v>
      </c>
      <c r="B83" s="1">
        <f>15</f>
        <v>15</v>
      </c>
      <c r="C83" s="1">
        <f>12756</f>
        <v>12756</v>
      </c>
      <c r="D83" s="1">
        <f>54717</f>
        <v>54717</v>
      </c>
      <c r="E83" s="1">
        <f>53.4345703125</f>
        <v>53.4345703125</v>
      </c>
    </row>
    <row r="84" spans="1:5" x14ac:dyDescent="0.25">
      <c r="A84" s="1">
        <f>24143</f>
        <v>24143</v>
      </c>
      <c r="B84" s="1">
        <f>25</f>
        <v>25</v>
      </c>
      <c r="C84" s="1">
        <f>12915</f>
        <v>12915</v>
      </c>
      <c r="D84" s="1">
        <f>54750</f>
        <v>54750</v>
      </c>
      <c r="E84" s="1">
        <f>53.466796875</f>
        <v>53.466796875</v>
      </c>
    </row>
    <row r="85" spans="1:5" x14ac:dyDescent="0.25">
      <c r="A85" s="1">
        <f>24422</f>
        <v>24422</v>
      </c>
      <c r="B85" s="1">
        <f>32</f>
        <v>32</v>
      </c>
      <c r="C85" s="1">
        <f>13059</f>
        <v>13059</v>
      </c>
      <c r="D85" s="1">
        <f>54773</f>
        <v>54773</v>
      </c>
      <c r="E85" s="1">
        <f>53.4892578125</f>
        <v>53.4892578125</v>
      </c>
    </row>
    <row r="86" spans="1:5" x14ac:dyDescent="0.25">
      <c r="A86" s="1">
        <f>24718</f>
        <v>24718</v>
      </c>
      <c r="B86" s="1">
        <f>25</f>
        <v>25</v>
      </c>
      <c r="C86" s="1">
        <f>13224</f>
        <v>13224</v>
      </c>
      <c r="D86" s="1">
        <f>54797</f>
        <v>54797</v>
      </c>
      <c r="E86" s="1">
        <f>53.5126953125</f>
        <v>53.5126953125</v>
      </c>
    </row>
    <row r="87" spans="1:5" x14ac:dyDescent="0.25">
      <c r="A87" s="1">
        <f>25024</f>
        <v>25024</v>
      </c>
      <c r="B87" s="1">
        <f>15</f>
        <v>15</v>
      </c>
      <c r="C87" s="1">
        <f>13382</f>
        <v>13382</v>
      </c>
      <c r="D87" s="1">
        <f>54825</f>
        <v>54825</v>
      </c>
      <c r="E87" s="1">
        <f>53.5400390625</f>
        <v>53.5400390625</v>
      </c>
    </row>
    <row r="88" spans="1:5" x14ac:dyDescent="0.25">
      <c r="A88" s="1">
        <f>25317</f>
        <v>25317</v>
      </c>
      <c r="B88" s="1">
        <f>17</f>
        <v>17</v>
      </c>
      <c r="C88" s="1">
        <f>13531</f>
        <v>13531</v>
      </c>
      <c r="D88" s="1">
        <f>54857</f>
        <v>54857</v>
      </c>
      <c r="E88" s="1">
        <f>53.5712890625</f>
        <v>53.5712890625</v>
      </c>
    </row>
    <row r="89" spans="1:5" x14ac:dyDescent="0.25">
      <c r="A89" s="1">
        <f>25618</f>
        <v>25618</v>
      </c>
      <c r="B89" s="1">
        <f>13</f>
        <v>13</v>
      </c>
      <c r="C89" s="1">
        <f>13680</f>
        <v>13680</v>
      </c>
      <c r="D89" s="1">
        <f>54941</f>
        <v>54941</v>
      </c>
      <c r="E89" s="1">
        <f>53.6533203125</f>
        <v>53.6533203125</v>
      </c>
    </row>
    <row r="90" spans="1:5" x14ac:dyDescent="0.25">
      <c r="A90" s="1">
        <f>25927</f>
        <v>25927</v>
      </c>
      <c r="B90" s="1">
        <f>20</f>
        <v>20</v>
      </c>
      <c r="C90" s="1">
        <f>13831</f>
        <v>13831</v>
      </c>
      <c r="D90" s="1">
        <f>54969</f>
        <v>54969</v>
      </c>
      <c r="E90" s="1">
        <f>53.6806640625</f>
        <v>53.6806640625</v>
      </c>
    </row>
    <row r="91" spans="1:5" x14ac:dyDescent="0.25">
      <c r="A91" s="1">
        <f>26251</f>
        <v>26251</v>
      </c>
      <c r="B91" s="1">
        <f>22</f>
        <v>22</v>
      </c>
      <c r="C91" s="1">
        <f>13995</f>
        <v>13995</v>
      </c>
      <c r="D91" s="1">
        <f>54997</f>
        <v>54997</v>
      </c>
      <c r="E91" s="1">
        <f>53.7080078125</f>
        <v>53.7080078125</v>
      </c>
    </row>
    <row r="92" spans="1:5" x14ac:dyDescent="0.25">
      <c r="A92" s="1">
        <f>26574</f>
        <v>26574</v>
      </c>
      <c r="B92" s="1">
        <f>15</f>
        <v>15</v>
      </c>
      <c r="C92" s="1">
        <f>14140</f>
        <v>14140</v>
      </c>
      <c r="D92" s="1">
        <f>55021</f>
        <v>55021</v>
      </c>
      <c r="E92" s="1">
        <f>53.7314453125</f>
        <v>53.7314453125</v>
      </c>
    </row>
    <row r="93" spans="1:5" x14ac:dyDescent="0.25">
      <c r="A93" s="1">
        <f>26850</f>
        <v>26850</v>
      </c>
      <c r="B93" s="1">
        <f>11</f>
        <v>11</v>
      </c>
      <c r="C93" s="1">
        <f>14293</f>
        <v>14293</v>
      </c>
      <c r="D93" s="1">
        <f>55053</f>
        <v>55053</v>
      </c>
      <c r="E93" s="1">
        <f>53.7626953125</f>
        <v>53.7626953125</v>
      </c>
    </row>
    <row r="94" spans="1:5" x14ac:dyDescent="0.25">
      <c r="A94" s="1">
        <f>27132</f>
        <v>27132</v>
      </c>
      <c r="B94" s="1">
        <f>18</f>
        <v>18</v>
      </c>
      <c r="C94" s="1">
        <f>14441</f>
        <v>14441</v>
      </c>
      <c r="D94" s="1">
        <f>55073</f>
        <v>55073</v>
      </c>
      <c r="E94" s="1">
        <f>53.7822265625</f>
        <v>53.7822265625</v>
      </c>
    </row>
    <row r="95" spans="1:5" x14ac:dyDescent="0.25">
      <c r="A95" s="1">
        <f>27424</f>
        <v>27424</v>
      </c>
      <c r="B95" s="1">
        <f>13</f>
        <v>13</v>
      </c>
      <c r="C95" s="1">
        <f>14593</f>
        <v>14593</v>
      </c>
      <c r="D95" s="1">
        <f>55101</f>
        <v>55101</v>
      </c>
      <c r="E95" s="1">
        <f>53.8095703125</f>
        <v>53.8095703125</v>
      </c>
    </row>
    <row r="96" spans="1:5" x14ac:dyDescent="0.25">
      <c r="A96" s="1">
        <f>27718</f>
        <v>27718</v>
      </c>
      <c r="B96" s="1">
        <f>18</f>
        <v>18</v>
      </c>
      <c r="C96" s="1">
        <f>14730</f>
        <v>14730</v>
      </c>
      <c r="D96" s="1">
        <f>55129</f>
        <v>55129</v>
      </c>
      <c r="E96" s="1">
        <f>53.8369140625</f>
        <v>53.8369140625</v>
      </c>
    </row>
    <row r="97" spans="1:5" x14ac:dyDescent="0.25">
      <c r="A97" s="1">
        <f>27995</f>
        <v>27995</v>
      </c>
      <c r="B97" s="1">
        <f>21</f>
        <v>21</v>
      </c>
      <c r="C97" s="1">
        <f>14879</f>
        <v>14879</v>
      </c>
      <c r="D97" s="1">
        <f>55149</f>
        <v>55149</v>
      </c>
      <c r="E97" s="1">
        <f>53.8564453125</f>
        <v>53.8564453125</v>
      </c>
    </row>
    <row r="98" spans="1:5" x14ac:dyDescent="0.25">
      <c r="A98" s="1">
        <f>28288</f>
        <v>28288</v>
      </c>
      <c r="B98" s="1">
        <f>16</f>
        <v>16</v>
      </c>
      <c r="C98" s="1">
        <f>15024</f>
        <v>15024</v>
      </c>
      <c r="D98" s="1">
        <f>55173</f>
        <v>55173</v>
      </c>
      <c r="E98" s="1">
        <f>53.8798828125</f>
        <v>53.8798828125</v>
      </c>
    </row>
    <row r="99" spans="1:5" x14ac:dyDescent="0.25">
      <c r="A99" s="1">
        <f>28566</f>
        <v>28566</v>
      </c>
      <c r="B99" s="1">
        <f>19</f>
        <v>19</v>
      </c>
      <c r="C99" s="1">
        <f>15193</f>
        <v>15193</v>
      </c>
      <c r="D99" s="1">
        <f>55201</f>
        <v>55201</v>
      </c>
      <c r="E99" s="1">
        <f>53.9072265625</f>
        <v>53.9072265625</v>
      </c>
    </row>
    <row r="100" spans="1:5" x14ac:dyDescent="0.25">
      <c r="A100" s="1">
        <f>28854</f>
        <v>28854</v>
      </c>
      <c r="B100" s="1">
        <f>17</f>
        <v>17</v>
      </c>
      <c r="C100" s="1">
        <f>15345</f>
        <v>15345</v>
      </c>
      <c r="D100" s="1">
        <f>55213</f>
        <v>55213</v>
      </c>
      <c r="E100" s="1">
        <f>53.9189453125</f>
        <v>53.9189453125</v>
      </c>
    </row>
    <row r="101" spans="1:5" x14ac:dyDescent="0.25">
      <c r="A101" s="1">
        <f>29140</f>
        <v>29140</v>
      </c>
      <c r="B101" s="1">
        <f>17</f>
        <v>17</v>
      </c>
      <c r="C101" s="1">
        <f>15492</f>
        <v>15492</v>
      </c>
      <c r="D101" s="1">
        <f>55213</f>
        <v>55213</v>
      </c>
      <c r="E101" s="1">
        <f>53.9189453125</f>
        <v>53.9189453125</v>
      </c>
    </row>
    <row r="102" spans="1:5" x14ac:dyDescent="0.25">
      <c r="A102" s="1">
        <f>29429</f>
        <v>29429</v>
      </c>
      <c r="B102" s="1">
        <f>13</f>
        <v>13</v>
      </c>
      <c r="C102" s="1">
        <f>15664</f>
        <v>15664</v>
      </c>
      <c r="D102" s="1">
        <f>55213</f>
        <v>55213</v>
      </c>
      <c r="E102" s="1">
        <f>53.9189453125</f>
        <v>53.9189453125</v>
      </c>
    </row>
    <row r="103" spans="1:5" x14ac:dyDescent="0.25">
      <c r="A103" s="1">
        <f>29721</f>
        <v>29721</v>
      </c>
      <c r="B103" s="1">
        <f>20</f>
        <v>20</v>
      </c>
      <c r="C103" s="1">
        <f>15849</f>
        <v>15849</v>
      </c>
      <c r="D103" s="1">
        <f>55217</f>
        <v>55217</v>
      </c>
      <c r="E103" s="1">
        <f>53.9228515625</f>
        <v>53.9228515625</v>
      </c>
    </row>
    <row r="104" spans="1:5" x14ac:dyDescent="0.25">
      <c r="A104" s="1">
        <f>30031</f>
        <v>30031</v>
      </c>
      <c r="B104" s="1">
        <f>19</f>
        <v>19</v>
      </c>
      <c r="C104" s="1">
        <f>16004</f>
        <v>16004</v>
      </c>
      <c r="D104" s="1">
        <f>55221</f>
        <v>55221</v>
      </c>
      <c r="E104" s="1">
        <f>53.9267578125</f>
        <v>53.9267578125</v>
      </c>
    </row>
    <row r="105" spans="1:5" x14ac:dyDescent="0.25">
      <c r="A105" s="1">
        <f>30321</f>
        <v>30321</v>
      </c>
      <c r="B105" s="1">
        <f>30</f>
        <v>30</v>
      </c>
      <c r="C105" s="1">
        <f>16165</f>
        <v>16165</v>
      </c>
      <c r="D105" s="1">
        <f>55222</f>
        <v>55222</v>
      </c>
      <c r="E105" s="1">
        <f>53.927734375</f>
        <v>53.927734375</v>
      </c>
    </row>
    <row r="106" spans="1:5" x14ac:dyDescent="0.25">
      <c r="A106" s="1">
        <f>30607</f>
        <v>30607</v>
      </c>
      <c r="B106" s="1">
        <f>12</f>
        <v>12</v>
      </c>
      <c r="C106" s="1">
        <f>16313</f>
        <v>16313</v>
      </c>
      <c r="D106" s="1">
        <f>55221</f>
        <v>55221</v>
      </c>
      <c r="E106" s="1">
        <f>53.9267578125</f>
        <v>53.9267578125</v>
      </c>
    </row>
    <row r="107" spans="1:5" x14ac:dyDescent="0.25">
      <c r="A107" s="1">
        <f>30898</f>
        <v>30898</v>
      </c>
      <c r="B107" s="1">
        <f>14</f>
        <v>14</v>
      </c>
      <c r="C107" s="1">
        <f>16471</f>
        <v>16471</v>
      </c>
      <c r="D107" s="1">
        <f>55226</f>
        <v>55226</v>
      </c>
      <c r="E107" s="1">
        <f>53.931640625</f>
        <v>53.931640625</v>
      </c>
    </row>
    <row r="108" spans="1:5" x14ac:dyDescent="0.25">
      <c r="A108" s="1">
        <f>31180</f>
        <v>31180</v>
      </c>
      <c r="B108" s="1">
        <f>13</f>
        <v>13</v>
      </c>
      <c r="C108" s="1">
        <f>16647</f>
        <v>16647</v>
      </c>
      <c r="D108" s="1">
        <f>55229</f>
        <v>55229</v>
      </c>
      <c r="E108" s="1">
        <f>53.9345703125</f>
        <v>53.9345703125</v>
      </c>
    </row>
    <row r="109" spans="1:5" x14ac:dyDescent="0.25">
      <c r="A109" s="1">
        <f>31471</f>
        <v>31471</v>
      </c>
      <c r="B109" s="1">
        <f>17</f>
        <v>17</v>
      </c>
      <c r="C109" s="1">
        <f>16799</f>
        <v>16799</v>
      </c>
      <c r="D109" s="1">
        <f>55309</f>
        <v>55309</v>
      </c>
      <c r="E109" s="1">
        <f>54.0126953125</f>
        <v>54.0126953125</v>
      </c>
    </row>
    <row r="110" spans="1:5" x14ac:dyDescent="0.25">
      <c r="A110" s="1">
        <f>31761</f>
        <v>31761</v>
      </c>
      <c r="B110" s="1">
        <f>15</f>
        <v>15</v>
      </c>
      <c r="C110" s="1">
        <f>16952</f>
        <v>16952</v>
      </c>
      <c r="D110" s="1">
        <f>55313</f>
        <v>55313</v>
      </c>
      <c r="E110" s="1">
        <f>54.0166015625</f>
        <v>54.0166015625</v>
      </c>
    </row>
    <row r="111" spans="1:5" x14ac:dyDescent="0.25">
      <c r="A111" s="1">
        <f>32066</f>
        <v>32066</v>
      </c>
      <c r="B111" s="1">
        <f>15</f>
        <v>15</v>
      </c>
      <c r="C111" s="1">
        <f>17087</f>
        <v>17087</v>
      </c>
      <c r="D111" s="1">
        <f>55369</f>
        <v>55369</v>
      </c>
      <c r="E111" s="1">
        <f>54.0712890625</f>
        <v>54.0712890625</v>
      </c>
    </row>
    <row r="112" spans="1:5" x14ac:dyDescent="0.25">
      <c r="A112" s="1">
        <f>32372</f>
        <v>32372</v>
      </c>
      <c r="B112" s="1">
        <f>15</f>
        <v>15</v>
      </c>
      <c r="C112" s="1">
        <f>17231</f>
        <v>17231</v>
      </c>
      <c r="D112" s="1">
        <f>55405</f>
        <v>55405</v>
      </c>
      <c r="E112" s="1">
        <f>54.1064453125</f>
        <v>54.1064453125</v>
      </c>
    </row>
    <row r="113" spans="1:5" x14ac:dyDescent="0.25">
      <c r="A113" s="1">
        <f>32661</f>
        <v>32661</v>
      </c>
      <c r="B113" s="1">
        <f>22</f>
        <v>22</v>
      </c>
      <c r="C113" s="1">
        <f>17389</f>
        <v>17389</v>
      </c>
      <c r="D113" s="1">
        <f>55601</f>
        <v>55601</v>
      </c>
      <c r="E113" s="1">
        <f>54.2978515625</f>
        <v>54.2978515625</v>
      </c>
    </row>
    <row r="114" spans="1:5" x14ac:dyDescent="0.25">
      <c r="A114" s="1">
        <f>32964</f>
        <v>32964</v>
      </c>
      <c r="B114" s="1">
        <f>36</f>
        <v>36</v>
      </c>
      <c r="C114" s="1">
        <f>17536</f>
        <v>17536</v>
      </c>
      <c r="D114" s="1">
        <f>55617</f>
        <v>55617</v>
      </c>
      <c r="E114" s="1">
        <f>54.3134765625</f>
        <v>54.3134765625</v>
      </c>
    </row>
    <row r="115" spans="1:5" x14ac:dyDescent="0.25">
      <c r="A115" s="1">
        <f>33263</f>
        <v>33263</v>
      </c>
      <c r="B115" s="1">
        <f>27</f>
        <v>27</v>
      </c>
      <c r="C115" s="1">
        <f>17664</f>
        <v>17664</v>
      </c>
      <c r="D115" s="1">
        <f>55617</f>
        <v>55617</v>
      </c>
      <c r="E115" s="1">
        <f>54.3134765625</f>
        <v>54.3134765625</v>
      </c>
    </row>
    <row r="116" spans="1:5" x14ac:dyDescent="0.25">
      <c r="A116" s="1">
        <f>33555</f>
        <v>33555</v>
      </c>
      <c r="B116" s="1">
        <f>0</f>
        <v>0</v>
      </c>
      <c r="C116" s="1">
        <f>17812</f>
        <v>17812</v>
      </c>
      <c r="D116" s="1">
        <f>55673</f>
        <v>55673</v>
      </c>
      <c r="E116" s="1">
        <f>54.3681640625</f>
        <v>54.3681640625</v>
      </c>
    </row>
    <row r="117" spans="1:5" x14ac:dyDescent="0.25">
      <c r="A117" s="1">
        <f>33843</f>
        <v>33843</v>
      </c>
      <c r="B117" s="1">
        <f>0</f>
        <v>0</v>
      </c>
      <c r="C117" s="1">
        <f>17972</f>
        <v>17972</v>
      </c>
      <c r="D117" s="1">
        <f>55681</f>
        <v>55681</v>
      </c>
      <c r="E117" s="1">
        <f>54.3759765625</f>
        <v>54.3759765625</v>
      </c>
    </row>
    <row r="118" spans="1:5" x14ac:dyDescent="0.25">
      <c r="A118" s="1">
        <f>34189</f>
        <v>34189</v>
      </c>
      <c r="B118" s="1">
        <f>0</f>
        <v>0</v>
      </c>
      <c r="C118" s="1">
        <f>18126</f>
        <v>18126</v>
      </c>
      <c r="D118" s="1">
        <f t="shared" ref="D118:D125" si="2">55697</f>
        <v>55697</v>
      </c>
      <c r="E118" s="1">
        <f t="shared" ref="E118:E125" si="3">54.3916015625</f>
        <v>54.3916015625</v>
      </c>
    </row>
    <row r="119" spans="1:5" x14ac:dyDescent="0.25">
      <c r="A119" s="1">
        <f>34504</f>
        <v>34504</v>
      </c>
      <c r="B119" s="1">
        <f>0</f>
        <v>0</v>
      </c>
      <c r="C119" s="1">
        <f>18260</f>
        <v>18260</v>
      </c>
      <c r="D119" s="1">
        <f t="shared" si="2"/>
        <v>55697</v>
      </c>
      <c r="E119" s="1">
        <f t="shared" si="3"/>
        <v>54.3916015625</v>
      </c>
    </row>
    <row r="120" spans="1:5" x14ac:dyDescent="0.25">
      <c r="A120" s="1">
        <f>34806</f>
        <v>34806</v>
      </c>
      <c r="B120" s="1">
        <f>0</f>
        <v>0</v>
      </c>
      <c r="C120" s="1">
        <f>18398</f>
        <v>18398</v>
      </c>
      <c r="D120" s="1">
        <f t="shared" si="2"/>
        <v>55697</v>
      </c>
      <c r="E120" s="1">
        <f t="shared" si="3"/>
        <v>54.3916015625</v>
      </c>
    </row>
    <row r="121" spans="1:5" x14ac:dyDescent="0.25">
      <c r="A121" s="1">
        <f>35125</f>
        <v>35125</v>
      </c>
      <c r="B121" s="1">
        <f>0</f>
        <v>0</v>
      </c>
      <c r="C121" s="1">
        <f>18531</f>
        <v>18531</v>
      </c>
      <c r="D121" s="1">
        <f t="shared" si="2"/>
        <v>55697</v>
      </c>
      <c r="E121" s="1">
        <f t="shared" si="3"/>
        <v>54.3916015625</v>
      </c>
    </row>
    <row r="122" spans="1:5" x14ac:dyDescent="0.25">
      <c r="A122" s="1">
        <f>35428</f>
        <v>35428</v>
      </c>
      <c r="B122" s="1">
        <f>0</f>
        <v>0</v>
      </c>
      <c r="C122" s="1">
        <f>18694</f>
        <v>18694</v>
      </c>
      <c r="D122" s="1">
        <f t="shared" si="2"/>
        <v>55697</v>
      </c>
      <c r="E122" s="1">
        <f t="shared" si="3"/>
        <v>54.3916015625</v>
      </c>
    </row>
    <row r="123" spans="1:5" x14ac:dyDescent="0.25">
      <c r="C123" s="1">
        <f>18833</f>
        <v>18833</v>
      </c>
      <c r="D123" s="1">
        <f t="shared" si="2"/>
        <v>55697</v>
      </c>
      <c r="E123" s="1">
        <f t="shared" si="3"/>
        <v>54.3916015625</v>
      </c>
    </row>
    <row r="124" spans="1:5" x14ac:dyDescent="0.25">
      <c r="C124" s="1">
        <f>18971</f>
        <v>18971</v>
      </c>
      <c r="D124" s="1">
        <f t="shared" si="2"/>
        <v>55697</v>
      </c>
      <c r="E124" s="1">
        <f t="shared" si="3"/>
        <v>54.3916015625</v>
      </c>
    </row>
    <row r="125" spans="1:5" x14ac:dyDescent="0.25">
      <c r="C125" s="1">
        <f>19122</f>
        <v>19122</v>
      </c>
      <c r="D125" s="1">
        <f t="shared" si="2"/>
        <v>55697</v>
      </c>
      <c r="E125" s="1">
        <f t="shared" si="3"/>
        <v>54.3916015625</v>
      </c>
    </row>
    <row r="126" spans="1:5" x14ac:dyDescent="0.25">
      <c r="C126" s="1">
        <f>19299</f>
        <v>19299</v>
      </c>
      <c r="D126" s="1">
        <f>55741</f>
        <v>55741</v>
      </c>
      <c r="E126" s="1">
        <f>54.4345703125</f>
        <v>54.4345703125</v>
      </c>
    </row>
    <row r="127" spans="1:5" x14ac:dyDescent="0.25">
      <c r="C127" s="1">
        <f>19430</f>
        <v>19430</v>
      </c>
      <c r="D127" s="1">
        <f>55885</f>
        <v>55885</v>
      </c>
      <c r="E127" s="1">
        <f>54.5751953125</f>
        <v>54.5751953125</v>
      </c>
    </row>
    <row r="128" spans="1:5" x14ac:dyDescent="0.25">
      <c r="C128" s="1">
        <f>19573</f>
        <v>19573</v>
      </c>
      <c r="D128" s="1">
        <f>55885</f>
        <v>55885</v>
      </c>
      <c r="E128" s="1">
        <f>54.5751953125</f>
        <v>54.5751953125</v>
      </c>
    </row>
    <row r="129" spans="3:5" x14ac:dyDescent="0.25">
      <c r="C129" s="1">
        <f>19711</f>
        <v>19711</v>
      </c>
      <c r="D129" s="1">
        <f>55945</f>
        <v>55945</v>
      </c>
      <c r="E129" s="1">
        <f>54.6337890625</f>
        <v>54.6337890625</v>
      </c>
    </row>
    <row r="130" spans="3:5" x14ac:dyDescent="0.25">
      <c r="C130" s="1">
        <f>19893</f>
        <v>19893</v>
      </c>
      <c r="D130" s="1">
        <f>56133</f>
        <v>56133</v>
      </c>
      <c r="E130" s="1">
        <f>54.8173828125</f>
        <v>54.8173828125</v>
      </c>
    </row>
    <row r="131" spans="3:5" x14ac:dyDescent="0.25">
      <c r="C131" s="1">
        <f>20040</f>
        <v>20040</v>
      </c>
      <c r="D131" s="1">
        <f>56133</f>
        <v>56133</v>
      </c>
      <c r="E131" s="1">
        <f>54.8173828125</f>
        <v>54.8173828125</v>
      </c>
    </row>
    <row r="132" spans="3:5" x14ac:dyDescent="0.25">
      <c r="C132" s="1">
        <f>20230</f>
        <v>20230</v>
      </c>
      <c r="D132" s="1">
        <f>56134</f>
        <v>56134</v>
      </c>
      <c r="E132" s="1">
        <f>54.818359375</f>
        <v>54.818359375</v>
      </c>
    </row>
    <row r="133" spans="3:5" x14ac:dyDescent="0.25">
      <c r="C133" s="1">
        <f>20373</f>
        <v>20373</v>
      </c>
      <c r="D133" s="1">
        <f>56181</f>
        <v>56181</v>
      </c>
      <c r="E133" s="1">
        <f>54.8642578125</f>
        <v>54.8642578125</v>
      </c>
    </row>
    <row r="134" spans="3:5" x14ac:dyDescent="0.25">
      <c r="C134" s="1">
        <f>20510</f>
        <v>20510</v>
      </c>
      <c r="D134" s="1">
        <f>56181</f>
        <v>56181</v>
      </c>
      <c r="E134" s="1">
        <f>54.8642578125</f>
        <v>54.8642578125</v>
      </c>
    </row>
    <row r="135" spans="3:5" x14ac:dyDescent="0.25">
      <c r="C135" s="1">
        <f>20647</f>
        <v>20647</v>
      </c>
      <c r="D135" s="1">
        <f>56185</f>
        <v>56185</v>
      </c>
      <c r="E135" s="1">
        <f t="shared" ref="E135:E141" si="4">54.8681640625</f>
        <v>54.8681640625</v>
      </c>
    </row>
    <row r="136" spans="3:5" x14ac:dyDescent="0.25">
      <c r="C136" s="1">
        <f>20783</f>
        <v>20783</v>
      </c>
      <c r="D136" s="1">
        <f>56185</f>
        <v>56185</v>
      </c>
      <c r="E136" s="1">
        <f t="shared" si="4"/>
        <v>54.8681640625</v>
      </c>
    </row>
    <row r="137" spans="3:5" x14ac:dyDescent="0.25">
      <c r="C137" s="1">
        <f>20947</f>
        <v>20947</v>
      </c>
      <c r="D137" s="1">
        <f>56185</f>
        <v>56185</v>
      </c>
      <c r="E137" s="1">
        <f t="shared" si="4"/>
        <v>54.8681640625</v>
      </c>
    </row>
    <row r="138" spans="3:5" x14ac:dyDescent="0.25">
      <c r="C138" s="1">
        <f>21104</f>
        <v>21104</v>
      </c>
      <c r="D138" s="1">
        <f>56185</f>
        <v>56185</v>
      </c>
      <c r="E138" s="1">
        <f t="shared" si="4"/>
        <v>54.8681640625</v>
      </c>
    </row>
    <row r="139" spans="3:5" x14ac:dyDescent="0.25">
      <c r="C139" s="1">
        <f>21269</f>
        <v>21269</v>
      </c>
      <c r="D139" s="1">
        <f>56185</f>
        <v>56185</v>
      </c>
      <c r="E139" s="1">
        <f t="shared" si="4"/>
        <v>54.8681640625</v>
      </c>
    </row>
    <row r="140" spans="3:5" x14ac:dyDescent="0.25">
      <c r="C140" s="1">
        <f>21424</f>
        <v>21424</v>
      </c>
      <c r="D140" s="1">
        <f>56185</f>
        <v>56185</v>
      </c>
      <c r="E140" s="1">
        <f t="shared" si="4"/>
        <v>54.8681640625</v>
      </c>
    </row>
    <row r="141" spans="3:5" x14ac:dyDescent="0.25">
      <c r="C141" s="1">
        <f>21575</f>
        <v>21575</v>
      </c>
      <c r="D141" s="1">
        <f>56185</f>
        <v>56185</v>
      </c>
      <c r="E141" s="1">
        <f t="shared" si="4"/>
        <v>54.8681640625</v>
      </c>
    </row>
    <row r="142" spans="3:5" x14ac:dyDescent="0.25">
      <c r="C142" s="1">
        <f>21738</f>
        <v>21738</v>
      </c>
      <c r="D142" s="1">
        <f>56197</f>
        <v>56197</v>
      </c>
      <c r="E142" s="1">
        <f>54.8798828125</f>
        <v>54.8798828125</v>
      </c>
    </row>
    <row r="143" spans="3:5" x14ac:dyDescent="0.25">
      <c r="C143" s="1">
        <f>21919</f>
        <v>21919</v>
      </c>
      <c r="D143" s="1">
        <f>56549</f>
        <v>56549</v>
      </c>
      <c r="E143" s="1">
        <f>55.2236328125</f>
        <v>55.2236328125</v>
      </c>
    </row>
    <row r="144" spans="3:5" x14ac:dyDescent="0.25">
      <c r="C144" s="1">
        <f>22116</f>
        <v>22116</v>
      </c>
      <c r="D144" s="1">
        <f>56793</f>
        <v>56793</v>
      </c>
      <c r="E144" s="1">
        <f>55.4619140625</f>
        <v>55.4619140625</v>
      </c>
    </row>
    <row r="145" spans="3:5" x14ac:dyDescent="0.25">
      <c r="C145" s="1">
        <f>22272</f>
        <v>22272</v>
      </c>
      <c r="D145" s="1">
        <f>56849</f>
        <v>56849</v>
      </c>
      <c r="E145" s="1">
        <f>55.5166015625</f>
        <v>55.5166015625</v>
      </c>
    </row>
    <row r="146" spans="3:5" x14ac:dyDescent="0.25">
      <c r="C146" s="1">
        <f>22430</f>
        <v>22430</v>
      </c>
      <c r="D146" s="1">
        <f>56881</f>
        <v>56881</v>
      </c>
      <c r="E146" s="1">
        <f>55.5478515625</f>
        <v>55.5478515625</v>
      </c>
    </row>
    <row r="147" spans="3:5" x14ac:dyDescent="0.25">
      <c r="C147" s="1">
        <f>22585</f>
        <v>22585</v>
      </c>
      <c r="D147" s="1">
        <f>56889</f>
        <v>56889</v>
      </c>
      <c r="E147" s="1">
        <f>55.5556640625</f>
        <v>55.5556640625</v>
      </c>
    </row>
    <row r="148" spans="3:5" x14ac:dyDescent="0.25">
      <c r="C148" s="1">
        <f>22734</f>
        <v>22734</v>
      </c>
      <c r="D148" s="1">
        <f>56925</f>
        <v>56925</v>
      </c>
      <c r="E148" s="1">
        <f>55.5908203125</f>
        <v>55.5908203125</v>
      </c>
    </row>
    <row r="149" spans="3:5" x14ac:dyDescent="0.25">
      <c r="C149" s="1">
        <f>22876</f>
        <v>22876</v>
      </c>
      <c r="D149" s="1">
        <f>56937</f>
        <v>56937</v>
      </c>
      <c r="E149" s="1">
        <f>55.6025390625</f>
        <v>55.6025390625</v>
      </c>
    </row>
    <row r="150" spans="3:5" x14ac:dyDescent="0.25">
      <c r="C150" s="1">
        <f>23014</f>
        <v>23014</v>
      </c>
      <c r="D150" s="1">
        <f>56937</f>
        <v>56937</v>
      </c>
      <c r="E150" s="1">
        <f>55.6025390625</f>
        <v>55.6025390625</v>
      </c>
    </row>
    <row r="151" spans="3:5" x14ac:dyDescent="0.25">
      <c r="C151" s="1">
        <f>23180</f>
        <v>23180</v>
      </c>
      <c r="D151" s="1">
        <f>56937</f>
        <v>56937</v>
      </c>
      <c r="E151" s="1">
        <f>55.6025390625</f>
        <v>55.6025390625</v>
      </c>
    </row>
    <row r="152" spans="3:5" x14ac:dyDescent="0.25">
      <c r="C152" s="1">
        <f>23326</f>
        <v>23326</v>
      </c>
      <c r="D152" s="1">
        <f>56941</f>
        <v>56941</v>
      </c>
      <c r="E152" s="1">
        <f>55.6064453125</f>
        <v>55.6064453125</v>
      </c>
    </row>
    <row r="153" spans="3:5" x14ac:dyDescent="0.25">
      <c r="C153" s="1">
        <f>23465</f>
        <v>23465</v>
      </c>
      <c r="D153" s="1">
        <f>56941</f>
        <v>56941</v>
      </c>
      <c r="E153" s="1">
        <f>55.6064453125</f>
        <v>55.6064453125</v>
      </c>
    </row>
    <row r="154" spans="3:5" x14ac:dyDescent="0.25">
      <c r="C154" s="1">
        <f>23603</f>
        <v>23603</v>
      </c>
      <c r="D154" s="1">
        <f>56941</f>
        <v>56941</v>
      </c>
      <c r="E154" s="1">
        <f>55.6064453125</f>
        <v>55.6064453125</v>
      </c>
    </row>
    <row r="155" spans="3:5" x14ac:dyDescent="0.25">
      <c r="C155" s="1">
        <f>23738</f>
        <v>23738</v>
      </c>
      <c r="D155" s="1">
        <f>56941</f>
        <v>56941</v>
      </c>
      <c r="E155" s="1">
        <f>55.6064453125</f>
        <v>55.6064453125</v>
      </c>
    </row>
    <row r="156" spans="3:5" x14ac:dyDescent="0.25">
      <c r="C156" s="1">
        <f>23884</f>
        <v>23884</v>
      </c>
      <c r="D156" s="1">
        <f>57049</f>
        <v>57049</v>
      </c>
      <c r="E156" s="1">
        <f>55.7119140625</f>
        <v>55.7119140625</v>
      </c>
    </row>
    <row r="157" spans="3:5" x14ac:dyDescent="0.25">
      <c r="C157" s="1">
        <f>24032</f>
        <v>24032</v>
      </c>
      <c r="D157" s="1">
        <f>57773</f>
        <v>57773</v>
      </c>
      <c r="E157" s="1">
        <f>56.4189453125</f>
        <v>56.4189453125</v>
      </c>
    </row>
    <row r="158" spans="3:5" x14ac:dyDescent="0.25">
      <c r="C158" s="1">
        <f>24185</f>
        <v>24185</v>
      </c>
      <c r="D158" s="1">
        <f>57489</f>
        <v>57489</v>
      </c>
      <c r="E158" s="1">
        <f>56.1416015625</f>
        <v>56.1416015625</v>
      </c>
    </row>
    <row r="159" spans="3:5" x14ac:dyDescent="0.25">
      <c r="C159" s="1">
        <f>24365</f>
        <v>24365</v>
      </c>
      <c r="D159" s="1">
        <f>57505</f>
        <v>57505</v>
      </c>
      <c r="E159" s="1">
        <f>56.1572265625</f>
        <v>56.1572265625</v>
      </c>
    </row>
    <row r="160" spans="3:5" x14ac:dyDescent="0.25">
      <c r="C160" s="1">
        <f>24521</f>
        <v>24521</v>
      </c>
      <c r="D160" s="1">
        <f>57506</f>
        <v>57506</v>
      </c>
      <c r="E160" s="1">
        <f>56.158203125</f>
        <v>56.158203125</v>
      </c>
    </row>
    <row r="161" spans="3:5" x14ac:dyDescent="0.25">
      <c r="C161" s="1">
        <f>24717</f>
        <v>24717</v>
      </c>
      <c r="D161" s="1">
        <f t="shared" ref="D161:D172" si="5">57461</f>
        <v>57461</v>
      </c>
      <c r="E161" s="1">
        <f t="shared" ref="E161:E172" si="6">56.1142578125</f>
        <v>56.1142578125</v>
      </c>
    </row>
    <row r="162" spans="3:5" x14ac:dyDescent="0.25">
      <c r="C162" s="1">
        <f>24874</f>
        <v>24874</v>
      </c>
      <c r="D162" s="1">
        <f t="shared" si="5"/>
        <v>57461</v>
      </c>
      <c r="E162" s="1">
        <f t="shared" si="6"/>
        <v>56.1142578125</v>
      </c>
    </row>
    <row r="163" spans="3:5" x14ac:dyDescent="0.25">
      <c r="C163" s="1">
        <f>25027</f>
        <v>25027</v>
      </c>
      <c r="D163" s="1">
        <f t="shared" si="5"/>
        <v>57461</v>
      </c>
      <c r="E163" s="1">
        <f t="shared" si="6"/>
        <v>56.1142578125</v>
      </c>
    </row>
    <row r="164" spans="3:5" x14ac:dyDescent="0.25">
      <c r="C164" s="1">
        <f>25176</f>
        <v>25176</v>
      </c>
      <c r="D164" s="1">
        <f t="shared" si="5"/>
        <v>57461</v>
      </c>
      <c r="E164" s="1">
        <f t="shared" si="6"/>
        <v>56.1142578125</v>
      </c>
    </row>
    <row r="165" spans="3:5" x14ac:dyDescent="0.25">
      <c r="C165" s="1">
        <f>25332</f>
        <v>25332</v>
      </c>
      <c r="D165" s="1">
        <f t="shared" si="5"/>
        <v>57461</v>
      </c>
      <c r="E165" s="1">
        <f t="shared" si="6"/>
        <v>56.1142578125</v>
      </c>
    </row>
    <row r="166" spans="3:5" x14ac:dyDescent="0.25">
      <c r="C166" s="1">
        <f>25479</f>
        <v>25479</v>
      </c>
      <c r="D166" s="1">
        <f t="shared" si="5"/>
        <v>57461</v>
      </c>
      <c r="E166" s="1">
        <f t="shared" si="6"/>
        <v>56.1142578125</v>
      </c>
    </row>
    <row r="167" spans="3:5" x14ac:dyDescent="0.25">
      <c r="C167" s="1">
        <f>25637</f>
        <v>25637</v>
      </c>
      <c r="D167" s="1">
        <f t="shared" si="5"/>
        <v>57461</v>
      </c>
      <c r="E167" s="1">
        <f t="shared" si="6"/>
        <v>56.1142578125</v>
      </c>
    </row>
    <row r="168" spans="3:5" x14ac:dyDescent="0.25">
      <c r="C168" s="1">
        <f>25798</f>
        <v>25798</v>
      </c>
      <c r="D168" s="1">
        <f t="shared" si="5"/>
        <v>57461</v>
      </c>
      <c r="E168" s="1">
        <f t="shared" si="6"/>
        <v>56.1142578125</v>
      </c>
    </row>
    <row r="169" spans="3:5" x14ac:dyDescent="0.25">
      <c r="C169" s="1">
        <f>26005</f>
        <v>26005</v>
      </c>
      <c r="D169" s="1">
        <f t="shared" si="5"/>
        <v>57461</v>
      </c>
      <c r="E169" s="1">
        <f t="shared" si="6"/>
        <v>56.1142578125</v>
      </c>
    </row>
    <row r="170" spans="3:5" x14ac:dyDescent="0.25">
      <c r="C170" s="1">
        <f>26174</f>
        <v>26174</v>
      </c>
      <c r="D170" s="1">
        <f t="shared" si="5"/>
        <v>57461</v>
      </c>
      <c r="E170" s="1">
        <f t="shared" si="6"/>
        <v>56.1142578125</v>
      </c>
    </row>
    <row r="171" spans="3:5" x14ac:dyDescent="0.25">
      <c r="C171" s="1">
        <f>26351</f>
        <v>26351</v>
      </c>
      <c r="D171" s="1">
        <f t="shared" si="5"/>
        <v>57461</v>
      </c>
      <c r="E171" s="1">
        <f t="shared" si="6"/>
        <v>56.1142578125</v>
      </c>
    </row>
    <row r="172" spans="3:5" x14ac:dyDescent="0.25">
      <c r="C172" s="1">
        <f>26527</f>
        <v>26527</v>
      </c>
      <c r="D172" s="1">
        <f t="shared" si="5"/>
        <v>57461</v>
      </c>
      <c r="E172" s="1">
        <f t="shared" si="6"/>
        <v>56.1142578125</v>
      </c>
    </row>
    <row r="173" spans="3:5" x14ac:dyDescent="0.25">
      <c r="C173" s="1">
        <f>26681</f>
        <v>26681</v>
      </c>
      <c r="D173" s="1">
        <f>57718</f>
        <v>57718</v>
      </c>
      <c r="E173" s="1">
        <f>56.365234375</f>
        <v>56.365234375</v>
      </c>
    </row>
    <row r="174" spans="3:5" x14ac:dyDescent="0.25">
      <c r="C174" s="1">
        <f>26821</f>
        <v>26821</v>
      </c>
      <c r="D174" s="1">
        <f>57765</f>
        <v>57765</v>
      </c>
      <c r="E174" s="1">
        <f>56.4111328125</f>
        <v>56.4111328125</v>
      </c>
    </row>
    <row r="175" spans="3:5" x14ac:dyDescent="0.25">
      <c r="C175" s="1">
        <f>26982</f>
        <v>26982</v>
      </c>
      <c r="D175" s="1">
        <f>57766</f>
        <v>57766</v>
      </c>
      <c r="E175" s="1">
        <f>56.412109375</f>
        <v>56.412109375</v>
      </c>
    </row>
    <row r="176" spans="3:5" x14ac:dyDescent="0.25">
      <c r="C176" s="1">
        <f>27133</f>
        <v>27133</v>
      </c>
      <c r="D176" s="1">
        <f t="shared" ref="D176:D189" si="7">57765</f>
        <v>57765</v>
      </c>
      <c r="E176" s="1">
        <f t="shared" ref="E176:E189" si="8">56.4111328125</f>
        <v>56.4111328125</v>
      </c>
    </row>
    <row r="177" spans="3:5" x14ac:dyDescent="0.25">
      <c r="C177" s="1">
        <f>27290</f>
        <v>27290</v>
      </c>
      <c r="D177" s="1">
        <f t="shared" si="7"/>
        <v>57765</v>
      </c>
      <c r="E177" s="1">
        <f t="shared" si="8"/>
        <v>56.4111328125</v>
      </c>
    </row>
    <row r="178" spans="3:5" x14ac:dyDescent="0.25">
      <c r="C178" s="1">
        <f>27454</f>
        <v>27454</v>
      </c>
      <c r="D178" s="1">
        <f t="shared" si="7"/>
        <v>57765</v>
      </c>
      <c r="E178" s="1">
        <f t="shared" si="8"/>
        <v>56.4111328125</v>
      </c>
    </row>
    <row r="179" spans="3:5" x14ac:dyDescent="0.25">
      <c r="C179" s="1">
        <f>27597</f>
        <v>27597</v>
      </c>
      <c r="D179" s="1">
        <f t="shared" si="7"/>
        <v>57765</v>
      </c>
      <c r="E179" s="1">
        <f t="shared" si="8"/>
        <v>56.4111328125</v>
      </c>
    </row>
    <row r="180" spans="3:5" x14ac:dyDescent="0.25">
      <c r="C180" s="1">
        <f>27742</f>
        <v>27742</v>
      </c>
      <c r="D180" s="1">
        <f t="shared" si="7"/>
        <v>57765</v>
      </c>
      <c r="E180" s="1">
        <f t="shared" si="8"/>
        <v>56.4111328125</v>
      </c>
    </row>
    <row r="181" spans="3:5" x14ac:dyDescent="0.25">
      <c r="C181" s="1">
        <f>27894</f>
        <v>27894</v>
      </c>
      <c r="D181" s="1">
        <f t="shared" si="7"/>
        <v>57765</v>
      </c>
      <c r="E181" s="1">
        <f t="shared" si="8"/>
        <v>56.4111328125</v>
      </c>
    </row>
    <row r="182" spans="3:5" x14ac:dyDescent="0.25">
      <c r="C182" s="1">
        <f>28054</f>
        <v>28054</v>
      </c>
      <c r="D182" s="1">
        <f t="shared" si="7"/>
        <v>57765</v>
      </c>
      <c r="E182" s="1">
        <f t="shared" si="8"/>
        <v>56.4111328125</v>
      </c>
    </row>
    <row r="183" spans="3:5" x14ac:dyDescent="0.25">
      <c r="C183" s="1">
        <f>28196</f>
        <v>28196</v>
      </c>
      <c r="D183" s="1">
        <f t="shared" si="7"/>
        <v>57765</v>
      </c>
      <c r="E183" s="1">
        <f t="shared" si="8"/>
        <v>56.4111328125</v>
      </c>
    </row>
    <row r="184" spans="3:5" x14ac:dyDescent="0.25">
      <c r="C184" s="1">
        <f>28347</f>
        <v>28347</v>
      </c>
      <c r="D184" s="1">
        <f t="shared" si="7"/>
        <v>57765</v>
      </c>
      <c r="E184" s="1">
        <f t="shared" si="8"/>
        <v>56.4111328125</v>
      </c>
    </row>
    <row r="185" spans="3:5" x14ac:dyDescent="0.25">
      <c r="C185" s="1">
        <f>28483</f>
        <v>28483</v>
      </c>
      <c r="D185" s="1">
        <f t="shared" si="7"/>
        <v>57765</v>
      </c>
      <c r="E185" s="1">
        <f t="shared" si="8"/>
        <v>56.4111328125</v>
      </c>
    </row>
    <row r="186" spans="3:5" x14ac:dyDescent="0.25">
      <c r="C186" s="1">
        <f>28640</f>
        <v>28640</v>
      </c>
      <c r="D186" s="1">
        <f t="shared" si="7"/>
        <v>57765</v>
      </c>
      <c r="E186" s="1">
        <f t="shared" si="8"/>
        <v>56.4111328125</v>
      </c>
    </row>
    <row r="187" spans="3:5" x14ac:dyDescent="0.25">
      <c r="C187" s="1">
        <f>28788</f>
        <v>28788</v>
      </c>
      <c r="D187" s="1">
        <f t="shared" si="7"/>
        <v>57765</v>
      </c>
      <c r="E187" s="1">
        <f t="shared" si="8"/>
        <v>56.4111328125</v>
      </c>
    </row>
    <row r="188" spans="3:5" x14ac:dyDescent="0.25">
      <c r="C188" s="1">
        <f>28934</f>
        <v>28934</v>
      </c>
      <c r="D188" s="1">
        <f t="shared" si="7"/>
        <v>57765</v>
      </c>
      <c r="E188" s="1">
        <f t="shared" si="8"/>
        <v>56.4111328125</v>
      </c>
    </row>
    <row r="189" spans="3:5" x14ac:dyDescent="0.25">
      <c r="C189" s="1">
        <f>29099</f>
        <v>29099</v>
      </c>
      <c r="D189" s="1">
        <f t="shared" si="7"/>
        <v>57765</v>
      </c>
      <c r="E189" s="1">
        <f t="shared" si="8"/>
        <v>56.4111328125</v>
      </c>
    </row>
    <row r="190" spans="3:5" x14ac:dyDescent="0.25">
      <c r="C190" s="1">
        <f>29251</f>
        <v>29251</v>
      </c>
      <c r="D190" s="1">
        <f>57766</f>
        <v>57766</v>
      </c>
      <c r="E190" s="1">
        <f>56.412109375</f>
        <v>56.412109375</v>
      </c>
    </row>
    <row r="191" spans="3:5" x14ac:dyDescent="0.25">
      <c r="C191" s="1">
        <f>29408</f>
        <v>29408</v>
      </c>
      <c r="D191" s="1">
        <f>57765</f>
        <v>57765</v>
      </c>
      <c r="E191" s="1">
        <f>56.4111328125</f>
        <v>56.4111328125</v>
      </c>
    </row>
    <row r="192" spans="3:5" x14ac:dyDescent="0.25">
      <c r="C192" s="1">
        <f>29566</f>
        <v>29566</v>
      </c>
      <c r="D192" s="1">
        <f>57766</f>
        <v>57766</v>
      </c>
      <c r="E192" s="1">
        <f>56.412109375</f>
        <v>56.412109375</v>
      </c>
    </row>
    <row r="193" spans="3:5" x14ac:dyDescent="0.25">
      <c r="C193" s="1">
        <f>29729</f>
        <v>29729</v>
      </c>
      <c r="D193" s="1">
        <f>57817</f>
        <v>57817</v>
      </c>
      <c r="E193" s="1">
        <f>56.4619140625</f>
        <v>56.4619140625</v>
      </c>
    </row>
    <row r="194" spans="3:5" x14ac:dyDescent="0.25">
      <c r="C194" s="1">
        <f>29898</f>
        <v>29898</v>
      </c>
      <c r="D194" s="1">
        <f>57957</f>
        <v>57957</v>
      </c>
      <c r="E194" s="1">
        <f>56.5986328125</f>
        <v>56.5986328125</v>
      </c>
    </row>
    <row r="195" spans="3:5" x14ac:dyDescent="0.25">
      <c r="C195" s="1">
        <f>30042</f>
        <v>30042</v>
      </c>
      <c r="D195" s="1">
        <f>57957</f>
        <v>57957</v>
      </c>
      <c r="E195" s="1">
        <f>56.5986328125</f>
        <v>56.5986328125</v>
      </c>
    </row>
    <row r="196" spans="3:5" x14ac:dyDescent="0.25">
      <c r="C196" s="1">
        <f>30206</f>
        <v>30206</v>
      </c>
      <c r="D196" s="1">
        <f>57957</f>
        <v>57957</v>
      </c>
      <c r="E196" s="1">
        <f>56.5986328125</f>
        <v>56.5986328125</v>
      </c>
    </row>
    <row r="197" spans="3:5" x14ac:dyDescent="0.25">
      <c r="C197" s="1">
        <f>30356</f>
        <v>30356</v>
      </c>
      <c r="D197" s="1">
        <f>57961</f>
        <v>57961</v>
      </c>
      <c r="E197" s="1">
        <f>56.6025390625</f>
        <v>56.6025390625</v>
      </c>
    </row>
    <row r="198" spans="3:5" x14ac:dyDescent="0.25">
      <c r="C198" s="1">
        <f>30500</f>
        <v>30500</v>
      </c>
      <c r="D198" s="1">
        <f>57961</f>
        <v>57961</v>
      </c>
      <c r="E198" s="1">
        <f>56.6025390625</f>
        <v>56.6025390625</v>
      </c>
    </row>
    <row r="199" spans="3:5" x14ac:dyDescent="0.25">
      <c r="C199" s="1">
        <f>30654</f>
        <v>30654</v>
      </c>
      <c r="D199" s="1">
        <f>57963</f>
        <v>57963</v>
      </c>
      <c r="E199" s="1">
        <f t="shared" ref="E199:E204" si="9">56.6044921875</f>
        <v>56.6044921875</v>
      </c>
    </row>
    <row r="200" spans="3:5" x14ac:dyDescent="0.25">
      <c r="C200" s="1">
        <f>30799</f>
        <v>30799</v>
      </c>
      <c r="D200" s="1">
        <f>57963</f>
        <v>57963</v>
      </c>
      <c r="E200" s="1">
        <f t="shared" si="9"/>
        <v>56.6044921875</v>
      </c>
    </row>
    <row r="201" spans="3:5" x14ac:dyDescent="0.25">
      <c r="C201" s="1">
        <f>30957</f>
        <v>30957</v>
      </c>
      <c r="D201" s="1">
        <f>57963</f>
        <v>57963</v>
      </c>
      <c r="E201" s="1">
        <f t="shared" si="9"/>
        <v>56.6044921875</v>
      </c>
    </row>
    <row r="202" spans="3:5" x14ac:dyDescent="0.25">
      <c r="C202" s="1">
        <f>31099</f>
        <v>31099</v>
      </c>
      <c r="D202" s="1">
        <f>57963</f>
        <v>57963</v>
      </c>
      <c r="E202" s="1">
        <f t="shared" si="9"/>
        <v>56.6044921875</v>
      </c>
    </row>
    <row r="203" spans="3:5" x14ac:dyDescent="0.25">
      <c r="C203" s="1">
        <f>31263</f>
        <v>31263</v>
      </c>
      <c r="D203" s="1">
        <f>57963</f>
        <v>57963</v>
      </c>
      <c r="E203" s="1">
        <f t="shared" si="9"/>
        <v>56.6044921875</v>
      </c>
    </row>
    <row r="204" spans="3:5" x14ac:dyDescent="0.25">
      <c r="C204" s="1">
        <f>31424</f>
        <v>31424</v>
      </c>
      <c r="D204" s="1">
        <f>57963</f>
        <v>57963</v>
      </c>
      <c r="E204" s="1">
        <f t="shared" si="9"/>
        <v>56.6044921875</v>
      </c>
    </row>
    <row r="205" spans="3:5" x14ac:dyDescent="0.25">
      <c r="C205" s="1">
        <f>31580</f>
        <v>31580</v>
      </c>
      <c r="D205" s="1">
        <f>57964</f>
        <v>57964</v>
      </c>
      <c r="E205" s="1">
        <f>56.60546875</f>
        <v>56.60546875</v>
      </c>
    </row>
    <row r="206" spans="3:5" x14ac:dyDescent="0.25">
      <c r="C206" s="1">
        <f>31740</f>
        <v>31740</v>
      </c>
      <c r="D206" s="1">
        <f>57963</f>
        <v>57963</v>
      </c>
      <c r="E206" s="1">
        <f>56.6044921875</f>
        <v>56.6044921875</v>
      </c>
    </row>
    <row r="207" spans="3:5" x14ac:dyDescent="0.25">
      <c r="C207" s="1">
        <f>31902</f>
        <v>31902</v>
      </c>
      <c r="D207" s="1">
        <f>57964</f>
        <v>57964</v>
      </c>
      <c r="E207" s="1">
        <f>56.60546875</f>
        <v>56.60546875</v>
      </c>
    </row>
    <row r="208" spans="3:5" x14ac:dyDescent="0.25">
      <c r="C208" s="1">
        <f>32066</f>
        <v>32066</v>
      </c>
      <c r="D208" s="1">
        <f>57963</f>
        <v>57963</v>
      </c>
      <c r="E208" s="1">
        <f>56.6044921875</f>
        <v>56.6044921875</v>
      </c>
    </row>
    <row r="209" spans="3:5" x14ac:dyDescent="0.25">
      <c r="C209" s="1">
        <f>32240</f>
        <v>32240</v>
      </c>
      <c r="D209" s="1">
        <f>57963</f>
        <v>57963</v>
      </c>
      <c r="E209" s="1">
        <f>56.6044921875</f>
        <v>56.6044921875</v>
      </c>
    </row>
    <row r="210" spans="3:5" x14ac:dyDescent="0.25">
      <c r="C210" s="1">
        <f>32397</f>
        <v>32397</v>
      </c>
      <c r="D210" s="1">
        <f>57963</f>
        <v>57963</v>
      </c>
      <c r="E210" s="1">
        <f>56.6044921875</f>
        <v>56.6044921875</v>
      </c>
    </row>
    <row r="211" spans="3:5" x14ac:dyDescent="0.25">
      <c r="C211" s="1">
        <f>32561</f>
        <v>32561</v>
      </c>
      <c r="D211" s="1">
        <f>57963</f>
        <v>57963</v>
      </c>
      <c r="E211" s="1">
        <f>56.6044921875</f>
        <v>56.6044921875</v>
      </c>
    </row>
    <row r="212" spans="3:5" x14ac:dyDescent="0.25">
      <c r="C212" s="1">
        <f>32707</f>
        <v>32707</v>
      </c>
      <c r="D212" s="1">
        <f>57967</f>
        <v>57967</v>
      </c>
      <c r="E212" s="1">
        <f>56.6083984375</f>
        <v>56.6083984375</v>
      </c>
    </row>
    <row r="213" spans="3:5" x14ac:dyDescent="0.25">
      <c r="C213" s="1">
        <f>32847</f>
        <v>32847</v>
      </c>
      <c r="D213" s="1">
        <f>57971</f>
        <v>57971</v>
      </c>
      <c r="E213" s="1">
        <f>56.6123046875</f>
        <v>56.6123046875</v>
      </c>
    </row>
    <row r="214" spans="3:5" x14ac:dyDescent="0.25">
      <c r="C214" s="1">
        <f>32994</f>
        <v>32994</v>
      </c>
      <c r="D214" s="1">
        <f t="shared" ref="D214:D222" si="10">57975</f>
        <v>57975</v>
      </c>
      <c r="E214" s="1">
        <f t="shared" ref="E214:E222" si="11">56.6162109375</f>
        <v>56.6162109375</v>
      </c>
    </row>
    <row r="215" spans="3:5" x14ac:dyDescent="0.25">
      <c r="C215" s="1">
        <f>33134</f>
        <v>33134</v>
      </c>
      <c r="D215" s="1">
        <f t="shared" si="10"/>
        <v>57975</v>
      </c>
      <c r="E215" s="1">
        <f t="shared" si="11"/>
        <v>56.6162109375</v>
      </c>
    </row>
    <row r="216" spans="3:5" x14ac:dyDescent="0.25">
      <c r="C216" s="1">
        <f>33289</f>
        <v>33289</v>
      </c>
      <c r="D216" s="1">
        <f t="shared" si="10"/>
        <v>57975</v>
      </c>
      <c r="E216" s="1">
        <f t="shared" si="11"/>
        <v>56.6162109375</v>
      </c>
    </row>
    <row r="217" spans="3:5" x14ac:dyDescent="0.25">
      <c r="C217" s="1">
        <f>33428</f>
        <v>33428</v>
      </c>
      <c r="D217" s="1">
        <f t="shared" si="10"/>
        <v>57975</v>
      </c>
      <c r="E217" s="1">
        <f t="shared" si="11"/>
        <v>56.6162109375</v>
      </c>
    </row>
    <row r="218" spans="3:5" x14ac:dyDescent="0.25">
      <c r="C218" s="1">
        <f>33573</f>
        <v>33573</v>
      </c>
      <c r="D218" s="1">
        <f t="shared" si="10"/>
        <v>57975</v>
      </c>
      <c r="E218" s="1">
        <f t="shared" si="11"/>
        <v>56.6162109375</v>
      </c>
    </row>
    <row r="219" spans="3:5" x14ac:dyDescent="0.25">
      <c r="C219" s="1">
        <f>33719</f>
        <v>33719</v>
      </c>
      <c r="D219" s="1">
        <f t="shared" si="10"/>
        <v>57975</v>
      </c>
      <c r="E219" s="1">
        <f t="shared" si="11"/>
        <v>56.6162109375</v>
      </c>
    </row>
    <row r="220" spans="3:5" x14ac:dyDescent="0.25">
      <c r="C220" s="1">
        <f>33860</f>
        <v>33860</v>
      </c>
      <c r="D220" s="1">
        <f t="shared" si="10"/>
        <v>57975</v>
      </c>
      <c r="E220" s="1">
        <f t="shared" si="11"/>
        <v>56.6162109375</v>
      </c>
    </row>
    <row r="221" spans="3:5" x14ac:dyDescent="0.25">
      <c r="C221" s="1">
        <f>34026</f>
        <v>34026</v>
      </c>
      <c r="D221" s="1">
        <f t="shared" si="10"/>
        <v>57975</v>
      </c>
      <c r="E221" s="1">
        <f t="shared" si="11"/>
        <v>56.6162109375</v>
      </c>
    </row>
    <row r="222" spans="3:5" x14ac:dyDescent="0.25">
      <c r="C222" s="1">
        <f>34180</f>
        <v>34180</v>
      </c>
      <c r="D222" s="1">
        <f t="shared" si="10"/>
        <v>57975</v>
      </c>
      <c r="E222" s="1">
        <f t="shared" si="11"/>
        <v>56.6162109375</v>
      </c>
    </row>
    <row r="223" spans="3:5" x14ac:dyDescent="0.25">
      <c r="C223" s="1">
        <f>34334</f>
        <v>34334</v>
      </c>
      <c r="D223" s="1">
        <f>57976</f>
        <v>57976</v>
      </c>
      <c r="E223" s="1">
        <f>56.6171875</f>
        <v>56.6171875</v>
      </c>
    </row>
    <row r="224" spans="3:5" x14ac:dyDescent="0.25">
      <c r="C224" s="1">
        <f>34491</f>
        <v>34491</v>
      </c>
      <c r="D224" s="1">
        <f>57975</f>
        <v>57975</v>
      </c>
      <c r="E224" s="1">
        <f>56.6162109375</f>
        <v>56.6162109375</v>
      </c>
    </row>
    <row r="225" spans="3:5" x14ac:dyDescent="0.25">
      <c r="C225" s="1">
        <f>34649</f>
        <v>34649</v>
      </c>
      <c r="D225" s="1">
        <f>57976</f>
        <v>57976</v>
      </c>
      <c r="E225" s="1">
        <f>56.6171875</f>
        <v>56.6171875</v>
      </c>
    </row>
    <row r="226" spans="3:5" x14ac:dyDescent="0.25">
      <c r="C226" s="1">
        <f>34802</f>
        <v>34802</v>
      </c>
      <c r="D226" s="1">
        <f>57975</f>
        <v>57975</v>
      </c>
      <c r="E226" s="1">
        <f>56.6162109375</f>
        <v>56.6162109375</v>
      </c>
    </row>
    <row r="227" spans="3:5" x14ac:dyDescent="0.25">
      <c r="C227" s="1">
        <f>34954</f>
        <v>34954</v>
      </c>
      <c r="D227" s="1">
        <f>57975</f>
        <v>57975</v>
      </c>
      <c r="E227" s="1">
        <f>56.6162109375</f>
        <v>56.6162109375</v>
      </c>
    </row>
    <row r="228" spans="3:5" x14ac:dyDescent="0.25">
      <c r="C228" s="1">
        <f>35107</f>
        <v>35107</v>
      </c>
      <c r="D228" s="1">
        <f>57975</f>
        <v>57975</v>
      </c>
      <c r="E228" s="1">
        <f>56.6162109375</f>
        <v>56.6162109375</v>
      </c>
    </row>
    <row r="229" spans="3:5" x14ac:dyDescent="0.25">
      <c r="C229" s="1">
        <f>35269</f>
        <v>35269</v>
      </c>
      <c r="D229" s="1">
        <f>57976</f>
        <v>57976</v>
      </c>
      <c r="E229" s="1">
        <f>56.6171875</f>
        <v>56.6171875</v>
      </c>
    </row>
    <row r="230" spans="3:5" x14ac:dyDescent="0.25">
      <c r="C230" s="1">
        <f>35443</f>
        <v>35443</v>
      </c>
      <c r="D230" s="1">
        <f>57975</f>
        <v>57975</v>
      </c>
      <c r="E230" s="1">
        <f>56.6162109375</f>
        <v>56.6162109375</v>
      </c>
    </row>
    <row r="231" spans="3:5" x14ac:dyDescent="0.25">
      <c r="C231" s="1">
        <f>35591</f>
        <v>35591</v>
      </c>
      <c r="D231" s="1">
        <f>57975</f>
        <v>57975</v>
      </c>
      <c r="E231" s="1">
        <f>56.6162109375</f>
        <v>56.6162109375</v>
      </c>
    </row>
    <row r="232" spans="3:5" x14ac:dyDescent="0.25">
      <c r="C232" s="1">
        <f>35746</f>
        <v>35746</v>
      </c>
      <c r="D232" s="1">
        <f>57975</f>
        <v>57975</v>
      </c>
      <c r="E232" s="1">
        <f>56.6162109375</f>
        <v>56.6162109375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2016-01-08T15:46:55Z</cp:lastPrinted>
  <dcterms:created xsi:type="dcterms:W3CDTF">2016-01-08T15:46:55Z</dcterms:created>
  <dcterms:modified xsi:type="dcterms:W3CDTF">2016-01-08T15:42:29Z</dcterms:modified>
</cp:coreProperties>
</file>