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Sencha Touch 2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I13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<sst xmlns="http://schemas.openxmlformats.org/spreadsheetml/2006/main" count="9" uniqueCount="9">
  <si>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</si>
  <si>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</si>
  <si>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</si>
  <si>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</si>
  <si>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283(123x)</t>
  </si>
  <si>
    <t>AVERAGE: 151(231x)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</si>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</sst>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Sheet1!$A$2:$A$124</c:f>
              <c:numCache>
                <c:formatCode>General</c:formatCode>
                <c:ptCount val="123"/>
                <c:pt idx="0">
                  <c:v>464</c:v>
                </c:pt>
                <c:pt idx="1">
                  <c:v>762</c:v>
                </c:pt>
                <c:pt idx="2">
                  <c:v>1037</c:v>
                </c:pt>
                <c:pt idx="3">
                  <c:v>1307</c:v>
                </c:pt>
                <c:pt idx="4">
                  <c:v>1573</c:v>
                </c:pt>
                <c:pt idx="5">
                  <c:v>1843</c:v>
                </c:pt>
                <c:pt idx="6">
                  <c:v>2119</c:v>
                </c:pt>
                <c:pt idx="7">
                  <c:v>2405</c:v>
                </c:pt>
                <c:pt idx="8">
                  <c:v>2669</c:v>
                </c:pt>
                <c:pt idx="9">
                  <c:v>2937</c:v>
                </c:pt>
                <c:pt idx="10">
                  <c:v>3209</c:v>
                </c:pt>
                <c:pt idx="11">
                  <c:v>3473</c:v>
                </c:pt>
                <c:pt idx="12">
                  <c:v>3744</c:v>
                </c:pt>
                <c:pt idx="13">
                  <c:v>4017</c:v>
                </c:pt>
                <c:pt idx="14">
                  <c:v>4286</c:v>
                </c:pt>
                <c:pt idx="15">
                  <c:v>4583</c:v>
                </c:pt>
                <c:pt idx="16">
                  <c:v>4859</c:v>
                </c:pt>
                <c:pt idx="17">
                  <c:v>5144</c:v>
                </c:pt>
                <c:pt idx="18">
                  <c:v>5440</c:v>
                </c:pt>
                <c:pt idx="19">
                  <c:v>5752</c:v>
                </c:pt>
                <c:pt idx="20">
                  <c:v>6022</c:v>
                </c:pt>
                <c:pt idx="21">
                  <c:v>6301</c:v>
                </c:pt>
                <c:pt idx="22">
                  <c:v>6602</c:v>
                </c:pt>
                <c:pt idx="23">
                  <c:v>6885</c:v>
                </c:pt>
                <c:pt idx="24">
                  <c:v>7181</c:v>
                </c:pt>
                <c:pt idx="25">
                  <c:v>7459</c:v>
                </c:pt>
                <c:pt idx="26">
                  <c:v>7735</c:v>
                </c:pt>
                <c:pt idx="27">
                  <c:v>8021</c:v>
                </c:pt>
                <c:pt idx="28">
                  <c:v>8301</c:v>
                </c:pt>
                <c:pt idx="29">
                  <c:v>8600</c:v>
                </c:pt>
                <c:pt idx="30">
                  <c:v>8892</c:v>
                </c:pt>
                <c:pt idx="31">
                  <c:v>9183</c:v>
                </c:pt>
                <c:pt idx="32">
                  <c:v>9475</c:v>
                </c:pt>
                <c:pt idx="33">
                  <c:v>9755</c:v>
                </c:pt>
                <c:pt idx="34">
                  <c:v>10036</c:v>
                </c:pt>
                <c:pt idx="35">
                  <c:v>10317</c:v>
                </c:pt>
                <c:pt idx="36">
                  <c:v>10615</c:v>
                </c:pt>
                <c:pt idx="37">
                  <c:v>10909</c:v>
                </c:pt>
                <c:pt idx="38">
                  <c:v>11188</c:v>
                </c:pt>
                <c:pt idx="39">
                  <c:v>11474</c:v>
                </c:pt>
                <c:pt idx="40">
                  <c:v>11755</c:v>
                </c:pt>
                <c:pt idx="41">
                  <c:v>12036</c:v>
                </c:pt>
                <c:pt idx="42">
                  <c:v>12301</c:v>
                </c:pt>
                <c:pt idx="43">
                  <c:v>12575</c:v>
                </c:pt>
                <c:pt idx="44">
                  <c:v>12849</c:v>
                </c:pt>
                <c:pt idx="45">
                  <c:v>13132</c:v>
                </c:pt>
                <c:pt idx="46">
                  <c:v>13399</c:v>
                </c:pt>
                <c:pt idx="47">
                  <c:v>13674</c:v>
                </c:pt>
                <c:pt idx="48">
                  <c:v>14002</c:v>
                </c:pt>
                <c:pt idx="49">
                  <c:v>14330</c:v>
                </c:pt>
                <c:pt idx="50">
                  <c:v>14641</c:v>
                </c:pt>
                <c:pt idx="51">
                  <c:v>14936</c:v>
                </c:pt>
                <c:pt idx="52">
                  <c:v>15234</c:v>
                </c:pt>
                <c:pt idx="53">
                  <c:v>15496</c:v>
                </c:pt>
                <c:pt idx="54">
                  <c:v>15780</c:v>
                </c:pt>
                <c:pt idx="55">
                  <c:v>16091</c:v>
                </c:pt>
                <c:pt idx="56">
                  <c:v>16365</c:v>
                </c:pt>
                <c:pt idx="57">
                  <c:v>16645</c:v>
                </c:pt>
                <c:pt idx="58">
                  <c:v>16925</c:v>
                </c:pt>
                <c:pt idx="59">
                  <c:v>17213</c:v>
                </c:pt>
                <c:pt idx="60">
                  <c:v>17490</c:v>
                </c:pt>
                <c:pt idx="61">
                  <c:v>17763</c:v>
                </c:pt>
                <c:pt idx="62">
                  <c:v>18030</c:v>
                </c:pt>
                <c:pt idx="63">
                  <c:v>18319</c:v>
                </c:pt>
                <c:pt idx="64">
                  <c:v>18588</c:v>
                </c:pt>
                <c:pt idx="65">
                  <c:v>18873</c:v>
                </c:pt>
                <c:pt idx="66">
                  <c:v>19161</c:v>
                </c:pt>
                <c:pt idx="67">
                  <c:v>19485</c:v>
                </c:pt>
                <c:pt idx="68">
                  <c:v>19797</c:v>
                </c:pt>
                <c:pt idx="69">
                  <c:v>20075</c:v>
                </c:pt>
                <c:pt idx="70">
                  <c:v>20377</c:v>
                </c:pt>
                <c:pt idx="71">
                  <c:v>20673</c:v>
                </c:pt>
                <c:pt idx="72">
                  <c:v>20960</c:v>
                </c:pt>
                <c:pt idx="73">
                  <c:v>21271</c:v>
                </c:pt>
                <c:pt idx="74">
                  <c:v>21567</c:v>
                </c:pt>
                <c:pt idx="75">
                  <c:v>21833</c:v>
                </c:pt>
                <c:pt idx="76">
                  <c:v>22098</c:v>
                </c:pt>
                <c:pt idx="77">
                  <c:v>22372</c:v>
                </c:pt>
                <c:pt idx="78">
                  <c:v>22650</c:v>
                </c:pt>
                <c:pt idx="79">
                  <c:v>22955</c:v>
                </c:pt>
                <c:pt idx="80">
                  <c:v>23276</c:v>
                </c:pt>
                <c:pt idx="81">
                  <c:v>23595</c:v>
                </c:pt>
                <c:pt idx="82">
                  <c:v>23893</c:v>
                </c:pt>
                <c:pt idx="83">
                  <c:v>24173</c:v>
                </c:pt>
                <c:pt idx="84">
                  <c:v>24448</c:v>
                </c:pt>
                <c:pt idx="85">
                  <c:v>24720</c:v>
                </c:pt>
                <c:pt idx="86">
                  <c:v>25006</c:v>
                </c:pt>
                <c:pt idx="87">
                  <c:v>25278</c:v>
                </c:pt>
                <c:pt idx="88">
                  <c:v>25550</c:v>
                </c:pt>
                <c:pt idx="89">
                  <c:v>25829</c:v>
                </c:pt>
                <c:pt idx="90">
                  <c:v>26095</c:v>
                </c:pt>
                <c:pt idx="91">
                  <c:v>26369</c:v>
                </c:pt>
                <c:pt idx="92">
                  <c:v>26661</c:v>
                </c:pt>
                <c:pt idx="93">
                  <c:v>26971</c:v>
                </c:pt>
                <c:pt idx="94">
                  <c:v>27256</c:v>
                </c:pt>
                <c:pt idx="95">
                  <c:v>27525</c:v>
                </c:pt>
                <c:pt idx="96">
                  <c:v>27818</c:v>
                </c:pt>
                <c:pt idx="97">
                  <c:v>28146</c:v>
                </c:pt>
                <c:pt idx="98">
                  <c:v>28455</c:v>
                </c:pt>
                <c:pt idx="99">
                  <c:v>28772</c:v>
                </c:pt>
                <c:pt idx="100">
                  <c:v>29081</c:v>
                </c:pt>
                <c:pt idx="101">
                  <c:v>29379</c:v>
                </c:pt>
                <c:pt idx="102">
                  <c:v>29691</c:v>
                </c:pt>
                <c:pt idx="103">
                  <c:v>29990</c:v>
                </c:pt>
                <c:pt idx="104">
                  <c:v>30266</c:v>
                </c:pt>
                <c:pt idx="105">
                  <c:v>30546</c:v>
                </c:pt>
                <c:pt idx="106">
                  <c:v>30835</c:v>
                </c:pt>
                <c:pt idx="107">
                  <c:v>31114</c:v>
                </c:pt>
                <c:pt idx="108">
                  <c:v>31398</c:v>
                </c:pt>
                <c:pt idx="109">
                  <c:v>31671</c:v>
                </c:pt>
                <c:pt idx="110">
                  <c:v>31953</c:v>
                </c:pt>
                <c:pt idx="111">
                  <c:v>32242</c:v>
                </c:pt>
                <c:pt idx="112">
                  <c:v>32524</c:v>
                </c:pt>
                <c:pt idx="113">
                  <c:v>32792</c:v>
                </c:pt>
                <c:pt idx="114">
                  <c:v>33064</c:v>
                </c:pt>
                <c:pt idx="115">
                  <c:v>33351</c:v>
                </c:pt>
                <c:pt idx="116">
                  <c:v>33635</c:v>
                </c:pt>
                <c:pt idx="117">
                  <c:v>33912</c:v>
                </c:pt>
                <c:pt idx="118">
                  <c:v>34181</c:v>
                </c:pt>
                <c:pt idx="119">
                  <c:v>34465</c:v>
                </c:pt>
                <c:pt idx="120">
                  <c:v>34769</c:v>
                </c:pt>
                <c:pt idx="121">
                  <c:v>35052</c:v>
                </c:pt>
                <c:pt idx="122">
                  <c:v>35343</c:v>
                </c:pt>
              </c:numCache>
            </c:numRef>
          </c:cat>
          <c:val>
            <c:numRef>
              <c:f>Sheet1!$B$2:$B$124</c:f>
              <c:numCache>
                <c:formatCode>General</c:formatCode>
                <c:ptCount val="123"/>
                <c:pt idx="0">
                  <c:v>14</c:v>
                </c:pt>
                <c:pt idx="1">
                  <c:v>17</c:v>
                </c:pt>
                <c:pt idx="2">
                  <c:v>23</c:v>
                </c:pt>
                <c:pt idx="3">
                  <c:v>28</c:v>
                </c:pt>
                <c:pt idx="4">
                  <c:v>24</c:v>
                </c:pt>
                <c:pt idx="5">
                  <c:v>27</c:v>
                </c:pt>
                <c:pt idx="6">
                  <c:v>33</c:v>
                </c:pt>
                <c:pt idx="7">
                  <c:v>24</c:v>
                </c:pt>
                <c:pt idx="8">
                  <c:v>25</c:v>
                </c:pt>
                <c:pt idx="9">
                  <c:v>37</c:v>
                </c:pt>
                <c:pt idx="10">
                  <c:v>33</c:v>
                </c:pt>
                <c:pt idx="11">
                  <c:v>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</c:v>
                </c:pt>
                <c:pt idx="19">
                  <c:v>7</c:v>
                </c:pt>
                <c:pt idx="20">
                  <c:v>30</c:v>
                </c:pt>
                <c:pt idx="21">
                  <c:v>23</c:v>
                </c:pt>
                <c:pt idx="22">
                  <c:v>36</c:v>
                </c:pt>
                <c:pt idx="23">
                  <c:v>36</c:v>
                </c:pt>
                <c:pt idx="24">
                  <c:v>37</c:v>
                </c:pt>
                <c:pt idx="25">
                  <c:v>35</c:v>
                </c:pt>
                <c:pt idx="26">
                  <c:v>36</c:v>
                </c:pt>
                <c:pt idx="27">
                  <c:v>36</c:v>
                </c:pt>
                <c:pt idx="28">
                  <c:v>25</c:v>
                </c:pt>
                <c:pt idx="29">
                  <c:v>39</c:v>
                </c:pt>
                <c:pt idx="30">
                  <c:v>39</c:v>
                </c:pt>
                <c:pt idx="31">
                  <c:v>32</c:v>
                </c:pt>
                <c:pt idx="32">
                  <c:v>34</c:v>
                </c:pt>
                <c:pt idx="33">
                  <c:v>12</c:v>
                </c:pt>
                <c:pt idx="34">
                  <c:v>14</c:v>
                </c:pt>
                <c:pt idx="35">
                  <c:v>20</c:v>
                </c:pt>
                <c:pt idx="36">
                  <c:v>27</c:v>
                </c:pt>
                <c:pt idx="37">
                  <c:v>23</c:v>
                </c:pt>
                <c:pt idx="38">
                  <c:v>33</c:v>
                </c:pt>
                <c:pt idx="39">
                  <c:v>45</c:v>
                </c:pt>
                <c:pt idx="40">
                  <c:v>23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32</c:v>
                </c:pt>
                <c:pt idx="52">
                  <c:v>27</c:v>
                </c:pt>
                <c:pt idx="53">
                  <c:v>26</c:v>
                </c:pt>
                <c:pt idx="54">
                  <c:v>19</c:v>
                </c:pt>
                <c:pt idx="55">
                  <c:v>38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30</c:v>
                </c:pt>
                <c:pt idx="62">
                  <c:v>32</c:v>
                </c:pt>
                <c:pt idx="63">
                  <c:v>37</c:v>
                </c:pt>
                <c:pt idx="64">
                  <c:v>14</c:v>
                </c:pt>
                <c:pt idx="65">
                  <c:v>31</c:v>
                </c:pt>
                <c:pt idx="66">
                  <c:v>14</c:v>
                </c:pt>
                <c:pt idx="67">
                  <c:v>21</c:v>
                </c:pt>
                <c:pt idx="68">
                  <c:v>16</c:v>
                </c:pt>
                <c:pt idx="69">
                  <c:v>15</c:v>
                </c:pt>
                <c:pt idx="70">
                  <c:v>15</c:v>
                </c:pt>
                <c:pt idx="71">
                  <c:v>27</c:v>
                </c:pt>
                <c:pt idx="72">
                  <c:v>25</c:v>
                </c:pt>
                <c:pt idx="73">
                  <c:v>19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37</c:v>
                </c:pt>
                <c:pt idx="83">
                  <c:v>40</c:v>
                </c:pt>
                <c:pt idx="84">
                  <c:v>31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23</c:v>
                </c:pt>
                <c:pt idx="103">
                  <c:v>32</c:v>
                </c:pt>
                <c:pt idx="104">
                  <c:v>29</c:v>
                </c:pt>
                <c:pt idx="105">
                  <c:v>22</c:v>
                </c:pt>
                <c:pt idx="106">
                  <c:v>13</c:v>
                </c:pt>
                <c:pt idx="107">
                  <c:v>14</c:v>
                </c:pt>
                <c:pt idx="108">
                  <c:v>15</c:v>
                </c:pt>
                <c:pt idx="109">
                  <c:v>15</c:v>
                </c:pt>
                <c:pt idx="110">
                  <c:v>17</c:v>
                </c:pt>
                <c:pt idx="111">
                  <c:v>17</c:v>
                </c:pt>
                <c:pt idx="112">
                  <c:v>21</c:v>
                </c:pt>
                <c:pt idx="113">
                  <c:v>24</c:v>
                </c:pt>
                <c:pt idx="114">
                  <c:v>26</c:v>
                </c:pt>
                <c:pt idx="115">
                  <c:v>36</c:v>
                </c:pt>
                <c:pt idx="116">
                  <c:v>13</c:v>
                </c:pt>
                <c:pt idx="117">
                  <c:v>19</c:v>
                </c:pt>
                <c:pt idx="118">
                  <c:v>18</c:v>
                </c:pt>
                <c:pt idx="119">
                  <c:v>14</c:v>
                </c:pt>
                <c:pt idx="120">
                  <c:v>20</c:v>
                </c:pt>
                <c:pt idx="121">
                  <c:v>18</c:v>
                </c:pt>
                <c:pt idx="122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2553744"/>
        <c:axId val="-1522558096"/>
      </c:lineChart>
      <c:catAx>
        <c:axId val="-152255374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522558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2255809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52255374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Sheet1!$C$2:$C$232</c:f>
              <c:numCache>
                <c:formatCode>General</c:formatCode>
                <c:ptCount val="231"/>
                <c:pt idx="0">
                  <c:v>419</c:v>
                </c:pt>
                <c:pt idx="1">
                  <c:v>556</c:v>
                </c:pt>
                <c:pt idx="2">
                  <c:v>777</c:v>
                </c:pt>
                <c:pt idx="3">
                  <c:v>905</c:v>
                </c:pt>
                <c:pt idx="4">
                  <c:v>1068</c:v>
                </c:pt>
                <c:pt idx="5">
                  <c:v>1214</c:v>
                </c:pt>
                <c:pt idx="6">
                  <c:v>1339</c:v>
                </c:pt>
                <c:pt idx="7">
                  <c:v>1477</c:v>
                </c:pt>
                <c:pt idx="8">
                  <c:v>1610</c:v>
                </c:pt>
                <c:pt idx="9">
                  <c:v>1732</c:v>
                </c:pt>
                <c:pt idx="10">
                  <c:v>1869</c:v>
                </c:pt>
                <c:pt idx="11">
                  <c:v>2031</c:v>
                </c:pt>
                <c:pt idx="12">
                  <c:v>2183</c:v>
                </c:pt>
                <c:pt idx="13">
                  <c:v>2316</c:v>
                </c:pt>
                <c:pt idx="14">
                  <c:v>2464</c:v>
                </c:pt>
                <c:pt idx="15">
                  <c:v>2598</c:v>
                </c:pt>
                <c:pt idx="16">
                  <c:v>2729</c:v>
                </c:pt>
                <c:pt idx="17">
                  <c:v>2857</c:v>
                </c:pt>
                <c:pt idx="18">
                  <c:v>3010</c:v>
                </c:pt>
                <c:pt idx="19">
                  <c:v>3143</c:v>
                </c:pt>
                <c:pt idx="20">
                  <c:v>3283</c:v>
                </c:pt>
                <c:pt idx="21">
                  <c:v>3457</c:v>
                </c:pt>
                <c:pt idx="22">
                  <c:v>3605</c:v>
                </c:pt>
                <c:pt idx="23">
                  <c:v>3744</c:v>
                </c:pt>
                <c:pt idx="24">
                  <c:v>3892</c:v>
                </c:pt>
                <c:pt idx="25">
                  <c:v>4032</c:v>
                </c:pt>
                <c:pt idx="26">
                  <c:v>4160</c:v>
                </c:pt>
                <c:pt idx="27">
                  <c:v>4296</c:v>
                </c:pt>
                <c:pt idx="28">
                  <c:v>4449</c:v>
                </c:pt>
                <c:pt idx="29">
                  <c:v>4624</c:v>
                </c:pt>
                <c:pt idx="30">
                  <c:v>4763</c:v>
                </c:pt>
                <c:pt idx="31">
                  <c:v>4910</c:v>
                </c:pt>
                <c:pt idx="32">
                  <c:v>5041</c:v>
                </c:pt>
                <c:pt idx="33">
                  <c:v>5170</c:v>
                </c:pt>
                <c:pt idx="34">
                  <c:v>5348</c:v>
                </c:pt>
                <c:pt idx="35">
                  <c:v>5502</c:v>
                </c:pt>
                <c:pt idx="36">
                  <c:v>5666</c:v>
                </c:pt>
                <c:pt idx="37">
                  <c:v>5803</c:v>
                </c:pt>
                <c:pt idx="38">
                  <c:v>5945</c:v>
                </c:pt>
                <c:pt idx="39">
                  <c:v>6078</c:v>
                </c:pt>
                <c:pt idx="40">
                  <c:v>6214</c:v>
                </c:pt>
                <c:pt idx="41">
                  <c:v>6373</c:v>
                </c:pt>
                <c:pt idx="42">
                  <c:v>6508</c:v>
                </c:pt>
                <c:pt idx="43">
                  <c:v>6643</c:v>
                </c:pt>
                <c:pt idx="44">
                  <c:v>6791</c:v>
                </c:pt>
                <c:pt idx="45">
                  <c:v>6963</c:v>
                </c:pt>
                <c:pt idx="46">
                  <c:v>7101</c:v>
                </c:pt>
                <c:pt idx="47">
                  <c:v>7253</c:v>
                </c:pt>
                <c:pt idx="48">
                  <c:v>7434</c:v>
                </c:pt>
                <c:pt idx="49">
                  <c:v>7581</c:v>
                </c:pt>
                <c:pt idx="50">
                  <c:v>7750</c:v>
                </c:pt>
                <c:pt idx="51">
                  <c:v>7902</c:v>
                </c:pt>
                <c:pt idx="52">
                  <c:v>8049</c:v>
                </c:pt>
                <c:pt idx="53">
                  <c:v>8173</c:v>
                </c:pt>
                <c:pt idx="54">
                  <c:v>8315</c:v>
                </c:pt>
                <c:pt idx="55">
                  <c:v>8500</c:v>
                </c:pt>
                <c:pt idx="56">
                  <c:v>8647</c:v>
                </c:pt>
                <c:pt idx="57">
                  <c:v>8808</c:v>
                </c:pt>
                <c:pt idx="58">
                  <c:v>8974</c:v>
                </c:pt>
                <c:pt idx="59">
                  <c:v>9122</c:v>
                </c:pt>
                <c:pt idx="60">
                  <c:v>9270</c:v>
                </c:pt>
                <c:pt idx="61">
                  <c:v>9433</c:v>
                </c:pt>
                <c:pt idx="62">
                  <c:v>9577</c:v>
                </c:pt>
                <c:pt idx="63">
                  <c:v>9722</c:v>
                </c:pt>
                <c:pt idx="64">
                  <c:v>9875</c:v>
                </c:pt>
                <c:pt idx="65">
                  <c:v>10033</c:v>
                </c:pt>
                <c:pt idx="66">
                  <c:v>10190</c:v>
                </c:pt>
                <c:pt idx="67">
                  <c:v>10343</c:v>
                </c:pt>
                <c:pt idx="68">
                  <c:v>10516</c:v>
                </c:pt>
                <c:pt idx="69">
                  <c:v>10654</c:v>
                </c:pt>
                <c:pt idx="70">
                  <c:v>10780</c:v>
                </c:pt>
                <c:pt idx="71">
                  <c:v>10929</c:v>
                </c:pt>
                <c:pt idx="72">
                  <c:v>11069</c:v>
                </c:pt>
                <c:pt idx="73">
                  <c:v>11240</c:v>
                </c:pt>
                <c:pt idx="74">
                  <c:v>11396</c:v>
                </c:pt>
                <c:pt idx="75">
                  <c:v>11577</c:v>
                </c:pt>
                <c:pt idx="76">
                  <c:v>11732</c:v>
                </c:pt>
                <c:pt idx="77">
                  <c:v>11885</c:v>
                </c:pt>
                <c:pt idx="78">
                  <c:v>12022</c:v>
                </c:pt>
                <c:pt idx="79">
                  <c:v>12170</c:v>
                </c:pt>
                <c:pt idx="80">
                  <c:v>12305</c:v>
                </c:pt>
                <c:pt idx="81">
                  <c:v>12443</c:v>
                </c:pt>
                <c:pt idx="82">
                  <c:v>12578</c:v>
                </c:pt>
                <c:pt idx="83">
                  <c:v>12718</c:v>
                </c:pt>
                <c:pt idx="84">
                  <c:v>12888</c:v>
                </c:pt>
                <c:pt idx="85">
                  <c:v>13054</c:v>
                </c:pt>
                <c:pt idx="86">
                  <c:v>13202</c:v>
                </c:pt>
                <c:pt idx="87">
                  <c:v>13337</c:v>
                </c:pt>
                <c:pt idx="88">
                  <c:v>13487</c:v>
                </c:pt>
                <c:pt idx="89">
                  <c:v>13637</c:v>
                </c:pt>
                <c:pt idx="90">
                  <c:v>13797</c:v>
                </c:pt>
                <c:pt idx="91">
                  <c:v>13958</c:v>
                </c:pt>
                <c:pt idx="92">
                  <c:v>14114</c:v>
                </c:pt>
                <c:pt idx="93">
                  <c:v>14298</c:v>
                </c:pt>
                <c:pt idx="94">
                  <c:v>14459</c:v>
                </c:pt>
                <c:pt idx="95">
                  <c:v>14628</c:v>
                </c:pt>
                <c:pt idx="96">
                  <c:v>14835</c:v>
                </c:pt>
                <c:pt idx="97">
                  <c:v>15005</c:v>
                </c:pt>
                <c:pt idx="98">
                  <c:v>15176</c:v>
                </c:pt>
                <c:pt idx="99">
                  <c:v>15332</c:v>
                </c:pt>
                <c:pt idx="100">
                  <c:v>15486</c:v>
                </c:pt>
                <c:pt idx="101">
                  <c:v>15640</c:v>
                </c:pt>
                <c:pt idx="102">
                  <c:v>15788</c:v>
                </c:pt>
                <c:pt idx="103">
                  <c:v>15951</c:v>
                </c:pt>
                <c:pt idx="104">
                  <c:v>16125</c:v>
                </c:pt>
                <c:pt idx="105">
                  <c:v>16263</c:v>
                </c:pt>
                <c:pt idx="106">
                  <c:v>16396</c:v>
                </c:pt>
                <c:pt idx="107">
                  <c:v>16521</c:v>
                </c:pt>
                <c:pt idx="108">
                  <c:v>16678</c:v>
                </c:pt>
                <c:pt idx="109">
                  <c:v>16808</c:v>
                </c:pt>
                <c:pt idx="110">
                  <c:v>16951</c:v>
                </c:pt>
                <c:pt idx="111">
                  <c:v>17098</c:v>
                </c:pt>
                <c:pt idx="112">
                  <c:v>17236</c:v>
                </c:pt>
                <c:pt idx="113">
                  <c:v>17393</c:v>
                </c:pt>
                <c:pt idx="114">
                  <c:v>17529</c:v>
                </c:pt>
                <c:pt idx="115">
                  <c:v>17716</c:v>
                </c:pt>
                <c:pt idx="116">
                  <c:v>17859</c:v>
                </c:pt>
                <c:pt idx="117">
                  <c:v>17988</c:v>
                </c:pt>
                <c:pt idx="118">
                  <c:v>18125</c:v>
                </c:pt>
                <c:pt idx="119">
                  <c:v>18284</c:v>
                </c:pt>
                <c:pt idx="120">
                  <c:v>18444</c:v>
                </c:pt>
                <c:pt idx="121">
                  <c:v>18608</c:v>
                </c:pt>
                <c:pt idx="122">
                  <c:v>18798</c:v>
                </c:pt>
                <c:pt idx="123">
                  <c:v>18939</c:v>
                </c:pt>
                <c:pt idx="124">
                  <c:v>19073</c:v>
                </c:pt>
                <c:pt idx="125">
                  <c:v>19224</c:v>
                </c:pt>
                <c:pt idx="126">
                  <c:v>19381</c:v>
                </c:pt>
                <c:pt idx="127">
                  <c:v>19543</c:v>
                </c:pt>
                <c:pt idx="128">
                  <c:v>19727</c:v>
                </c:pt>
                <c:pt idx="129">
                  <c:v>19899</c:v>
                </c:pt>
                <c:pt idx="130">
                  <c:v>20060</c:v>
                </c:pt>
                <c:pt idx="131">
                  <c:v>20235</c:v>
                </c:pt>
                <c:pt idx="132">
                  <c:v>20387</c:v>
                </c:pt>
                <c:pt idx="133">
                  <c:v>20545</c:v>
                </c:pt>
                <c:pt idx="134">
                  <c:v>20685</c:v>
                </c:pt>
                <c:pt idx="135">
                  <c:v>20817</c:v>
                </c:pt>
                <c:pt idx="136">
                  <c:v>20960</c:v>
                </c:pt>
                <c:pt idx="137">
                  <c:v>21134</c:v>
                </c:pt>
                <c:pt idx="138">
                  <c:v>21281</c:v>
                </c:pt>
                <c:pt idx="139">
                  <c:v>21432</c:v>
                </c:pt>
                <c:pt idx="140">
                  <c:v>21567</c:v>
                </c:pt>
                <c:pt idx="141">
                  <c:v>21703</c:v>
                </c:pt>
                <c:pt idx="142">
                  <c:v>21838</c:v>
                </c:pt>
                <c:pt idx="143">
                  <c:v>21974</c:v>
                </c:pt>
                <c:pt idx="144">
                  <c:v>22107</c:v>
                </c:pt>
                <c:pt idx="145">
                  <c:v>22241</c:v>
                </c:pt>
                <c:pt idx="146">
                  <c:v>22382</c:v>
                </c:pt>
                <c:pt idx="147">
                  <c:v>22528</c:v>
                </c:pt>
                <c:pt idx="148">
                  <c:v>22664</c:v>
                </c:pt>
                <c:pt idx="149">
                  <c:v>22809</c:v>
                </c:pt>
                <c:pt idx="150">
                  <c:v>22965</c:v>
                </c:pt>
                <c:pt idx="151">
                  <c:v>23141</c:v>
                </c:pt>
                <c:pt idx="152">
                  <c:v>23294</c:v>
                </c:pt>
                <c:pt idx="153">
                  <c:v>23451</c:v>
                </c:pt>
                <c:pt idx="154">
                  <c:v>23614</c:v>
                </c:pt>
                <c:pt idx="155">
                  <c:v>23788</c:v>
                </c:pt>
                <c:pt idx="156">
                  <c:v>23930</c:v>
                </c:pt>
                <c:pt idx="157">
                  <c:v>24081</c:v>
                </c:pt>
                <c:pt idx="158">
                  <c:v>24248</c:v>
                </c:pt>
                <c:pt idx="159">
                  <c:v>24396</c:v>
                </c:pt>
                <c:pt idx="160">
                  <c:v>24554</c:v>
                </c:pt>
                <c:pt idx="161">
                  <c:v>24706</c:v>
                </c:pt>
                <c:pt idx="162">
                  <c:v>24846</c:v>
                </c:pt>
                <c:pt idx="163">
                  <c:v>24995</c:v>
                </c:pt>
                <c:pt idx="164">
                  <c:v>25137</c:v>
                </c:pt>
                <c:pt idx="165">
                  <c:v>25287</c:v>
                </c:pt>
                <c:pt idx="166">
                  <c:v>25440</c:v>
                </c:pt>
                <c:pt idx="167">
                  <c:v>25583</c:v>
                </c:pt>
                <c:pt idx="168">
                  <c:v>25729</c:v>
                </c:pt>
                <c:pt idx="169">
                  <c:v>25870</c:v>
                </c:pt>
                <c:pt idx="170">
                  <c:v>26011</c:v>
                </c:pt>
                <c:pt idx="171">
                  <c:v>26217</c:v>
                </c:pt>
                <c:pt idx="172">
                  <c:v>26355</c:v>
                </c:pt>
                <c:pt idx="173">
                  <c:v>26502</c:v>
                </c:pt>
                <c:pt idx="174">
                  <c:v>26674</c:v>
                </c:pt>
                <c:pt idx="175">
                  <c:v>26866</c:v>
                </c:pt>
                <c:pt idx="176">
                  <c:v>27003</c:v>
                </c:pt>
                <c:pt idx="177">
                  <c:v>27144</c:v>
                </c:pt>
                <c:pt idx="178">
                  <c:v>27285</c:v>
                </c:pt>
                <c:pt idx="179">
                  <c:v>27420</c:v>
                </c:pt>
                <c:pt idx="180">
                  <c:v>27555</c:v>
                </c:pt>
                <c:pt idx="181">
                  <c:v>27692</c:v>
                </c:pt>
                <c:pt idx="182">
                  <c:v>27853</c:v>
                </c:pt>
                <c:pt idx="183">
                  <c:v>27996</c:v>
                </c:pt>
                <c:pt idx="184">
                  <c:v>28156</c:v>
                </c:pt>
                <c:pt idx="185">
                  <c:v>28313</c:v>
                </c:pt>
                <c:pt idx="186">
                  <c:v>28471</c:v>
                </c:pt>
                <c:pt idx="187">
                  <c:v>28622</c:v>
                </c:pt>
                <c:pt idx="188">
                  <c:v>28777</c:v>
                </c:pt>
                <c:pt idx="189">
                  <c:v>28939</c:v>
                </c:pt>
                <c:pt idx="190">
                  <c:v>29094</c:v>
                </c:pt>
                <c:pt idx="191">
                  <c:v>29248</c:v>
                </c:pt>
                <c:pt idx="192">
                  <c:v>29407</c:v>
                </c:pt>
                <c:pt idx="193">
                  <c:v>29562</c:v>
                </c:pt>
                <c:pt idx="194">
                  <c:v>29708</c:v>
                </c:pt>
                <c:pt idx="195">
                  <c:v>29857</c:v>
                </c:pt>
                <c:pt idx="196">
                  <c:v>30036</c:v>
                </c:pt>
                <c:pt idx="197">
                  <c:v>30196</c:v>
                </c:pt>
                <c:pt idx="198">
                  <c:v>30394</c:v>
                </c:pt>
                <c:pt idx="199">
                  <c:v>30567</c:v>
                </c:pt>
                <c:pt idx="200">
                  <c:v>30709</c:v>
                </c:pt>
                <c:pt idx="201">
                  <c:v>30859</c:v>
                </c:pt>
                <c:pt idx="202">
                  <c:v>31006</c:v>
                </c:pt>
                <c:pt idx="203">
                  <c:v>31168</c:v>
                </c:pt>
                <c:pt idx="204">
                  <c:v>31336</c:v>
                </c:pt>
                <c:pt idx="205">
                  <c:v>31489</c:v>
                </c:pt>
                <c:pt idx="206">
                  <c:v>31664</c:v>
                </c:pt>
                <c:pt idx="207">
                  <c:v>31830</c:v>
                </c:pt>
                <c:pt idx="208">
                  <c:v>31983</c:v>
                </c:pt>
                <c:pt idx="209">
                  <c:v>32134</c:v>
                </c:pt>
                <c:pt idx="210">
                  <c:v>32279</c:v>
                </c:pt>
                <c:pt idx="211">
                  <c:v>32445</c:v>
                </c:pt>
                <c:pt idx="212">
                  <c:v>32602</c:v>
                </c:pt>
                <c:pt idx="213">
                  <c:v>32743</c:v>
                </c:pt>
                <c:pt idx="214">
                  <c:v>32906</c:v>
                </c:pt>
                <c:pt idx="215">
                  <c:v>33069</c:v>
                </c:pt>
                <c:pt idx="216">
                  <c:v>33210</c:v>
                </c:pt>
                <c:pt idx="217">
                  <c:v>33372</c:v>
                </c:pt>
                <c:pt idx="218">
                  <c:v>33511</c:v>
                </c:pt>
                <c:pt idx="219">
                  <c:v>33685</c:v>
                </c:pt>
                <c:pt idx="220">
                  <c:v>33841</c:v>
                </c:pt>
                <c:pt idx="221">
                  <c:v>33996</c:v>
                </c:pt>
                <c:pt idx="222">
                  <c:v>34158</c:v>
                </c:pt>
                <c:pt idx="223">
                  <c:v>34308</c:v>
                </c:pt>
                <c:pt idx="224">
                  <c:v>34454</c:v>
                </c:pt>
                <c:pt idx="225">
                  <c:v>34613</c:v>
                </c:pt>
                <c:pt idx="226">
                  <c:v>34779</c:v>
                </c:pt>
                <c:pt idx="227">
                  <c:v>34940</c:v>
                </c:pt>
                <c:pt idx="228">
                  <c:v>35106</c:v>
                </c:pt>
                <c:pt idx="229">
                  <c:v>35242</c:v>
                </c:pt>
                <c:pt idx="230">
                  <c:v>35400</c:v>
                </c:pt>
              </c:numCache>
            </c:numRef>
          </c:cat>
          <c:val>
            <c:numRef>
              <c:f>Sheet1!$E$2:$E$232</c:f>
              <c:numCache>
                <c:formatCode>General</c:formatCode>
                <c:ptCount val="231"/>
                <c:pt idx="0">
                  <c:v>2.2373046875</c:v>
                </c:pt>
                <c:pt idx="1">
                  <c:v>6.44140625</c:v>
                </c:pt>
                <c:pt idx="2">
                  <c:v>15.234375</c:v>
                </c:pt>
                <c:pt idx="3">
                  <c:v>20.0234375</c:v>
                </c:pt>
                <c:pt idx="4">
                  <c:v>22.4423828125</c:v>
                </c:pt>
                <c:pt idx="5">
                  <c:v>23.4775390625</c:v>
                </c:pt>
                <c:pt idx="6">
                  <c:v>23.0732421875</c:v>
                </c:pt>
                <c:pt idx="7">
                  <c:v>28.1826171875</c:v>
                </c:pt>
                <c:pt idx="8">
                  <c:v>25.7138671875</c:v>
                </c:pt>
                <c:pt idx="9">
                  <c:v>27.58984375</c:v>
                </c:pt>
                <c:pt idx="10">
                  <c:v>29.16015625</c:v>
                </c:pt>
                <c:pt idx="11">
                  <c:v>29.6669921875</c:v>
                </c:pt>
                <c:pt idx="12">
                  <c:v>30.7490234375</c:v>
                </c:pt>
                <c:pt idx="13">
                  <c:v>31.9638671875</c:v>
                </c:pt>
                <c:pt idx="14">
                  <c:v>33.1005859375</c:v>
                </c:pt>
                <c:pt idx="15">
                  <c:v>34.66015625</c:v>
                </c:pt>
                <c:pt idx="16">
                  <c:v>35.78125</c:v>
                </c:pt>
                <c:pt idx="17">
                  <c:v>36.26953125</c:v>
                </c:pt>
                <c:pt idx="18">
                  <c:v>37.59375</c:v>
                </c:pt>
                <c:pt idx="19">
                  <c:v>38.6484375</c:v>
                </c:pt>
                <c:pt idx="20">
                  <c:v>40.0556640625</c:v>
                </c:pt>
                <c:pt idx="21">
                  <c:v>41.6572265625</c:v>
                </c:pt>
                <c:pt idx="22">
                  <c:v>42.0830078125</c:v>
                </c:pt>
                <c:pt idx="23">
                  <c:v>42.1064453125</c:v>
                </c:pt>
                <c:pt idx="24">
                  <c:v>42.1064453125</c:v>
                </c:pt>
                <c:pt idx="25">
                  <c:v>42.1064453125</c:v>
                </c:pt>
                <c:pt idx="26">
                  <c:v>42.1064453125</c:v>
                </c:pt>
                <c:pt idx="27">
                  <c:v>42.1064453125</c:v>
                </c:pt>
                <c:pt idx="28">
                  <c:v>42.1064453125</c:v>
                </c:pt>
                <c:pt idx="29">
                  <c:v>42.1064453125</c:v>
                </c:pt>
                <c:pt idx="30">
                  <c:v>42.1064453125</c:v>
                </c:pt>
                <c:pt idx="31">
                  <c:v>42.1064453125</c:v>
                </c:pt>
                <c:pt idx="32">
                  <c:v>42.1064453125</c:v>
                </c:pt>
                <c:pt idx="33">
                  <c:v>42.1064453125</c:v>
                </c:pt>
                <c:pt idx="34">
                  <c:v>42.2197265625</c:v>
                </c:pt>
                <c:pt idx="35">
                  <c:v>42.44921875</c:v>
                </c:pt>
                <c:pt idx="36">
                  <c:v>43.142578125</c:v>
                </c:pt>
                <c:pt idx="37">
                  <c:v>43.541015625</c:v>
                </c:pt>
                <c:pt idx="38">
                  <c:v>44.767578125</c:v>
                </c:pt>
                <c:pt idx="39">
                  <c:v>44.939453125</c:v>
                </c:pt>
                <c:pt idx="40">
                  <c:v>45.333984375</c:v>
                </c:pt>
                <c:pt idx="41">
                  <c:v>46.478515625</c:v>
                </c:pt>
                <c:pt idx="42">
                  <c:v>47.259765625</c:v>
                </c:pt>
                <c:pt idx="43">
                  <c:v>47.748046875</c:v>
                </c:pt>
                <c:pt idx="44">
                  <c:v>49.037109375</c:v>
                </c:pt>
                <c:pt idx="45">
                  <c:v>49.490234375</c:v>
                </c:pt>
                <c:pt idx="46">
                  <c:v>50.529296875</c:v>
                </c:pt>
                <c:pt idx="47">
                  <c:v>51.806640625</c:v>
                </c:pt>
                <c:pt idx="48">
                  <c:v>51.884765625</c:v>
                </c:pt>
                <c:pt idx="49">
                  <c:v>52.0498046875</c:v>
                </c:pt>
                <c:pt idx="50">
                  <c:v>52.53125</c:v>
                </c:pt>
                <c:pt idx="51">
                  <c:v>52.91015625</c:v>
                </c:pt>
                <c:pt idx="52">
                  <c:v>52.9921875</c:v>
                </c:pt>
                <c:pt idx="53">
                  <c:v>53.0390625</c:v>
                </c:pt>
                <c:pt idx="54">
                  <c:v>53.0859375</c:v>
                </c:pt>
                <c:pt idx="55">
                  <c:v>53.38671875</c:v>
                </c:pt>
                <c:pt idx="56">
                  <c:v>53.65625</c:v>
                </c:pt>
                <c:pt idx="57">
                  <c:v>53.8046875</c:v>
                </c:pt>
                <c:pt idx="58">
                  <c:v>53.8447265625</c:v>
                </c:pt>
                <c:pt idx="59">
                  <c:v>53.9296875</c:v>
                </c:pt>
                <c:pt idx="60">
                  <c:v>54.16015625</c:v>
                </c:pt>
                <c:pt idx="61">
                  <c:v>54.1904296875</c:v>
                </c:pt>
                <c:pt idx="62">
                  <c:v>54.20703125</c:v>
                </c:pt>
                <c:pt idx="63">
                  <c:v>54.2255859375</c:v>
                </c:pt>
                <c:pt idx="64">
                  <c:v>54.25</c:v>
                </c:pt>
                <c:pt idx="65">
                  <c:v>54.2724609375</c:v>
                </c:pt>
                <c:pt idx="66">
                  <c:v>54.2958984375</c:v>
                </c:pt>
                <c:pt idx="67">
                  <c:v>54.3193359375</c:v>
                </c:pt>
                <c:pt idx="68">
                  <c:v>54.3505859375</c:v>
                </c:pt>
                <c:pt idx="69">
                  <c:v>54.3701171875</c:v>
                </c:pt>
                <c:pt idx="70">
                  <c:v>54.4130859375</c:v>
                </c:pt>
                <c:pt idx="71">
                  <c:v>54.4130859375</c:v>
                </c:pt>
                <c:pt idx="72">
                  <c:v>54.4208984375</c:v>
                </c:pt>
                <c:pt idx="73">
                  <c:v>54.5537109375</c:v>
                </c:pt>
                <c:pt idx="74">
                  <c:v>54.6474609375</c:v>
                </c:pt>
                <c:pt idx="75">
                  <c:v>54.875</c:v>
                </c:pt>
                <c:pt idx="76">
                  <c:v>55.0263671875</c:v>
                </c:pt>
                <c:pt idx="77">
                  <c:v>55.12109375</c:v>
                </c:pt>
                <c:pt idx="78">
                  <c:v>55.1279296875</c:v>
                </c:pt>
                <c:pt idx="79">
                  <c:v>55.1279296875</c:v>
                </c:pt>
                <c:pt idx="80">
                  <c:v>55.1279296875</c:v>
                </c:pt>
                <c:pt idx="81">
                  <c:v>55.1279296875</c:v>
                </c:pt>
                <c:pt idx="82">
                  <c:v>55.1318359375</c:v>
                </c:pt>
                <c:pt idx="83">
                  <c:v>55.1318359375</c:v>
                </c:pt>
                <c:pt idx="84">
                  <c:v>55.1357421875</c:v>
                </c:pt>
                <c:pt idx="85">
                  <c:v>55.1982421875</c:v>
                </c:pt>
                <c:pt idx="86">
                  <c:v>55.1982421875</c:v>
                </c:pt>
                <c:pt idx="87">
                  <c:v>55.1982421875</c:v>
                </c:pt>
                <c:pt idx="88">
                  <c:v>55.19921875</c:v>
                </c:pt>
                <c:pt idx="89">
                  <c:v>55.1982421875</c:v>
                </c:pt>
                <c:pt idx="90">
                  <c:v>55.19921875</c:v>
                </c:pt>
                <c:pt idx="91">
                  <c:v>55.1982421875</c:v>
                </c:pt>
                <c:pt idx="92">
                  <c:v>55.19921875</c:v>
                </c:pt>
                <c:pt idx="93">
                  <c:v>55.1982421875</c:v>
                </c:pt>
                <c:pt idx="94">
                  <c:v>55.19921875</c:v>
                </c:pt>
                <c:pt idx="95">
                  <c:v>55.1982421875</c:v>
                </c:pt>
                <c:pt idx="96">
                  <c:v>55.2607421875</c:v>
                </c:pt>
                <c:pt idx="97">
                  <c:v>55.2919921875</c:v>
                </c:pt>
                <c:pt idx="98">
                  <c:v>55.3427734375</c:v>
                </c:pt>
                <c:pt idx="99">
                  <c:v>55.3515625</c:v>
                </c:pt>
                <c:pt idx="100">
                  <c:v>55.4560546875</c:v>
                </c:pt>
                <c:pt idx="101">
                  <c:v>55.6015625</c:v>
                </c:pt>
                <c:pt idx="102">
                  <c:v>55.6357421875</c:v>
                </c:pt>
                <c:pt idx="103">
                  <c:v>55.7177734375</c:v>
                </c:pt>
                <c:pt idx="104">
                  <c:v>55.7919921875</c:v>
                </c:pt>
                <c:pt idx="105">
                  <c:v>55.8232421875</c:v>
                </c:pt>
                <c:pt idx="106">
                  <c:v>55.8232421875</c:v>
                </c:pt>
                <c:pt idx="107">
                  <c:v>55.8232421875</c:v>
                </c:pt>
                <c:pt idx="108">
                  <c:v>55.8232421875</c:v>
                </c:pt>
                <c:pt idx="109">
                  <c:v>55.8232421875</c:v>
                </c:pt>
                <c:pt idx="110">
                  <c:v>55.8232421875</c:v>
                </c:pt>
                <c:pt idx="111">
                  <c:v>55.8232421875</c:v>
                </c:pt>
                <c:pt idx="112">
                  <c:v>55.8232421875</c:v>
                </c:pt>
                <c:pt idx="113">
                  <c:v>55.8232421875</c:v>
                </c:pt>
                <c:pt idx="114">
                  <c:v>55.8232421875</c:v>
                </c:pt>
                <c:pt idx="115">
                  <c:v>55.8271484375</c:v>
                </c:pt>
                <c:pt idx="116">
                  <c:v>55.87109375</c:v>
                </c:pt>
                <c:pt idx="117">
                  <c:v>55.9130859375</c:v>
                </c:pt>
                <c:pt idx="118">
                  <c:v>55.9453125</c:v>
                </c:pt>
                <c:pt idx="119">
                  <c:v>56.1708984375</c:v>
                </c:pt>
                <c:pt idx="120">
                  <c:v>56.26953125</c:v>
                </c:pt>
                <c:pt idx="121">
                  <c:v>56.3076171875</c:v>
                </c:pt>
                <c:pt idx="122">
                  <c:v>56.3779296875</c:v>
                </c:pt>
                <c:pt idx="123">
                  <c:v>56.4052734375</c:v>
                </c:pt>
                <c:pt idx="124">
                  <c:v>56.4287109375</c:v>
                </c:pt>
                <c:pt idx="125">
                  <c:v>56.4482421875</c:v>
                </c:pt>
                <c:pt idx="126">
                  <c:v>56.4716796875</c:v>
                </c:pt>
                <c:pt idx="127">
                  <c:v>56.4951171875</c:v>
                </c:pt>
                <c:pt idx="128">
                  <c:v>56.5224609375</c:v>
                </c:pt>
                <c:pt idx="129">
                  <c:v>56.546875</c:v>
                </c:pt>
                <c:pt idx="130">
                  <c:v>56.5693359375</c:v>
                </c:pt>
                <c:pt idx="131">
                  <c:v>56.5966796875</c:v>
                </c:pt>
                <c:pt idx="132">
                  <c:v>56.6162109375</c:v>
                </c:pt>
                <c:pt idx="133">
                  <c:v>56.6513671875</c:v>
                </c:pt>
                <c:pt idx="134">
                  <c:v>56.8896484375</c:v>
                </c:pt>
                <c:pt idx="135">
                  <c:v>57.1240234375</c:v>
                </c:pt>
                <c:pt idx="136">
                  <c:v>57.2138671875</c:v>
                </c:pt>
                <c:pt idx="137">
                  <c:v>57.3310546875</c:v>
                </c:pt>
                <c:pt idx="138">
                  <c:v>57.3623046875</c:v>
                </c:pt>
                <c:pt idx="139">
                  <c:v>57.4677734375</c:v>
                </c:pt>
                <c:pt idx="140">
                  <c:v>57.4326171875</c:v>
                </c:pt>
                <c:pt idx="141">
                  <c:v>57.4326171875</c:v>
                </c:pt>
                <c:pt idx="142">
                  <c:v>57.4326171875</c:v>
                </c:pt>
                <c:pt idx="143">
                  <c:v>57.4326171875</c:v>
                </c:pt>
                <c:pt idx="144">
                  <c:v>57.4326171875</c:v>
                </c:pt>
                <c:pt idx="145">
                  <c:v>57.4326171875</c:v>
                </c:pt>
                <c:pt idx="146">
                  <c:v>57.4326171875</c:v>
                </c:pt>
                <c:pt idx="147">
                  <c:v>57.4326171875</c:v>
                </c:pt>
                <c:pt idx="148">
                  <c:v>57.4326171875</c:v>
                </c:pt>
                <c:pt idx="149">
                  <c:v>57.4326171875</c:v>
                </c:pt>
                <c:pt idx="150">
                  <c:v>57.4326171875</c:v>
                </c:pt>
                <c:pt idx="151">
                  <c:v>57.4326171875</c:v>
                </c:pt>
                <c:pt idx="152">
                  <c:v>57.4326171875</c:v>
                </c:pt>
                <c:pt idx="153">
                  <c:v>57.4326171875</c:v>
                </c:pt>
                <c:pt idx="154">
                  <c:v>57.4404296875</c:v>
                </c:pt>
                <c:pt idx="155">
                  <c:v>57.5029296875</c:v>
                </c:pt>
                <c:pt idx="156">
                  <c:v>57.6513671875</c:v>
                </c:pt>
                <c:pt idx="157">
                  <c:v>57.8427734375</c:v>
                </c:pt>
                <c:pt idx="158">
                  <c:v>57.7333984375</c:v>
                </c:pt>
                <c:pt idx="159">
                  <c:v>57.7373046875</c:v>
                </c:pt>
                <c:pt idx="160">
                  <c:v>57.78515625</c:v>
                </c:pt>
                <c:pt idx="161">
                  <c:v>57.7958984375</c:v>
                </c:pt>
                <c:pt idx="162">
                  <c:v>57.796875</c:v>
                </c:pt>
                <c:pt idx="163">
                  <c:v>57.7958984375</c:v>
                </c:pt>
                <c:pt idx="164">
                  <c:v>57.7958984375</c:v>
                </c:pt>
                <c:pt idx="165">
                  <c:v>57.7958984375</c:v>
                </c:pt>
                <c:pt idx="166">
                  <c:v>57.7958984375</c:v>
                </c:pt>
                <c:pt idx="167">
                  <c:v>57.7958984375</c:v>
                </c:pt>
                <c:pt idx="168">
                  <c:v>57.7958984375</c:v>
                </c:pt>
                <c:pt idx="169">
                  <c:v>57.7958984375</c:v>
                </c:pt>
                <c:pt idx="170">
                  <c:v>57.7958984375</c:v>
                </c:pt>
                <c:pt idx="171">
                  <c:v>57.7958984375</c:v>
                </c:pt>
                <c:pt idx="172">
                  <c:v>57.7958984375</c:v>
                </c:pt>
                <c:pt idx="173">
                  <c:v>57.796875</c:v>
                </c:pt>
                <c:pt idx="174">
                  <c:v>57.7998046875</c:v>
                </c:pt>
                <c:pt idx="175">
                  <c:v>57.9794921875</c:v>
                </c:pt>
                <c:pt idx="176">
                  <c:v>57.9794921875</c:v>
                </c:pt>
                <c:pt idx="177">
                  <c:v>57.9833984375</c:v>
                </c:pt>
                <c:pt idx="178">
                  <c:v>57.9833984375</c:v>
                </c:pt>
                <c:pt idx="179">
                  <c:v>57.9833984375</c:v>
                </c:pt>
                <c:pt idx="180">
                  <c:v>57.9833984375</c:v>
                </c:pt>
                <c:pt idx="181">
                  <c:v>57.9833984375</c:v>
                </c:pt>
                <c:pt idx="182">
                  <c:v>57.9833984375</c:v>
                </c:pt>
                <c:pt idx="183">
                  <c:v>57.9833984375</c:v>
                </c:pt>
                <c:pt idx="184">
                  <c:v>57.9833984375</c:v>
                </c:pt>
                <c:pt idx="185">
                  <c:v>57.9833984375</c:v>
                </c:pt>
                <c:pt idx="186">
                  <c:v>57.9833984375</c:v>
                </c:pt>
                <c:pt idx="187">
                  <c:v>57.9833984375</c:v>
                </c:pt>
                <c:pt idx="188">
                  <c:v>57.9833984375</c:v>
                </c:pt>
                <c:pt idx="189">
                  <c:v>57.9833984375</c:v>
                </c:pt>
                <c:pt idx="190">
                  <c:v>57.9833984375</c:v>
                </c:pt>
                <c:pt idx="191">
                  <c:v>57.9833984375</c:v>
                </c:pt>
                <c:pt idx="192">
                  <c:v>57.9833984375</c:v>
                </c:pt>
                <c:pt idx="193">
                  <c:v>57.9833984375</c:v>
                </c:pt>
                <c:pt idx="194">
                  <c:v>58.0029296875</c:v>
                </c:pt>
                <c:pt idx="195">
                  <c:v>58.1474609375</c:v>
                </c:pt>
                <c:pt idx="196">
                  <c:v>58.1943359375</c:v>
                </c:pt>
                <c:pt idx="197">
                  <c:v>58.1943359375</c:v>
                </c:pt>
                <c:pt idx="198">
                  <c:v>58.15234375</c:v>
                </c:pt>
                <c:pt idx="199">
                  <c:v>58.1552734375</c:v>
                </c:pt>
                <c:pt idx="200">
                  <c:v>58.1552734375</c:v>
                </c:pt>
                <c:pt idx="201">
                  <c:v>58.1572265625</c:v>
                </c:pt>
                <c:pt idx="202">
                  <c:v>58.1572265625</c:v>
                </c:pt>
                <c:pt idx="203">
                  <c:v>58.1572265625</c:v>
                </c:pt>
                <c:pt idx="204">
                  <c:v>58.1572265625</c:v>
                </c:pt>
                <c:pt idx="205">
                  <c:v>58.158203125</c:v>
                </c:pt>
                <c:pt idx="206">
                  <c:v>58.1572265625</c:v>
                </c:pt>
                <c:pt idx="207">
                  <c:v>58.1572265625</c:v>
                </c:pt>
                <c:pt idx="208">
                  <c:v>58.1572265625</c:v>
                </c:pt>
                <c:pt idx="209">
                  <c:v>58.1572265625</c:v>
                </c:pt>
                <c:pt idx="210">
                  <c:v>58.1572265625</c:v>
                </c:pt>
                <c:pt idx="211">
                  <c:v>58.1572265625</c:v>
                </c:pt>
                <c:pt idx="212">
                  <c:v>58.1572265625</c:v>
                </c:pt>
                <c:pt idx="213">
                  <c:v>58.1767578125</c:v>
                </c:pt>
                <c:pt idx="214">
                  <c:v>58.201171875</c:v>
                </c:pt>
                <c:pt idx="215">
                  <c:v>58.1884765625</c:v>
                </c:pt>
                <c:pt idx="216">
                  <c:v>58.1884765625</c:v>
                </c:pt>
                <c:pt idx="217">
                  <c:v>58.1533203125</c:v>
                </c:pt>
                <c:pt idx="218">
                  <c:v>58.1533203125</c:v>
                </c:pt>
                <c:pt idx="219">
                  <c:v>58.1533203125</c:v>
                </c:pt>
                <c:pt idx="220">
                  <c:v>58.1533203125</c:v>
                </c:pt>
                <c:pt idx="221">
                  <c:v>58.1533203125</c:v>
                </c:pt>
                <c:pt idx="222">
                  <c:v>58.1533203125</c:v>
                </c:pt>
                <c:pt idx="223">
                  <c:v>58.154296875</c:v>
                </c:pt>
                <c:pt idx="224">
                  <c:v>58.1533203125</c:v>
                </c:pt>
                <c:pt idx="225">
                  <c:v>58.1533203125</c:v>
                </c:pt>
                <c:pt idx="226">
                  <c:v>58.1533203125</c:v>
                </c:pt>
                <c:pt idx="227">
                  <c:v>58.1533203125</c:v>
                </c:pt>
                <c:pt idx="228">
                  <c:v>58.1533203125</c:v>
                </c:pt>
                <c:pt idx="229">
                  <c:v>58.1533203125</c:v>
                </c:pt>
                <c:pt idx="230">
                  <c:v>58.1533203125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2554832"/>
        <c:axId val="-1522561904"/>
      </c:lineChart>
      <c:catAx>
        <c:axId val="-152255483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52256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2256190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52255483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32"/>
  <sheetViews>
    <sheetView tabSelected="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464</f>
        <v>464</v>
      </c>
      <c r="B2" s="1">
        <f>14</f>
        <v>14</v>
      </c>
      <c r="C2" s="1">
        <f>419</f>
        <v>419</v>
      </c>
      <c r="D2" s="1">
        <f>2291</f>
        <v>2291</v>
      </c>
      <c r="E2" s="1">
        <f>2.2373046875</f>
        <v>2.2373046875</v>
      </c>
      <c r="G2" s="1">
        <f>283</f>
        <v>283</v>
      </c>
    </row>
    <row r="3" spans="1:10" x14ac:dyDescent="0.25">
      <c r="A3" s="1">
        <f>762</f>
        <v>762</v>
      </c>
      <c r="B3" s="1">
        <f>17</f>
        <v>17</v>
      </c>
      <c r="C3" s="1">
        <f>556</f>
        <v>556</v>
      </c>
      <c r="D3" s="1">
        <f>6596</f>
        <v>6596</v>
      </c>
      <c r="E3" s="1">
        <f>6.44140625</f>
        <v>6.44140625</v>
      </c>
    </row>
    <row r="4" spans="1:10" x14ac:dyDescent="0.25">
      <c r="A4" s="1">
        <f>1037</f>
        <v>1037</v>
      </c>
      <c r="B4" s="1">
        <f>23</f>
        <v>23</v>
      </c>
      <c r="C4" s="1">
        <f>777</f>
        <v>777</v>
      </c>
      <c r="D4" s="1">
        <f>15600</f>
        <v>15600</v>
      </c>
      <c r="E4" s="1">
        <f>15.234375</f>
        <v>15.234375</v>
      </c>
      <c r="G4" s="1" t="s">
        <v>5</v>
      </c>
    </row>
    <row r="5" spans="1:10" x14ac:dyDescent="0.25">
      <c r="A5" s="1">
        <f>1307</f>
        <v>1307</v>
      </c>
      <c r="B5" s="1">
        <f>28</f>
        <v>28</v>
      </c>
      <c r="C5" s="1">
        <f>905</f>
        <v>905</v>
      </c>
      <c r="D5" s="1">
        <f>20504</f>
        <v>20504</v>
      </c>
      <c r="E5" s="1">
        <f>20.0234375</f>
        <v>20.0234375</v>
      </c>
      <c r="G5" s="1">
        <f>151</f>
        <v>151</v>
      </c>
    </row>
    <row r="6" spans="1:10" x14ac:dyDescent="0.25">
      <c r="A6" s="1">
        <f>1573</f>
        <v>1573</v>
      </c>
      <c r="B6" s="1">
        <f>24</f>
        <v>24</v>
      </c>
      <c r="C6" s="1">
        <f>1068</f>
        <v>1068</v>
      </c>
      <c r="D6" s="1">
        <f>22981</f>
        <v>22981</v>
      </c>
      <c r="E6" s="1">
        <f>22.4423828125</f>
        <v>22.4423828125</v>
      </c>
    </row>
    <row r="7" spans="1:10" x14ac:dyDescent="0.25">
      <c r="A7" s="1">
        <f>1843</f>
        <v>1843</v>
      </c>
      <c r="B7" s="1">
        <f>27</f>
        <v>27</v>
      </c>
      <c r="C7" s="1">
        <f>1214</f>
        <v>1214</v>
      </c>
      <c r="D7" s="1">
        <f>24041</f>
        <v>24041</v>
      </c>
      <c r="E7" s="1">
        <f>23.4775390625</f>
        <v>23.4775390625</v>
      </c>
    </row>
    <row r="8" spans="1:10" x14ac:dyDescent="0.25">
      <c r="A8" s="1">
        <f>2119</f>
        <v>2119</v>
      </c>
      <c r="B8" s="1">
        <f>33</f>
        <v>33</v>
      </c>
      <c r="C8" s="1">
        <f>1339</f>
        <v>1339</v>
      </c>
      <c r="D8" s="1">
        <f>23627</f>
        <v>23627</v>
      </c>
      <c r="E8" s="1">
        <f>23.0732421875</f>
        <v>23.0732421875</v>
      </c>
    </row>
    <row r="9" spans="1:10" x14ac:dyDescent="0.25">
      <c r="A9" s="1">
        <f>2405</f>
        <v>2405</v>
      </c>
      <c r="B9" s="1">
        <f>24</f>
        <v>24</v>
      </c>
      <c r="C9" s="1">
        <f>1477</f>
        <v>1477</v>
      </c>
      <c r="D9" s="1">
        <f>28859</f>
        <v>28859</v>
      </c>
      <c r="E9" s="1">
        <f>28.1826171875</f>
        <v>28.1826171875</v>
      </c>
    </row>
    <row r="10" spans="1:10" x14ac:dyDescent="0.25">
      <c r="A10" s="1">
        <f>2669</f>
        <v>2669</v>
      </c>
      <c r="B10" s="1">
        <f>25</f>
        <v>25</v>
      </c>
      <c r="C10" s="1">
        <f>1610</f>
        <v>1610</v>
      </c>
      <c r="D10" s="1">
        <f>26331</f>
        <v>26331</v>
      </c>
      <c r="E10" s="1">
        <f>25.7138671875</f>
        <v>25.7138671875</v>
      </c>
    </row>
    <row r="11" spans="1:10" x14ac:dyDescent="0.25">
      <c r="A11" s="1">
        <f>2937</f>
        <v>2937</v>
      </c>
      <c r="B11" s="1">
        <f>37</f>
        <v>37</v>
      </c>
      <c r="C11" s="1">
        <f>1732</f>
        <v>1732</v>
      </c>
      <c r="D11" s="1">
        <f>28252</f>
        <v>28252</v>
      </c>
      <c r="E11" s="1">
        <f>27.58984375</f>
        <v>27.58984375</v>
      </c>
    </row>
    <row r="12" spans="1:10" x14ac:dyDescent="0.25">
      <c r="A12" s="1">
        <f>3209</f>
        <v>3209</v>
      </c>
      <c r="B12" s="1">
        <f>33</f>
        <v>33</v>
      </c>
      <c r="C12" s="1">
        <f>1869</f>
        <v>1869</v>
      </c>
      <c r="D12" s="1">
        <f>29860</f>
        <v>29860</v>
      </c>
      <c r="E12" s="1">
        <f>29.16015625</f>
        <v>29.16015625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3473</f>
        <v>3473</v>
      </c>
      <c r="B13" s="1">
        <f>34</f>
        <v>34</v>
      </c>
      <c r="C13" s="1">
        <f>2031</f>
        <v>2031</v>
      </c>
      <c r="D13" s="1">
        <f>30379</f>
        <v>30379</v>
      </c>
      <c r="E13" s="1">
        <f>29.6669921875</f>
        <v>29.6669921875</v>
      </c>
      <c r="H13" s="1">
        <f>AVERAGE(E26:E52)</f>
        <v>45.417534722222221</v>
      </c>
      <c r="I13" s="1">
        <f>MAX(E2:E668)</f>
        <v>58.201171875</v>
      </c>
      <c r="J13" s="1">
        <f>AVERAGE(E215:E232)</f>
        <v>58.161241319444443</v>
      </c>
    </row>
    <row r="14" spans="1:10" x14ac:dyDescent="0.25">
      <c r="A14" s="1">
        <f>3744</f>
        <v>3744</v>
      </c>
      <c r="B14" s="1">
        <f>0</f>
        <v>0</v>
      </c>
      <c r="C14" s="1">
        <f>2183</f>
        <v>2183</v>
      </c>
      <c r="D14" s="1">
        <f>31487</f>
        <v>31487</v>
      </c>
      <c r="E14" s="1">
        <f>30.7490234375</f>
        <v>30.7490234375</v>
      </c>
    </row>
    <row r="15" spans="1:10" x14ac:dyDescent="0.25">
      <c r="A15" s="1">
        <f>4017</f>
        <v>4017</v>
      </c>
      <c r="B15" s="1">
        <f>0</f>
        <v>0</v>
      </c>
      <c r="C15" s="1">
        <f>2316</f>
        <v>2316</v>
      </c>
      <c r="D15" s="1">
        <f>32731</f>
        <v>32731</v>
      </c>
      <c r="E15" s="1">
        <f>31.9638671875</f>
        <v>31.9638671875</v>
      </c>
    </row>
    <row r="16" spans="1:10" x14ac:dyDescent="0.25">
      <c r="A16" s="1">
        <f>4286</f>
        <v>4286</v>
      </c>
      <c r="B16" s="1">
        <f>0</f>
        <v>0</v>
      </c>
      <c r="C16" s="1">
        <f>2464</f>
        <v>2464</v>
      </c>
      <c r="D16" s="1">
        <f>33895</f>
        <v>33895</v>
      </c>
      <c r="E16" s="1">
        <f>33.1005859375</f>
        <v>33.1005859375</v>
      </c>
    </row>
    <row r="17" spans="1:5" x14ac:dyDescent="0.25">
      <c r="A17" s="1">
        <f>4583</f>
        <v>4583</v>
      </c>
      <c r="B17" s="1">
        <f>0</f>
        <v>0</v>
      </c>
      <c r="C17" s="1">
        <f>2598</f>
        <v>2598</v>
      </c>
      <c r="D17" s="1">
        <f>35492</f>
        <v>35492</v>
      </c>
      <c r="E17" s="1">
        <f>34.66015625</f>
        <v>34.66015625</v>
      </c>
    </row>
    <row r="18" spans="1:5" x14ac:dyDescent="0.25">
      <c r="A18" s="1">
        <f>4859</f>
        <v>4859</v>
      </c>
      <c r="B18" s="1">
        <f>0</f>
        <v>0</v>
      </c>
      <c r="C18" s="1">
        <f>2729</f>
        <v>2729</v>
      </c>
      <c r="D18" s="1">
        <f>36640</f>
        <v>36640</v>
      </c>
      <c r="E18" s="1">
        <f>35.78125</f>
        <v>35.78125</v>
      </c>
    </row>
    <row r="19" spans="1:5" x14ac:dyDescent="0.25">
      <c r="A19" s="1">
        <f>5144</f>
        <v>5144</v>
      </c>
      <c r="B19" s="1">
        <f>0</f>
        <v>0</v>
      </c>
      <c r="C19" s="1">
        <f>2857</f>
        <v>2857</v>
      </c>
      <c r="D19" s="1">
        <f>37140</f>
        <v>37140</v>
      </c>
      <c r="E19" s="1">
        <f>36.26953125</f>
        <v>36.26953125</v>
      </c>
    </row>
    <row r="20" spans="1:5" x14ac:dyDescent="0.25">
      <c r="A20" s="1">
        <f>5440</f>
        <v>5440</v>
      </c>
      <c r="B20" s="1">
        <f>16</f>
        <v>16</v>
      </c>
      <c r="C20" s="1">
        <f>3010</f>
        <v>3010</v>
      </c>
      <c r="D20" s="1">
        <f>38496</f>
        <v>38496</v>
      </c>
      <c r="E20" s="1">
        <f>37.59375</f>
        <v>37.59375</v>
      </c>
    </row>
    <row r="21" spans="1:5" x14ac:dyDescent="0.25">
      <c r="A21" s="1">
        <f>5752</f>
        <v>5752</v>
      </c>
      <c r="B21" s="1">
        <f>7</f>
        <v>7</v>
      </c>
      <c r="C21" s="1">
        <f>3143</f>
        <v>3143</v>
      </c>
      <c r="D21" s="1">
        <f>39576</f>
        <v>39576</v>
      </c>
      <c r="E21" s="1">
        <f>38.6484375</f>
        <v>38.6484375</v>
      </c>
    </row>
    <row r="22" spans="1:5" x14ac:dyDescent="0.25">
      <c r="A22" s="1">
        <f>6022</f>
        <v>6022</v>
      </c>
      <c r="B22" s="1">
        <f>30</f>
        <v>30</v>
      </c>
      <c r="C22" s="1">
        <f>3283</f>
        <v>3283</v>
      </c>
      <c r="D22" s="1">
        <f>41017</f>
        <v>41017</v>
      </c>
      <c r="E22" s="1">
        <f>40.0556640625</f>
        <v>40.0556640625</v>
      </c>
    </row>
    <row r="23" spans="1:5" x14ac:dyDescent="0.25">
      <c r="A23" s="1">
        <f>6301</f>
        <v>6301</v>
      </c>
      <c r="B23" s="1">
        <f>23</f>
        <v>23</v>
      </c>
      <c r="C23" s="1">
        <f>3457</f>
        <v>3457</v>
      </c>
      <c r="D23" s="1">
        <f>42657</f>
        <v>42657</v>
      </c>
      <c r="E23" s="1">
        <f>41.6572265625</f>
        <v>41.6572265625</v>
      </c>
    </row>
    <row r="24" spans="1:5" x14ac:dyDescent="0.25">
      <c r="A24" s="1">
        <f>6602</f>
        <v>6602</v>
      </c>
      <c r="B24" s="1">
        <f>36</f>
        <v>36</v>
      </c>
      <c r="C24" s="1">
        <f>3605</f>
        <v>3605</v>
      </c>
      <c r="D24" s="1">
        <f>43093</f>
        <v>43093</v>
      </c>
      <c r="E24" s="1">
        <f>42.0830078125</f>
        <v>42.0830078125</v>
      </c>
    </row>
    <row r="25" spans="1:5" x14ac:dyDescent="0.25">
      <c r="A25" s="1">
        <f>6885</f>
        <v>6885</v>
      </c>
      <c r="B25" s="1">
        <f>36</f>
        <v>36</v>
      </c>
      <c r="C25" s="1">
        <f>3744</f>
        <v>3744</v>
      </c>
      <c r="D25" s="1">
        <f t="shared" ref="D25:D35" si="0">43117</f>
        <v>43117</v>
      </c>
      <c r="E25" s="1">
        <f t="shared" ref="E25:E35" si="1">42.1064453125</f>
        <v>42.1064453125</v>
      </c>
    </row>
    <row r="26" spans="1:5" x14ac:dyDescent="0.25">
      <c r="A26" s="1">
        <f>7181</f>
        <v>7181</v>
      </c>
      <c r="B26" s="1">
        <f>37</f>
        <v>37</v>
      </c>
      <c r="C26" s="1">
        <f>3892</f>
        <v>3892</v>
      </c>
      <c r="D26" s="1">
        <f t="shared" si="0"/>
        <v>43117</v>
      </c>
      <c r="E26" s="1">
        <f t="shared" si="1"/>
        <v>42.1064453125</v>
      </c>
    </row>
    <row r="27" spans="1:5" x14ac:dyDescent="0.25">
      <c r="A27" s="1">
        <f>7459</f>
        <v>7459</v>
      </c>
      <c r="B27" s="1">
        <f>35</f>
        <v>35</v>
      </c>
      <c r="C27" s="1">
        <f>4032</f>
        <v>4032</v>
      </c>
      <c r="D27" s="1">
        <f t="shared" si="0"/>
        <v>43117</v>
      </c>
      <c r="E27" s="1">
        <f t="shared" si="1"/>
        <v>42.1064453125</v>
      </c>
    </row>
    <row r="28" spans="1:5" x14ac:dyDescent="0.25">
      <c r="A28" s="1">
        <f>7735</f>
        <v>7735</v>
      </c>
      <c r="B28" s="1">
        <f>36</f>
        <v>36</v>
      </c>
      <c r="C28" s="1">
        <f>4160</f>
        <v>4160</v>
      </c>
      <c r="D28" s="1">
        <f t="shared" si="0"/>
        <v>43117</v>
      </c>
      <c r="E28" s="1">
        <f t="shared" si="1"/>
        <v>42.1064453125</v>
      </c>
    </row>
    <row r="29" spans="1:5" x14ac:dyDescent="0.25">
      <c r="A29" s="1">
        <f>8021</f>
        <v>8021</v>
      </c>
      <c r="B29" s="1">
        <f>36</f>
        <v>36</v>
      </c>
      <c r="C29" s="1">
        <f>4296</f>
        <v>4296</v>
      </c>
      <c r="D29" s="1">
        <f t="shared" si="0"/>
        <v>43117</v>
      </c>
      <c r="E29" s="1">
        <f t="shared" si="1"/>
        <v>42.1064453125</v>
      </c>
    </row>
    <row r="30" spans="1:5" x14ac:dyDescent="0.25">
      <c r="A30" s="1">
        <f>8301</f>
        <v>8301</v>
      </c>
      <c r="B30" s="1">
        <f>25</f>
        <v>25</v>
      </c>
      <c r="C30" s="1">
        <f>4449</f>
        <v>4449</v>
      </c>
      <c r="D30" s="1">
        <f t="shared" si="0"/>
        <v>43117</v>
      </c>
      <c r="E30" s="1">
        <f t="shared" si="1"/>
        <v>42.1064453125</v>
      </c>
    </row>
    <row r="31" spans="1:5" x14ac:dyDescent="0.25">
      <c r="A31" s="1">
        <f>8600</f>
        <v>8600</v>
      </c>
      <c r="B31" s="1">
        <f>39</f>
        <v>39</v>
      </c>
      <c r="C31" s="1">
        <f>4624</f>
        <v>4624</v>
      </c>
      <c r="D31" s="1">
        <f t="shared" si="0"/>
        <v>43117</v>
      </c>
      <c r="E31" s="1">
        <f t="shared" si="1"/>
        <v>42.1064453125</v>
      </c>
    </row>
    <row r="32" spans="1:5" x14ac:dyDescent="0.25">
      <c r="A32" s="1">
        <f>8892</f>
        <v>8892</v>
      </c>
      <c r="B32" s="1">
        <f>39</f>
        <v>39</v>
      </c>
      <c r="C32" s="1">
        <f>4763</f>
        <v>4763</v>
      </c>
      <c r="D32" s="1">
        <f t="shared" si="0"/>
        <v>43117</v>
      </c>
      <c r="E32" s="1">
        <f t="shared" si="1"/>
        <v>42.1064453125</v>
      </c>
    </row>
    <row r="33" spans="1:5" x14ac:dyDescent="0.25">
      <c r="A33" s="1">
        <f>9183</f>
        <v>9183</v>
      </c>
      <c r="B33" s="1">
        <f>32</f>
        <v>32</v>
      </c>
      <c r="C33" s="1">
        <f>4910</f>
        <v>4910</v>
      </c>
      <c r="D33" s="1">
        <f t="shared" si="0"/>
        <v>43117</v>
      </c>
      <c r="E33" s="1">
        <f t="shared" si="1"/>
        <v>42.1064453125</v>
      </c>
    </row>
    <row r="34" spans="1:5" x14ac:dyDescent="0.25">
      <c r="A34" s="1">
        <f>9475</f>
        <v>9475</v>
      </c>
      <c r="B34" s="1">
        <f>34</f>
        <v>34</v>
      </c>
      <c r="C34" s="1">
        <f>5041</f>
        <v>5041</v>
      </c>
      <c r="D34" s="1">
        <f t="shared" si="0"/>
        <v>43117</v>
      </c>
      <c r="E34" s="1">
        <f t="shared" si="1"/>
        <v>42.1064453125</v>
      </c>
    </row>
    <row r="35" spans="1:5" x14ac:dyDescent="0.25">
      <c r="A35" s="1">
        <f>9755</f>
        <v>9755</v>
      </c>
      <c r="B35" s="1">
        <f>12</f>
        <v>12</v>
      </c>
      <c r="C35" s="1">
        <f>5170</f>
        <v>5170</v>
      </c>
      <c r="D35" s="1">
        <f t="shared" si="0"/>
        <v>43117</v>
      </c>
      <c r="E35" s="1">
        <f t="shared" si="1"/>
        <v>42.1064453125</v>
      </c>
    </row>
    <row r="36" spans="1:5" x14ac:dyDescent="0.25">
      <c r="A36" s="1">
        <f>10036</f>
        <v>10036</v>
      </c>
      <c r="B36" s="1">
        <f>14</f>
        <v>14</v>
      </c>
      <c r="C36" s="1">
        <f>5348</f>
        <v>5348</v>
      </c>
      <c r="D36" s="1">
        <f>43233</f>
        <v>43233</v>
      </c>
      <c r="E36" s="1">
        <f>42.2197265625</f>
        <v>42.2197265625</v>
      </c>
    </row>
    <row r="37" spans="1:5" x14ac:dyDescent="0.25">
      <c r="A37" s="1">
        <f>10317</f>
        <v>10317</v>
      </c>
      <c r="B37" s="1">
        <f>20</f>
        <v>20</v>
      </c>
      <c r="C37" s="1">
        <f>5502</f>
        <v>5502</v>
      </c>
      <c r="D37" s="1">
        <f>43468</f>
        <v>43468</v>
      </c>
      <c r="E37" s="1">
        <f>42.44921875</f>
        <v>42.44921875</v>
      </c>
    </row>
    <row r="38" spans="1:5" x14ac:dyDescent="0.25">
      <c r="A38" s="1">
        <f>10615</f>
        <v>10615</v>
      </c>
      <c r="B38" s="1">
        <f>27</f>
        <v>27</v>
      </c>
      <c r="C38" s="1">
        <f>5666</f>
        <v>5666</v>
      </c>
      <c r="D38" s="1">
        <f>44178</f>
        <v>44178</v>
      </c>
      <c r="E38" s="1">
        <f>43.142578125</f>
        <v>43.142578125</v>
      </c>
    </row>
    <row r="39" spans="1:5" x14ac:dyDescent="0.25">
      <c r="A39" s="1">
        <f>10909</f>
        <v>10909</v>
      </c>
      <c r="B39" s="1">
        <f>23</f>
        <v>23</v>
      </c>
      <c r="C39" s="1">
        <f>5803</f>
        <v>5803</v>
      </c>
      <c r="D39" s="1">
        <f>44586</f>
        <v>44586</v>
      </c>
      <c r="E39" s="1">
        <f>43.541015625</f>
        <v>43.541015625</v>
      </c>
    </row>
    <row r="40" spans="1:5" x14ac:dyDescent="0.25">
      <c r="A40" s="1">
        <f>11188</f>
        <v>11188</v>
      </c>
      <c r="B40" s="1">
        <f>33</f>
        <v>33</v>
      </c>
      <c r="C40" s="1">
        <f>5945</f>
        <v>5945</v>
      </c>
      <c r="D40" s="1">
        <f>45842</f>
        <v>45842</v>
      </c>
      <c r="E40" s="1">
        <f>44.767578125</f>
        <v>44.767578125</v>
      </c>
    </row>
    <row r="41" spans="1:5" x14ac:dyDescent="0.25">
      <c r="A41" s="1">
        <f>11474</f>
        <v>11474</v>
      </c>
      <c r="B41" s="1">
        <f>45</f>
        <v>45</v>
      </c>
      <c r="C41" s="1">
        <f>6078</f>
        <v>6078</v>
      </c>
      <c r="D41" s="1">
        <f>46018</f>
        <v>46018</v>
      </c>
      <c r="E41" s="1">
        <f>44.939453125</f>
        <v>44.939453125</v>
      </c>
    </row>
    <row r="42" spans="1:5" x14ac:dyDescent="0.25">
      <c r="A42" s="1">
        <f>11755</f>
        <v>11755</v>
      </c>
      <c r="B42" s="1">
        <f>23</f>
        <v>23</v>
      </c>
      <c r="C42" s="1">
        <f>6214</f>
        <v>6214</v>
      </c>
      <c r="D42" s="1">
        <f>46422</f>
        <v>46422</v>
      </c>
      <c r="E42" s="1">
        <f>45.333984375</f>
        <v>45.333984375</v>
      </c>
    </row>
    <row r="43" spans="1:5" x14ac:dyDescent="0.25">
      <c r="A43" s="1">
        <f>12036</f>
        <v>12036</v>
      </c>
      <c r="B43" s="1">
        <f>0</f>
        <v>0</v>
      </c>
      <c r="C43" s="1">
        <f>6373</f>
        <v>6373</v>
      </c>
      <c r="D43" s="1">
        <f>47594</f>
        <v>47594</v>
      </c>
      <c r="E43" s="1">
        <f>46.478515625</f>
        <v>46.478515625</v>
      </c>
    </row>
    <row r="44" spans="1:5" x14ac:dyDescent="0.25">
      <c r="A44" s="1">
        <f>12301</f>
        <v>12301</v>
      </c>
      <c r="B44" s="1">
        <f>0</f>
        <v>0</v>
      </c>
      <c r="C44" s="1">
        <f>6508</f>
        <v>6508</v>
      </c>
      <c r="D44" s="1">
        <f>48394</f>
        <v>48394</v>
      </c>
      <c r="E44" s="1">
        <f>47.259765625</f>
        <v>47.259765625</v>
      </c>
    </row>
    <row r="45" spans="1:5" x14ac:dyDescent="0.25">
      <c r="A45" s="1">
        <f>12575</f>
        <v>12575</v>
      </c>
      <c r="B45" s="1">
        <f>0</f>
        <v>0</v>
      </c>
      <c r="C45" s="1">
        <f>6643</f>
        <v>6643</v>
      </c>
      <c r="D45" s="1">
        <f>48894</f>
        <v>48894</v>
      </c>
      <c r="E45" s="1">
        <f>47.748046875</f>
        <v>47.748046875</v>
      </c>
    </row>
    <row r="46" spans="1:5" x14ac:dyDescent="0.25">
      <c r="A46" s="1">
        <f>12849</f>
        <v>12849</v>
      </c>
      <c r="B46" s="1">
        <f>7</f>
        <v>7</v>
      </c>
      <c r="C46" s="1">
        <f>6791</f>
        <v>6791</v>
      </c>
      <c r="D46" s="1">
        <f>50214</f>
        <v>50214</v>
      </c>
      <c r="E46" s="1">
        <f>49.037109375</f>
        <v>49.037109375</v>
      </c>
    </row>
    <row r="47" spans="1:5" x14ac:dyDescent="0.25">
      <c r="A47" s="1">
        <f>13132</f>
        <v>13132</v>
      </c>
      <c r="B47" s="1">
        <f>3</f>
        <v>3</v>
      </c>
      <c r="C47" s="1">
        <f>6963</f>
        <v>6963</v>
      </c>
      <c r="D47" s="1">
        <f>50678</f>
        <v>50678</v>
      </c>
      <c r="E47" s="1">
        <f>49.490234375</f>
        <v>49.490234375</v>
      </c>
    </row>
    <row r="48" spans="1:5" x14ac:dyDescent="0.25">
      <c r="A48" s="1">
        <f>13399</f>
        <v>13399</v>
      </c>
      <c r="B48" s="1">
        <f>0</f>
        <v>0</v>
      </c>
      <c r="C48" s="1">
        <f>7101</f>
        <v>7101</v>
      </c>
      <c r="D48" s="1">
        <f>51742</f>
        <v>51742</v>
      </c>
      <c r="E48" s="1">
        <f>50.529296875</f>
        <v>50.529296875</v>
      </c>
    </row>
    <row r="49" spans="1:5" x14ac:dyDescent="0.25">
      <c r="A49" s="1">
        <f>13674</f>
        <v>13674</v>
      </c>
      <c r="B49" s="1">
        <f>0</f>
        <v>0</v>
      </c>
      <c r="C49" s="1">
        <f>7253</f>
        <v>7253</v>
      </c>
      <c r="D49" s="1">
        <f>53050</f>
        <v>53050</v>
      </c>
      <c r="E49" s="1">
        <f>51.806640625</f>
        <v>51.806640625</v>
      </c>
    </row>
    <row r="50" spans="1:5" x14ac:dyDescent="0.25">
      <c r="A50" s="1">
        <f>14002</f>
        <v>14002</v>
      </c>
      <c r="B50" s="1">
        <f>0</f>
        <v>0</v>
      </c>
      <c r="C50" s="1">
        <f>7434</f>
        <v>7434</v>
      </c>
      <c r="D50" s="1">
        <f>53130</f>
        <v>53130</v>
      </c>
      <c r="E50" s="1">
        <f>51.884765625</f>
        <v>51.884765625</v>
      </c>
    </row>
    <row r="51" spans="1:5" x14ac:dyDescent="0.25">
      <c r="A51" s="1">
        <f>14330</f>
        <v>14330</v>
      </c>
      <c r="B51" s="1">
        <f>0</f>
        <v>0</v>
      </c>
      <c r="C51" s="1">
        <f>7581</f>
        <v>7581</v>
      </c>
      <c r="D51" s="1">
        <f>53299</f>
        <v>53299</v>
      </c>
      <c r="E51" s="1">
        <f>52.0498046875</f>
        <v>52.0498046875</v>
      </c>
    </row>
    <row r="52" spans="1:5" x14ac:dyDescent="0.25">
      <c r="A52" s="1">
        <f>14641</f>
        <v>14641</v>
      </c>
      <c r="B52" s="1">
        <f>4</f>
        <v>4</v>
      </c>
      <c r="C52" s="1">
        <f>7750</f>
        <v>7750</v>
      </c>
      <c r="D52" s="1">
        <f>53792</f>
        <v>53792</v>
      </c>
      <c r="E52" s="1">
        <f>52.53125</f>
        <v>52.53125</v>
      </c>
    </row>
    <row r="53" spans="1:5" x14ac:dyDescent="0.25">
      <c r="A53" s="1">
        <f>14936</f>
        <v>14936</v>
      </c>
      <c r="B53" s="1">
        <f>32</f>
        <v>32</v>
      </c>
      <c r="C53" s="1">
        <f>7902</f>
        <v>7902</v>
      </c>
      <c r="D53" s="1">
        <f>54180</f>
        <v>54180</v>
      </c>
      <c r="E53" s="1">
        <f>52.91015625</f>
        <v>52.91015625</v>
      </c>
    </row>
    <row r="54" spans="1:5" x14ac:dyDescent="0.25">
      <c r="A54" s="1">
        <f>15234</f>
        <v>15234</v>
      </c>
      <c r="B54" s="1">
        <f>27</f>
        <v>27</v>
      </c>
      <c r="C54" s="1">
        <f>8049</f>
        <v>8049</v>
      </c>
      <c r="D54" s="1">
        <f>54264</f>
        <v>54264</v>
      </c>
      <c r="E54" s="1">
        <f>52.9921875</f>
        <v>52.9921875</v>
      </c>
    </row>
    <row r="55" spans="1:5" x14ac:dyDescent="0.25">
      <c r="A55" s="1">
        <f>15496</f>
        <v>15496</v>
      </c>
      <c r="B55" s="1">
        <f>26</f>
        <v>26</v>
      </c>
      <c r="C55" s="1">
        <f>8173</f>
        <v>8173</v>
      </c>
      <c r="D55" s="1">
        <f>54312</f>
        <v>54312</v>
      </c>
      <c r="E55" s="1">
        <f>53.0390625</f>
        <v>53.0390625</v>
      </c>
    </row>
    <row r="56" spans="1:5" x14ac:dyDescent="0.25">
      <c r="A56" s="1">
        <f>15780</f>
        <v>15780</v>
      </c>
      <c r="B56" s="1">
        <f>19</f>
        <v>19</v>
      </c>
      <c r="C56" s="1">
        <f>8315</f>
        <v>8315</v>
      </c>
      <c r="D56" s="1">
        <f>54360</f>
        <v>54360</v>
      </c>
      <c r="E56" s="1">
        <f>53.0859375</f>
        <v>53.0859375</v>
      </c>
    </row>
    <row r="57" spans="1:5" x14ac:dyDescent="0.25">
      <c r="A57" s="1">
        <f>16091</f>
        <v>16091</v>
      </c>
      <c r="B57" s="1">
        <f>38</f>
        <v>38</v>
      </c>
      <c r="C57" s="1">
        <f>8500</f>
        <v>8500</v>
      </c>
      <c r="D57" s="1">
        <f>54668</f>
        <v>54668</v>
      </c>
      <c r="E57" s="1">
        <f>53.38671875</f>
        <v>53.38671875</v>
      </c>
    </row>
    <row r="58" spans="1:5" x14ac:dyDescent="0.25">
      <c r="A58" s="1">
        <f>16365</f>
        <v>16365</v>
      </c>
      <c r="B58" s="1">
        <f>0</f>
        <v>0</v>
      </c>
      <c r="C58" s="1">
        <f>8647</f>
        <v>8647</v>
      </c>
      <c r="D58" s="1">
        <f>54944</f>
        <v>54944</v>
      </c>
      <c r="E58" s="1">
        <f>53.65625</f>
        <v>53.65625</v>
      </c>
    </row>
    <row r="59" spans="1:5" x14ac:dyDescent="0.25">
      <c r="A59" s="1">
        <f>16645</f>
        <v>16645</v>
      </c>
      <c r="B59" s="1">
        <f>0</f>
        <v>0</v>
      </c>
      <c r="C59" s="1">
        <f>8808</f>
        <v>8808</v>
      </c>
      <c r="D59" s="1">
        <f>55096</f>
        <v>55096</v>
      </c>
      <c r="E59" s="1">
        <f>53.8046875</f>
        <v>53.8046875</v>
      </c>
    </row>
    <row r="60" spans="1:5" x14ac:dyDescent="0.25">
      <c r="A60" s="1">
        <f>16925</f>
        <v>16925</v>
      </c>
      <c r="B60" s="1">
        <f>0</f>
        <v>0</v>
      </c>
      <c r="C60" s="1">
        <f>8974</f>
        <v>8974</v>
      </c>
      <c r="D60" s="1">
        <f>55137</f>
        <v>55137</v>
      </c>
      <c r="E60" s="1">
        <f>53.8447265625</f>
        <v>53.8447265625</v>
      </c>
    </row>
    <row r="61" spans="1:5" x14ac:dyDescent="0.25">
      <c r="A61" s="1">
        <f>17213</f>
        <v>17213</v>
      </c>
      <c r="B61" s="1">
        <f>0</f>
        <v>0</v>
      </c>
      <c r="C61" s="1">
        <f>9122</f>
        <v>9122</v>
      </c>
      <c r="D61" s="1">
        <f>55224</f>
        <v>55224</v>
      </c>
      <c r="E61" s="1">
        <f>53.9296875</f>
        <v>53.9296875</v>
      </c>
    </row>
    <row r="62" spans="1:5" x14ac:dyDescent="0.25">
      <c r="A62" s="1">
        <f>17490</f>
        <v>17490</v>
      </c>
      <c r="B62" s="1">
        <f>0</f>
        <v>0</v>
      </c>
      <c r="C62" s="1">
        <f>9270</f>
        <v>9270</v>
      </c>
      <c r="D62" s="1">
        <f>55460</f>
        <v>55460</v>
      </c>
      <c r="E62" s="1">
        <f>54.16015625</f>
        <v>54.16015625</v>
      </c>
    </row>
    <row r="63" spans="1:5" x14ac:dyDescent="0.25">
      <c r="A63" s="1">
        <f>17763</f>
        <v>17763</v>
      </c>
      <c r="B63" s="1">
        <f>30</f>
        <v>30</v>
      </c>
      <c r="C63" s="1">
        <f>9433</f>
        <v>9433</v>
      </c>
      <c r="D63" s="1">
        <f>55491</f>
        <v>55491</v>
      </c>
      <c r="E63" s="1">
        <f>54.1904296875</f>
        <v>54.1904296875</v>
      </c>
    </row>
    <row r="64" spans="1:5" x14ac:dyDescent="0.25">
      <c r="A64" s="1">
        <f>18030</f>
        <v>18030</v>
      </c>
      <c r="B64" s="1">
        <f>32</f>
        <v>32</v>
      </c>
      <c r="C64" s="1">
        <f>9577</f>
        <v>9577</v>
      </c>
      <c r="D64" s="1">
        <f>55508</f>
        <v>55508</v>
      </c>
      <c r="E64" s="1">
        <f>54.20703125</f>
        <v>54.20703125</v>
      </c>
    </row>
    <row r="65" spans="1:5" x14ac:dyDescent="0.25">
      <c r="A65" s="1">
        <f>18319</f>
        <v>18319</v>
      </c>
      <c r="B65" s="1">
        <f>37</f>
        <v>37</v>
      </c>
      <c r="C65" s="1">
        <f>9722</f>
        <v>9722</v>
      </c>
      <c r="D65" s="1">
        <f>55527</f>
        <v>55527</v>
      </c>
      <c r="E65" s="1">
        <f>54.2255859375</f>
        <v>54.2255859375</v>
      </c>
    </row>
    <row r="66" spans="1:5" x14ac:dyDescent="0.25">
      <c r="A66" s="1">
        <f>18588</f>
        <v>18588</v>
      </c>
      <c r="B66" s="1">
        <f>14</f>
        <v>14</v>
      </c>
      <c r="C66" s="1">
        <f>9875</f>
        <v>9875</v>
      </c>
      <c r="D66" s="1">
        <f>55552</f>
        <v>55552</v>
      </c>
      <c r="E66" s="1">
        <f>54.25</f>
        <v>54.25</v>
      </c>
    </row>
    <row r="67" spans="1:5" x14ac:dyDescent="0.25">
      <c r="A67" s="1">
        <f>18873</f>
        <v>18873</v>
      </c>
      <c r="B67" s="1">
        <f>31</f>
        <v>31</v>
      </c>
      <c r="C67" s="1">
        <f>10033</f>
        <v>10033</v>
      </c>
      <c r="D67" s="1">
        <f>55575</f>
        <v>55575</v>
      </c>
      <c r="E67" s="1">
        <f>54.2724609375</f>
        <v>54.2724609375</v>
      </c>
    </row>
    <row r="68" spans="1:5" x14ac:dyDescent="0.25">
      <c r="A68" s="1">
        <f>19161</f>
        <v>19161</v>
      </c>
      <c r="B68" s="1">
        <f>14</f>
        <v>14</v>
      </c>
      <c r="C68" s="1">
        <f>10190</f>
        <v>10190</v>
      </c>
      <c r="D68" s="1">
        <f>55599</f>
        <v>55599</v>
      </c>
      <c r="E68" s="1">
        <f>54.2958984375</f>
        <v>54.2958984375</v>
      </c>
    </row>
    <row r="69" spans="1:5" x14ac:dyDescent="0.25">
      <c r="A69" s="1">
        <f>19485</f>
        <v>19485</v>
      </c>
      <c r="B69" s="1">
        <f>21</f>
        <v>21</v>
      </c>
      <c r="C69" s="1">
        <f>10343</f>
        <v>10343</v>
      </c>
      <c r="D69" s="1">
        <f>55623</f>
        <v>55623</v>
      </c>
      <c r="E69" s="1">
        <f>54.3193359375</f>
        <v>54.3193359375</v>
      </c>
    </row>
    <row r="70" spans="1:5" x14ac:dyDescent="0.25">
      <c r="A70" s="1">
        <f>19797</f>
        <v>19797</v>
      </c>
      <c r="B70" s="1">
        <f>16</f>
        <v>16</v>
      </c>
      <c r="C70" s="1">
        <f>10516</f>
        <v>10516</v>
      </c>
      <c r="D70" s="1">
        <f>55655</f>
        <v>55655</v>
      </c>
      <c r="E70" s="1">
        <f>54.3505859375</f>
        <v>54.3505859375</v>
      </c>
    </row>
    <row r="71" spans="1:5" x14ac:dyDescent="0.25">
      <c r="A71" s="1">
        <f>20075</f>
        <v>20075</v>
      </c>
      <c r="B71" s="1">
        <f>15</f>
        <v>15</v>
      </c>
      <c r="C71" s="1">
        <f>10654</f>
        <v>10654</v>
      </c>
      <c r="D71" s="1">
        <f>55675</f>
        <v>55675</v>
      </c>
      <c r="E71" s="1">
        <f>54.3701171875</f>
        <v>54.3701171875</v>
      </c>
    </row>
    <row r="72" spans="1:5" x14ac:dyDescent="0.25">
      <c r="A72" s="1">
        <f>20377</f>
        <v>20377</v>
      </c>
      <c r="B72" s="1">
        <f>15</f>
        <v>15</v>
      </c>
      <c r="C72" s="1">
        <f>10780</f>
        <v>10780</v>
      </c>
      <c r="D72" s="1">
        <f>55719</f>
        <v>55719</v>
      </c>
      <c r="E72" s="1">
        <f>54.4130859375</f>
        <v>54.4130859375</v>
      </c>
    </row>
    <row r="73" spans="1:5" x14ac:dyDescent="0.25">
      <c r="A73" s="1">
        <f>20673</f>
        <v>20673</v>
      </c>
      <c r="B73" s="1">
        <f>27</f>
        <v>27</v>
      </c>
      <c r="C73" s="1">
        <f>10929</f>
        <v>10929</v>
      </c>
      <c r="D73" s="1">
        <f>55719</f>
        <v>55719</v>
      </c>
      <c r="E73" s="1">
        <f>54.4130859375</f>
        <v>54.4130859375</v>
      </c>
    </row>
    <row r="74" spans="1:5" x14ac:dyDescent="0.25">
      <c r="A74" s="1">
        <f>20960</f>
        <v>20960</v>
      </c>
      <c r="B74" s="1">
        <f>25</f>
        <v>25</v>
      </c>
      <c r="C74" s="1">
        <f>11069</f>
        <v>11069</v>
      </c>
      <c r="D74" s="1">
        <f>55727</f>
        <v>55727</v>
      </c>
      <c r="E74" s="1">
        <f>54.4208984375</f>
        <v>54.4208984375</v>
      </c>
    </row>
    <row r="75" spans="1:5" x14ac:dyDescent="0.25">
      <c r="A75" s="1">
        <f>21271</f>
        <v>21271</v>
      </c>
      <c r="B75" s="1">
        <f>19</f>
        <v>19</v>
      </c>
      <c r="C75" s="1">
        <f>11240</f>
        <v>11240</v>
      </c>
      <c r="D75" s="1">
        <f>55863</f>
        <v>55863</v>
      </c>
      <c r="E75" s="1">
        <f>54.5537109375</f>
        <v>54.5537109375</v>
      </c>
    </row>
    <row r="76" spans="1:5" x14ac:dyDescent="0.25">
      <c r="A76" s="1">
        <f>21567</f>
        <v>21567</v>
      </c>
      <c r="B76" s="1">
        <f>2</f>
        <v>2</v>
      </c>
      <c r="C76" s="1">
        <f>11396</f>
        <v>11396</v>
      </c>
      <c r="D76" s="1">
        <f>55959</f>
        <v>55959</v>
      </c>
      <c r="E76" s="1">
        <f>54.6474609375</f>
        <v>54.6474609375</v>
      </c>
    </row>
    <row r="77" spans="1:5" x14ac:dyDescent="0.25">
      <c r="A77" s="1">
        <f>21833</f>
        <v>21833</v>
      </c>
      <c r="B77" s="1">
        <f>0</f>
        <v>0</v>
      </c>
      <c r="C77" s="1">
        <f>11577</f>
        <v>11577</v>
      </c>
      <c r="D77" s="1">
        <f>56192</f>
        <v>56192</v>
      </c>
      <c r="E77" s="1">
        <f>54.875</f>
        <v>54.875</v>
      </c>
    </row>
    <row r="78" spans="1:5" x14ac:dyDescent="0.25">
      <c r="A78" s="1">
        <f>22098</f>
        <v>22098</v>
      </c>
      <c r="B78" s="1">
        <f>0</f>
        <v>0</v>
      </c>
      <c r="C78" s="1">
        <f>11732</f>
        <v>11732</v>
      </c>
      <c r="D78" s="1">
        <f>56347</f>
        <v>56347</v>
      </c>
      <c r="E78" s="1">
        <f>55.0263671875</f>
        <v>55.0263671875</v>
      </c>
    </row>
    <row r="79" spans="1:5" x14ac:dyDescent="0.25">
      <c r="A79" s="1">
        <f>22372</f>
        <v>22372</v>
      </c>
      <c r="B79" s="1">
        <f>0</f>
        <v>0</v>
      </c>
      <c r="C79" s="1">
        <f>11885</f>
        <v>11885</v>
      </c>
      <c r="D79" s="1">
        <f>56444</f>
        <v>56444</v>
      </c>
      <c r="E79" s="1">
        <f>55.12109375</f>
        <v>55.12109375</v>
      </c>
    </row>
    <row r="80" spans="1:5" x14ac:dyDescent="0.25">
      <c r="A80" s="1">
        <f>22650</f>
        <v>22650</v>
      </c>
      <c r="B80" s="1">
        <f>0</f>
        <v>0</v>
      </c>
      <c r="C80" s="1">
        <f>12022</f>
        <v>12022</v>
      </c>
      <c r="D80" s="1">
        <f>56451</f>
        <v>56451</v>
      </c>
      <c r="E80" s="1">
        <f>55.1279296875</f>
        <v>55.1279296875</v>
      </c>
    </row>
    <row r="81" spans="1:5" x14ac:dyDescent="0.25">
      <c r="A81" s="1">
        <f>22955</f>
        <v>22955</v>
      </c>
      <c r="B81" s="1">
        <f>0</f>
        <v>0</v>
      </c>
      <c r="C81" s="1">
        <f>12170</f>
        <v>12170</v>
      </c>
      <c r="D81" s="1">
        <f>56451</f>
        <v>56451</v>
      </c>
      <c r="E81" s="1">
        <f>55.1279296875</f>
        <v>55.1279296875</v>
      </c>
    </row>
    <row r="82" spans="1:5" x14ac:dyDescent="0.25">
      <c r="A82" s="1">
        <f>23276</f>
        <v>23276</v>
      </c>
      <c r="B82" s="1">
        <f>0</f>
        <v>0</v>
      </c>
      <c r="C82" s="1">
        <f>12305</f>
        <v>12305</v>
      </c>
      <c r="D82" s="1">
        <f>56451</f>
        <v>56451</v>
      </c>
      <c r="E82" s="1">
        <f>55.1279296875</f>
        <v>55.1279296875</v>
      </c>
    </row>
    <row r="83" spans="1:5" x14ac:dyDescent="0.25">
      <c r="A83" s="1">
        <f>23595</f>
        <v>23595</v>
      </c>
      <c r="B83" s="1">
        <f>4</f>
        <v>4</v>
      </c>
      <c r="C83" s="1">
        <f>12443</f>
        <v>12443</v>
      </c>
      <c r="D83" s="1">
        <f>56451</f>
        <v>56451</v>
      </c>
      <c r="E83" s="1">
        <f>55.1279296875</f>
        <v>55.1279296875</v>
      </c>
    </row>
    <row r="84" spans="1:5" x14ac:dyDescent="0.25">
      <c r="A84" s="1">
        <f>23893</f>
        <v>23893</v>
      </c>
      <c r="B84" s="1">
        <f>37</f>
        <v>37</v>
      </c>
      <c r="C84" s="1">
        <f>12578</f>
        <v>12578</v>
      </c>
      <c r="D84" s="1">
        <f>56455</f>
        <v>56455</v>
      </c>
      <c r="E84" s="1">
        <f>55.1318359375</f>
        <v>55.1318359375</v>
      </c>
    </row>
    <row r="85" spans="1:5" x14ac:dyDescent="0.25">
      <c r="A85" s="1">
        <f>24173</f>
        <v>24173</v>
      </c>
      <c r="B85" s="1">
        <f>40</f>
        <v>40</v>
      </c>
      <c r="C85" s="1">
        <f>12718</f>
        <v>12718</v>
      </c>
      <c r="D85" s="1">
        <f>56455</f>
        <v>56455</v>
      </c>
      <c r="E85" s="1">
        <f>55.1318359375</f>
        <v>55.1318359375</v>
      </c>
    </row>
    <row r="86" spans="1:5" x14ac:dyDescent="0.25">
      <c r="A86" s="1">
        <f>24448</f>
        <v>24448</v>
      </c>
      <c r="B86" s="1">
        <f>31</f>
        <v>31</v>
      </c>
      <c r="C86" s="1">
        <f>12888</f>
        <v>12888</v>
      </c>
      <c r="D86" s="1">
        <f>56459</f>
        <v>56459</v>
      </c>
      <c r="E86" s="1">
        <f>55.1357421875</f>
        <v>55.1357421875</v>
      </c>
    </row>
    <row r="87" spans="1:5" x14ac:dyDescent="0.25">
      <c r="A87" s="1">
        <f>24720</f>
        <v>24720</v>
      </c>
      <c r="B87" s="1">
        <f>0</f>
        <v>0</v>
      </c>
      <c r="C87" s="1">
        <f>13054</f>
        <v>13054</v>
      </c>
      <c r="D87" s="1">
        <f>56523</f>
        <v>56523</v>
      </c>
      <c r="E87" s="1">
        <f>55.1982421875</f>
        <v>55.1982421875</v>
      </c>
    </row>
    <row r="88" spans="1:5" x14ac:dyDescent="0.25">
      <c r="A88" s="1">
        <f>25006</f>
        <v>25006</v>
      </c>
      <c r="B88" s="1">
        <f>0</f>
        <v>0</v>
      </c>
      <c r="C88" s="1">
        <f>13202</f>
        <v>13202</v>
      </c>
      <c r="D88" s="1">
        <f>56523</f>
        <v>56523</v>
      </c>
      <c r="E88" s="1">
        <f>55.1982421875</f>
        <v>55.1982421875</v>
      </c>
    </row>
    <row r="89" spans="1:5" x14ac:dyDescent="0.25">
      <c r="A89" s="1">
        <f>25278</f>
        <v>25278</v>
      </c>
      <c r="B89" s="1">
        <f>0</f>
        <v>0</v>
      </c>
      <c r="C89" s="1">
        <f>13337</f>
        <v>13337</v>
      </c>
      <c r="D89" s="1">
        <f>56523</f>
        <v>56523</v>
      </c>
      <c r="E89" s="1">
        <f>55.1982421875</f>
        <v>55.1982421875</v>
      </c>
    </row>
    <row r="90" spans="1:5" x14ac:dyDescent="0.25">
      <c r="A90" s="1">
        <f>25550</f>
        <v>25550</v>
      </c>
      <c r="B90" s="1">
        <f>0</f>
        <v>0</v>
      </c>
      <c r="C90" s="1">
        <f>13487</f>
        <v>13487</v>
      </c>
      <c r="D90" s="1">
        <f>56524</f>
        <v>56524</v>
      </c>
      <c r="E90" s="1">
        <f>55.19921875</f>
        <v>55.19921875</v>
      </c>
    </row>
    <row r="91" spans="1:5" x14ac:dyDescent="0.25">
      <c r="A91" s="1">
        <f>25829</f>
        <v>25829</v>
      </c>
      <c r="B91" s="1">
        <f>0</f>
        <v>0</v>
      </c>
      <c r="C91" s="1">
        <f>13637</f>
        <v>13637</v>
      </c>
      <c r="D91" s="1">
        <f>56523</f>
        <v>56523</v>
      </c>
      <c r="E91" s="1">
        <f>55.1982421875</f>
        <v>55.1982421875</v>
      </c>
    </row>
    <row r="92" spans="1:5" x14ac:dyDescent="0.25">
      <c r="A92" s="1">
        <f>26095</f>
        <v>26095</v>
      </c>
      <c r="B92" s="1">
        <f>0</f>
        <v>0</v>
      </c>
      <c r="C92" s="1">
        <f>13797</f>
        <v>13797</v>
      </c>
      <c r="D92" s="1">
        <f>56524</f>
        <v>56524</v>
      </c>
      <c r="E92" s="1">
        <f>55.19921875</f>
        <v>55.19921875</v>
      </c>
    </row>
    <row r="93" spans="1:5" x14ac:dyDescent="0.25">
      <c r="A93" s="1">
        <f>26369</f>
        <v>26369</v>
      </c>
      <c r="B93" s="1">
        <f>0</f>
        <v>0</v>
      </c>
      <c r="C93" s="1">
        <f>13958</f>
        <v>13958</v>
      </c>
      <c r="D93" s="1">
        <f>56523</f>
        <v>56523</v>
      </c>
      <c r="E93" s="1">
        <f>55.1982421875</f>
        <v>55.1982421875</v>
      </c>
    </row>
    <row r="94" spans="1:5" x14ac:dyDescent="0.25">
      <c r="A94" s="1">
        <f>26661</f>
        <v>26661</v>
      </c>
      <c r="B94" s="1">
        <f>14</f>
        <v>14</v>
      </c>
      <c r="C94" s="1">
        <f>14114</f>
        <v>14114</v>
      </c>
      <c r="D94" s="1">
        <f>56524</f>
        <v>56524</v>
      </c>
      <c r="E94" s="1">
        <f>55.19921875</f>
        <v>55.19921875</v>
      </c>
    </row>
    <row r="95" spans="1:5" x14ac:dyDescent="0.25">
      <c r="A95" s="1">
        <f>26971</f>
        <v>26971</v>
      </c>
      <c r="B95" s="1">
        <f>0</f>
        <v>0</v>
      </c>
      <c r="C95" s="1">
        <f>14298</f>
        <v>14298</v>
      </c>
      <c r="D95" s="1">
        <f>56523</f>
        <v>56523</v>
      </c>
      <c r="E95" s="1">
        <f>55.1982421875</f>
        <v>55.1982421875</v>
      </c>
    </row>
    <row r="96" spans="1:5" x14ac:dyDescent="0.25">
      <c r="A96" s="1">
        <f>27256</f>
        <v>27256</v>
      </c>
      <c r="B96" s="1">
        <f>0</f>
        <v>0</v>
      </c>
      <c r="C96" s="1">
        <f>14459</f>
        <v>14459</v>
      </c>
      <c r="D96" s="1">
        <f>56524</f>
        <v>56524</v>
      </c>
      <c r="E96" s="1">
        <f>55.19921875</f>
        <v>55.19921875</v>
      </c>
    </row>
    <row r="97" spans="1:5" x14ac:dyDescent="0.25">
      <c r="A97" s="1">
        <f>27525</f>
        <v>27525</v>
      </c>
      <c r="B97" s="1">
        <f>0</f>
        <v>0</v>
      </c>
      <c r="C97" s="1">
        <f>14628</f>
        <v>14628</v>
      </c>
      <c r="D97" s="1">
        <f>56523</f>
        <v>56523</v>
      </c>
      <c r="E97" s="1">
        <f>55.1982421875</f>
        <v>55.1982421875</v>
      </c>
    </row>
    <row r="98" spans="1:5" x14ac:dyDescent="0.25">
      <c r="A98" s="1">
        <f>27818</f>
        <v>27818</v>
      </c>
      <c r="B98" s="1">
        <f>4</f>
        <v>4</v>
      </c>
      <c r="C98" s="1">
        <f>14835</f>
        <v>14835</v>
      </c>
      <c r="D98" s="1">
        <f>56587</f>
        <v>56587</v>
      </c>
      <c r="E98" s="1">
        <f>55.2607421875</f>
        <v>55.2607421875</v>
      </c>
    </row>
    <row r="99" spans="1:5" x14ac:dyDescent="0.25">
      <c r="A99" s="1">
        <f>28146</f>
        <v>28146</v>
      </c>
      <c r="B99" s="1">
        <f>0</f>
        <v>0</v>
      </c>
      <c r="C99" s="1">
        <f>15005</f>
        <v>15005</v>
      </c>
      <c r="D99" s="1">
        <f>56619</f>
        <v>56619</v>
      </c>
      <c r="E99" s="1">
        <f>55.2919921875</f>
        <v>55.2919921875</v>
      </c>
    </row>
    <row r="100" spans="1:5" x14ac:dyDescent="0.25">
      <c r="A100" s="1">
        <f>28455</f>
        <v>28455</v>
      </c>
      <c r="B100" s="1">
        <f>0</f>
        <v>0</v>
      </c>
      <c r="C100" s="1">
        <f>15176</f>
        <v>15176</v>
      </c>
      <c r="D100" s="1">
        <f>56671</f>
        <v>56671</v>
      </c>
      <c r="E100" s="1">
        <f>55.3427734375</f>
        <v>55.3427734375</v>
      </c>
    </row>
    <row r="101" spans="1:5" x14ac:dyDescent="0.25">
      <c r="A101" s="1">
        <f>28772</f>
        <v>28772</v>
      </c>
      <c r="B101" s="1">
        <f>0</f>
        <v>0</v>
      </c>
      <c r="C101" s="1">
        <f>15332</f>
        <v>15332</v>
      </c>
      <c r="D101" s="1">
        <f>56680</f>
        <v>56680</v>
      </c>
      <c r="E101" s="1">
        <f>55.3515625</f>
        <v>55.3515625</v>
      </c>
    </row>
    <row r="102" spans="1:5" x14ac:dyDescent="0.25">
      <c r="A102" s="1">
        <f>29081</f>
        <v>29081</v>
      </c>
      <c r="B102" s="1">
        <f>0</f>
        <v>0</v>
      </c>
      <c r="C102" s="1">
        <f>15486</f>
        <v>15486</v>
      </c>
      <c r="D102" s="1">
        <f>56787</f>
        <v>56787</v>
      </c>
      <c r="E102" s="1">
        <f>55.4560546875</f>
        <v>55.4560546875</v>
      </c>
    </row>
    <row r="103" spans="1:5" x14ac:dyDescent="0.25">
      <c r="A103" s="1">
        <f>29379</f>
        <v>29379</v>
      </c>
      <c r="B103" s="1">
        <f>0</f>
        <v>0</v>
      </c>
      <c r="C103" s="1">
        <f>15640</f>
        <v>15640</v>
      </c>
      <c r="D103" s="1">
        <f>56936</f>
        <v>56936</v>
      </c>
      <c r="E103" s="1">
        <f>55.6015625</f>
        <v>55.6015625</v>
      </c>
    </row>
    <row r="104" spans="1:5" x14ac:dyDescent="0.25">
      <c r="A104" s="1">
        <f>29691</f>
        <v>29691</v>
      </c>
      <c r="B104" s="1">
        <f>23</f>
        <v>23</v>
      </c>
      <c r="C104" s="1">
        <f>15788</f>
        <v>15788</v>
      </c>
      <c r="D104" s="1">
        <f>56971</f>
        <v>56971</v>
      </c>
      <c r="E104" s="1">
        <f>55.6357421875</f>
        <v>55.6357421875</v>
      </c>
    </row>
    <row r="105" spans="1:5" x14ac:dyDescent="0.25">
      <c r="A105" s="1">
        <f>29990</f>
        <v>29990</v>
      </c>
      <c r="B105" s="1">
        <f>32</f>
        <v>32</v>
      </c>
      <c r="C105" s="1">
        <f>15951</f>
        <v>15951</v>
      </c>
      <c r="D105" s="1">
        <f>57055</f>
        <v>57055</v>
      </c>
      <c r="E105" s="1">
        <f>55.7177734375</f>
        <v>55.7177734375</v>
      </c>
    </row>
    <row r="106" spans="1:5" x14ac:dyDescent="0.25">
      <c r="A106" s="1">
        <f>30266</f>
        <v>30266</v>
      </c>
      <c r="B106" s="1">
        <f>29</f>
        <v>29</v>
      </c>
      <c r="C106" s="1">
        <f>16125</f>
        <v>16125</v>
      </c>
      <c r="D106" s="1">
        <f>57131</f>
        <v>57131</v>
      </c>
      <c r="E106" s="1">
        <f>55.7919921875</f>
        <v>55.7919921875</v>
      </c>
    </row>
    <row r="107" spans="1:5" x14ac:dyDescent="0.25">
      <c r="A107" s="1">
        <f>30546</f>
        <v>30546</v>
      </c>
      <c r="B107" s="1">
        <f>22</f>
        <v>22</v>
      </c>
      <c r="C107" s="1">
        <f>16263</f>
        <v>16263</v>
      </c>
      <c r="D107" s="1">
        <f t="shared" ref="D107:D116" si="2">57163</f>
        <v>57163</v>
      </c>
      <c r="E107" s="1">
        <f t="shared" ref="E107:E116" si="3">55.8232421875</f>
        <v>55.8232421875</v>
      </c>
    </row>
    <row r="108" spans="1:5" x14ac:dyDescent="0.25">
      <c r="A108" s="1">
        <f>30835</f>
        <v>30835</v>
      </c>
      <c r="B108" s="1">
        <f>13</f>
        <v>13</v>
      </c>
      <c r="C108" s="1">
        <f>16396</f>
        <v>16396</v>
      </c>
      <c r="D108" s="1">
        <f t="shared" si="2"/>
        <v>57163</v>
      </c>
      <c r="E108" s="1">
        <f t="shared" si="3"/>
        <v>55.8232421875</v>
      </c>
    </row>
    <row r="109" spans="1:5" x14ac:dyDescent="0.25">
      <c r="A109" s="1">
        <f>31114</f>
        <v>31114</v>
      </c>
      <c r="B109" s="1">
        <f>14</f>
        <v>14</v>
      </c>
      <c r="C109" s="1">
        <f>16521</f>
        <v>16521</v>
      </c>
      <c r="D109" s="1">
        <f t="shared" si="2"/>
        <v>57163</v>
      </c>
      <c r="E109" s="1">
        <f t="shared" si="3"/>
        <v>55.8232421875</v>
      </c>
    </row>
    <row r="110" spans="1:5" x14ac:dyDescent="0.25">
      <c r="A110" s="1">
        <f>31398</f>
        <v>31398</v>
      </c>
      <c r="B110" s="1">
        <f>15</f>
        <v>15</v>
      </c>
      <c r="C110" s="1">
        <f>16678</f>
        <v>16678</v>
      </c>
      <c r="D110" s="1">
        <f t="shared" si="2"/>
        <v>57163</v>
      </c>
      <c r="E110" s="1">
        <f t="shared" si="3"/>
        <v>55.8232421875</v>
      </c>
    </row>
    <row r="111" spans="1:5" x14ac:dyDescent="0.25">
      <c r="A111" s="1">
        <f>31671</f>
        <v>31671</v>
      </c>
      <c r="B111" s="1">
        <f>15</f>
        <v>15</v>
      </c>
      <c r="C111" s="1">
        <f>16808</f>
        <v>16808</v>
      </c>
      <c r="D111" s="1">
        <f t="shared" si="2"/>
        <v>57163</v>
      </c>
      <c r="E111" s="1">
        <f t="shared" si="3"/>
        <v>55.8232421875</v>
      </c>
    </row>
    <row r="112" spans="1:5" x14ac:dyDescent="0.25">
      <c r="A112" s="1">
        <f>31953</f>
        <v>31953</v>
      </c>
      <c r="B112" s="1">
        <f>17</f>
        <v>17</v>
      </c>
      <c r="C112" s="1">
        <f>16951</f>
        <v>16951</v>
      </c>
      <c r="D112" s="1">
        <f t="shared" si="2"/>
        <v>57163</v>
      </c>
      <c r="E112" s="1">
        <f t="shared" si="3"/>
        <v>55.8232421875</v>
      </c>
    </row>
    <row r="113" spans="1:5" x14ac:dyDescent="0.25">
      <c r="A113" s="1">
        <f>32242</f>
        <v>32242</v>
      </c>
      <c r="B113" s="1">
        <f>17</f>
        <v>17</v>
      </c>
      <c r="C113" s="1">
        <f>17098</f>
        <v>17098</v>
      </c>
      <c r="D113" s="1">
        <f t="shared" si="2"/>
        <v>57163</v>
      </c>
      <c r="E113" s="1">
        <f t="shared" si="3"/>
        <v>55.8232421875</v>
      </c>
    </row>
    <row r="114" spans="1:5" x14ac:dyDescent="0.25">
      <c r="A114" s="1">
        <f>32524</f>
        <v>32524</v>
      </c>
      <c r="B114" s="1">
        <f>21</f>
        <v>21</v>
      </c>
      <c r="C114" s="1">
        <f>17236</f>
        <v>17236</v>
      </c>
      <c r="D114" s="1">
        <f t="shared" si="2"/>
        <v>57163</v>
      </c>
      <c r="E114" s="1">
        <f t="shared" si="3"/>
        <v>55.8232421875</v>
      </c>
    </row>
    <row r="115" spans="1:5" x14ac:dyDescent="0.25">
      <c r="A115" s="1">
        <f>32792</f>
        <v>32792</v>
      </c>
      <c r="B115" s="1">
        <f>24</f>
        <v>24</v>
      </c>
      <c r="C115" s="1">
        <f>17393</f>
        <v>17393</v>
      </c>
      <c r="D115" s="1">
        <f t="shared" si="2"/>
        <v>57163</v>
      </c>
      <c r="E115" s="1">
        <f t="shared" si="3"/>
        <v>55.8232421875</v>
      </c>
    </row>
    <row r="116" spans="1:5" x14ac:dyDescent="0.25">
      <c r="A116" s="1">
        <f>33064</f>
        <v>33064</v>
      </c>
      <c r="B116" s="1">
        <f>26</f>
        <v>26</v>
      </c>
      <c r="C116" s="1">
        <f>17529</f>
        <v>17529</v>
      </c>
      <c r="D116" s="1">
        <f t="shared" si="2"/>
        <v>57163</v>
      </c>
      <c r="E116" s="1">
        <f t="shared" si="3"/>
        <v>55.8232421875</v>
      </c>
    </row>
    <row r="117" spans="1:5" x14ac:dyDescent="0.25">
      <c r="A117" s="1">
        <f>33351</f>
        <v>33351</v>
      </c>
      <c r="B117" s="1">
        <f>36</f>
        <v>36</v>
      </c>
      <c r="C117" s="1">
        <f>17716</f>
        <v>17716</v>
      </c>
      <c r="D117" s="1">
        <f>57167</f>
        <v>57167</v>
      </c>
      <c r="E117" s="1">
        <f>55.8271484375</f>
        <v>55.8271484375</v>
      </c>
    </row>
    <row r="118" spans="1:5" x14ac:dyDescent="0.25">
      <c r="A118" s="1">
        <f>33635</f>
        <v>33635</v>
      </c>
      <c r="B118" s="1">
        <f>13</f>
        <v>13</v>
      </c>
      <c r="C118" s="1">
        <f>17859</f>
        <v>17859</v>
      </c>
      <c r="D118" s="1">
        <f>57212</f>
        <v>57212</v>
      </c>
      <c r="E118" s="1">
        <f>55.87109375</f>
        <v>55.87109375</v>
      </c>
    </row>
    <row r="119" spans="1:5" x14ac:dyDescent="0.25">
      <c r="A119" s="1">
        <f>33912</f>
        <v>33912</v>
      </c>
      <c r="B119" s="1">
        <f>19</f>
        <v>19</v>
      </c>
      <c r="C119" s="1">
        <f>17988</f>
        <v>17988</v>
      </c>
      <c r="D119" s="1">
        <f>57255</f>
        <v>57255</v>
      </c>
      <c r="E119" s="1">
        <f>55.9130859375</f>
        <v>55.9130859375</v>
      </c>
    </row>
    <row r="120" spans="1:5" x14ac:dyDescent="0.25">
      <c r="A120" s="1">
        <f>34181</f>
        <v>34181</v>
      </c>
      <c r="B120" s="1">
        <f>18</f>
        <v>18</v>
      </c>
      <c r="C120" s="1">
        <f>18125</f>
        <v>18125</v>
      </c>
      <c r="D120" s="1">
        <f>57288</f>
        <v>57288</v>
      </c>
      <c r="E120" s="1">
        <f>55.9453125</f>
        <v>55.9453125</v>
      </c>
    </row>
    <row r="121" spans="1:5" x14ac:dyDescent="0.25">
      <c r="A121" s="1">
        <f>34465</f>
        <v>34465</v>
      </c>
      <c r="B121" s="1">
        <f>14</f>
        <v>14</v>
      </c>
      <c r="C121" s="1">
        <f>18284</f>
        <v>18284</v>
      </c>
      <c r="D121" s="1">
        <f>57519</f>
        <v>57519</v>
      </c>
      <c r="E121" s="1">
        <f>56.1708984375</f>
        <v>56.1708984375</v>
      </c>
    </row>
    <row r="122" spans="1:5" x14ac:dyDescent="0.25">
      <c r="A122" s="1">
        <f>34769</f>
        <v>34769</v>
      </c>
      <c r="B122" s="1">
        <f>20</f>
        <v>20</v>
      </c>
      <c r="C122" s="1">
        <f>18444</f>
        <v>18444</v>
      </c>
      <c r="D122" s="1">
        <f>57620</f>
        <v>57620</v>
      </c>
      <c r="E122" s="1">
        <f>56.26953125</f>
        <v>56.26953125</v>
      </c>
    </row>
    <row r="123" spans="1:5" x14ac:dyDescent="0.25">
      <c r="A123" s="1">
        <f>35052</f>
        <v>35052</v>
      </c>
      <c r="B123" s="1">
        <f>18</f>
        <v>18</v>
      </c>
      <c r="C123" s="1">
        <f>18608</f>
        <v>18608</v>
      </c>
      <c r="D123" s="1">
        <f>57659</f>
        <v>57659</v>
      </c>
      <c r="E123" s="1">
        <f>56.3076171875</f>
        <v>56.3076171875</v>
      </c>
    </row>
    <row r="124" spans="1:5" x14ac:dyDescent="0.25">
      <c r="A124" s="1">
        <f>35343</f>
        <v>35343</v>
      </c>
      <c r="B124" s="1">
        <f>18</f>
        <v>18</v>
      </c>
      <c r="C124" s="1">
        <f>18798</f>
        <v>18798</v>
      </c>
      <c r="D124" s="1">
        <f>57731</f>
        <v>57731</v>
      </c>
      <c r="E124" s="1">
        <f>56.3779296875</f>
        <v>56.3779296875</v>
      </c>
    </row>
    <row r="125" spans="1:5" x14ac:dyDescent="0.25">
      <c r="C125" s="1">
        <f>18939</f>
        <v>18939</v>
      </c>
      <c r="D125" s="1">
        <f>57759</f>
        <v>57759</v>
      </c>
      <c r="E125" s="1">
        <f>56.4052734375</f>
        <v>56.4052734375</v>
      </c>
    </row>
    <row r="126" spans="1:5" x14ac:dyDescent="0.25">
      <c r="C126" s="1">
        <f>19073</f>
        <v>19073</v>
      </c>
      <c r="D126" s="1">
        <f>57783</f>
        <v>57783</v>
      </c>
      <c r="E126" s="1">
        <f>56.4287109375</f>
        <v>56.4287109375</v>
      </c>
    </row>
    <row r="127" spans="1:5" x14ac:dyDescent="0.25">
      <c r="C127" s="1">
        <f>19224</f>
        <v>19224</v>
      </c>
      <c r="D127" s="1">
        <f>57803</f>
        <v>57803</v>
      </c>
      <c r="E127" s="1">
        <f>56.4482421875</f>
        <v>56.4482421875</v>
      </c>
    </row>
    <row r="128" spans="1:5" x14ac:dyDescent="0.25">
      <c r="C128" s="1">
        <f>19381</f>
        <v>19381</v>
      </c>
      <c r="D128" s="1">
        <f>57827</f>
        <v>57827</v>
      </c>
      <c r="E128" s="1">
        <f>56.4716796875</f>
        <v>56.4716796875</v>
      </c>
    </row>
    <row r="129" spans="3:5" x14ac:dyDescent="0.25">
      <c r="C129" s="1">
        <f>19543</f>
        <v>19543</v>
      </c>
      <c r="D129" s="1">
        <f>57851</f>
        <v>57851</v>
      </c>
      <c r="E129" s="1">
        <f>56.4951171875</f>
        <v>56.4951171875</v>
      </c>
    </row>
    <row r="130" spans="3:5" x14ac:dyDescent="0.25">
      <c r="C130" s="1">
        <f>19727</f>
        <v>19727</v>
      </c>
      <c r="D130" s="1">
        <f>57879</f>
        <v>57879</v>
      </c>
      <c r="E130" s="1">
        <f>56.5224609375</f>
        <v>56.5224609375</v>
      </c>
    </row>
    <row r="131" spans="3:5" x14ac:dyDescent="0.25">
      <c r="C131" s="1">
        <f>19899</f>
        <v>19899</v>
      </c>
      <c r="D131" s="1">
        <f>57904</f>
        <v>57904</v>
      </c>
      <c r="E131" s="1">
        <f>56.546875</f>
        <v>56.546875</v>
      </c>
    </row>
    <row r="132" spans="3:5" x14ac:dyDescent="0.25">
      <c r="C132" s="1">
        <f>20060</f>
        <v>20060</v>
      </c>
      <c r="D132" s="1">
        <f>57927</f>
        <v>57927</v>
      </c>
      <c r="E132" s="1">
        <f>56.5693359375</f>
        <v>56.5693359375</v>
      </c>
    </row>
    <row r="133" spans="3:5" x14ac:dyDescent="0.25">
      <c r="C133" s="1">
        <f>20235</f>
        <v>20235</v>
      </c>
      <c r="D133" s="1">
        <f>57955</f>
        <v>57955</v>
      </c>
      <c r="E133" s="1">
        <f>56.5966796875</f>
        <v>56.5966796875</v>
      </c>
    </row>
    <row r="134" spans="3:5" x14ac:dyDescent="0.25">
      <c r="C134" s="1">
        <f>20387</f>
        <v>20387</v>
      </c>
      <c r="D134" s="1">
        <f>57975</f>
        <v>57975</v>
      </c>
      <c r="E134" s="1">
        <f>56.6162109375</f>
        <v>56.6162109375</v>
      </c>
    </row>
    <row r="135" spans="3:5" x14ac:dyDescent="0.25">
      <c r="C135" s="1">
        <f>20545</f>
        <v>20545</v>
      </c>
      <c r="D135" s="1">
        <f>58011</f>
        <v>58011</v>
      </c>
      <c r="E135" s="1">
        <f>56.6513671875</f>
        <v>56.6513671875</v>
      </c>
    </row>
    <row r="136" spans="3:5" x14ac:dyDescent="0.25">
      <c r="C136" s="1">
        <f>20685</f>
        <v>20685</v>
      </c>
      <c r="D136" s="1">
        <f>58255</f>
        <v>58255</v>
      </c>
      <c r="E136" s="1">
        <f>56.8896484375</f>
        <v>56.8896484375</v>
      </c>
    </row>
    <row r="137" spans="3:5" x14ac:dyDescent="0.25">
      <c r="C137" s="1">
        <f>20817</f>
        <v>20817</v>
      </c>
      <c r="D137" s="1">
        <f>58495</f>
        <v>58495</v>
      </c>
      <c r="E137" s="1">
        <f>57.1240234375</f>
        <v>57.1240234375</v>
      </c>
    </row>
    <row r="138" spans="3:5" x14ac:dyDescent="0.25">
      <c r="C138" s="1">
        <f>20960</f>
        <v>20960</v>
      </c>
      <c r="D138" s="1">
        <f>58587</f>
        <v>58587</v>
      </c>
      <c r="E138" s="1">
        <f>57.2138671875</f>
        <v>57.2138671875</v>
      </c>
    </row>
    <row r="139" spans="3:5" x14ac:dyDescent="0.25">
      <c r="C139" s="1">
        <f>21134</f>
        <v>21134</v>
      </c>
      <c r="D139" s="1">
        <f>58707</f>
        <v>58707</v>
      </c>
      <c r="E139" s="1">
        <f>57.3310546875</f>
        <v>57.3310546875</v>
      </c>
    </row>
    <row r="140" spans="3:5" x14ac:dyDescent="0.25">
      <c r="C140" s="1">
        <f>21281</f>
        <v>21281</v>
      </c>
      <c r="D140" s="1">
        <f>58739</f>
        <v>58739</v>
      </c>
      <c r="E140" s="1">
        <f>57.3623046875</f>
        <v>57.3623046875</v>
      </c>
    </row>
    <row r="141" spans="3:5" x14ac:dyDescent="0.25">
      <c r="C141" s="1">
        <f>21432</f>
        <v>21432</v>
      </c>
      <c r="D141" s="1">
        <f>58847</f>
        <v>58847</v>
      </c>
      <c r="E141" s="1">
        <f>57.4677734375</f>
        <v>57.4677734375</v>
      </c>
    </row>
    <row r="142" spans="3:5" x14ac:dyDescent="0.25">
      <c r="C142" s="1">
        <f>21567</f>
        <v>21567</v>
      </c>
      <c r="D142" s="1">
        <f t="shared" ref="D142:D155" si="4">58811</f>
        <v>58811</v>
      </c>
      <c r="E142" s="1">
        <f t="shared" ref="E142:E155" si="5">57.4326171875</f>
        <v>57.4326171875</v>
      </c>
    </row>
    <row r="143" spans="3:5" x14ac:dyDescent="0.25">
      <c r="C143" s="1">
        <f>21703</f>
        <v>21703</v>
      </c>
      <c r="D143" s="1">
        <f t="shared" si="4"/>
        <v>58811</v>
      </c>
      <c r="E143" s="1">
        <f t="shared" si="5"/>
        <v>57.4326171875</v>
      </c>
    </row>
    <row r="144" spans="3:5" x14ac:dyDescent="0.25">
      <c r="C144" s="1">
        <f>21838</f>
        <v>21838</v>
      </c>
      <c r="D144" s="1">
        <f t="shared" si="4"/>
        <v>58811</v>
      </c>
      <c r="E144" s="1">
        <f t="shared" si="5"/>
        <v>57.4326171875</v>
      </c>
    </row>
    <row r="145" spans="3:5" x14ac:dyDescent="0.25">
      <c r="C145" s="1">
        <f>21974</f>
        <v>21974</v>
      </c>
      <c r="D145" s="1">
        <f t="shared" si="4"/>
        <v>58811</v>
      </c>
      <c r="E145" s="1">
        <f t="shared" si="5"/>
        <v>57.4326171875</v>
      </c>
    </row>
    <row r="146" spans="3:5" x14ac:dyDescent="0.25">
      <c r="C146" s="1">
        <f>22107</f>
        <v>22107</v>
      </c>
      <c r="D146" s="1">
        <f t="shared" si="4"/>
        <v>58811</v>
      </c>
      <c r="E146" s="1">
        <f t="shared" si="5"/>
        <v>57.4326171875</v>
      </c>
    </row>
    <row r="147" spans="3:5" x14ac:dyDescent="0.25">
      <c r="C147" s="1">
        <f>22241</f>
        <v>22241</v>
      </c>
      <c r="D147" s="1">
        <f t="shared" si="4"/>
        <v>58811</v>
      </c>
      <c r="E147" s="1">
        <f t="shared" si="5"/>
        <v>57.4326171875</v>
      </c>
    </row>
    <row r="148" spans="3:5" x14ac:dyDescent="0.25">
      <c r="C148" s="1">
        <f>22382</f>
        <v>22382</v>
      </c>
      <c r="D148" s="1">
        <f t="shared" si="4"/>
        <v>58811</v>
      </c>
      <c r="E148" s="1">
        <f t="shared" si="5"/>
        <v>57.4326171875</v>
      </c>
    </row>
    <row r="149" spans="3:5" x14ac:dyDescent="0.25">
      <c r="C149" s="1">
        <f>22528</f>
        <v>22528</v>
      </c>
      <c r="D149" s="1">
        <f t="shared" si="4"/>
        <v>58811</v>
      </c>
      <c r="E149" s="1">
        <f t="shared" si="5"/>
        <v>57.4326171875</v>
      </c>
    </row>
    <row r="150" spans="3:5" x14ac:dyDescent="0.25">
      <c r="C150" s="1">
        <f>22664</f>
        <v>22664</v>
      </c>
      <c r="D150" s="1">
        <f t="shared" si="4"/>
        <v>58811</v>
      </c>
      <c r="E150" s="1">
        <f t="shared" si="5"/>
        <v>57.4326171875</v>
      </c>
    </row>
    <row r="151" spans="3:5" x14ac:dyDescent="0.25">
      <c r="C151" s="1">
        <f>22809</f>
        <v>22809</v>
      </c>
      <c r="D151" s="1">
        <f t="shared" si="4"/>
        <v>58811</v>
      </c>
      <c r="E151" s="1">
        <f t="shared" si="5"/>
        <v>57.4326171875</v>
      </c>
    </row>
    <row r="152" spans="3:5" x14ac:dyDescent="0.25">
      <c r="C152" s="1">
        <f>22965</f>
        <v>22965</v>
      </c>
      <c r="D152" s="1">
        <f t="shared" si="4"/>
        <v>58811</v>
      </c>
      <c r="E152" s="1">
        <f t="shared" si="5"/>
        <v>57.4326171875</v>
      </c>
    </row>
    <row r="153" spans="3:5" x14ac:dyDescent="0.25">
      <c r="C153" s="1">
        <f>23141</f>
        <v>23141</v>
      </c>
      <c r="D153" s="1">
        <f t="shared" si="4"/>
        <v>58811</v>
      </c>
      <c r="E153" s="1">
        <f t="shared" si="5"/>
        <v>57.4326171875</v>
      </c>
    </row>
    <row r="154" spans="3:5" x14ac:dyDescent="0.25">
      <c r="C154" s="1">
        <f>23294</f>
        <v>23294</v>
      </c>
      <c r="D154" s="1">
        <f t="shared" si="4"/>
        <v>58811</v>
      </c>
      <c r="E154" s="1">
        <f t="shared" si="5"/>
        <v>57.4326171875</v>
      </c>
    </row>
    <row r="155" spans="3:5" x14ac:dyDescent="0.25">
      <c r="C155" s="1">
        <f>23451</f>
        <v>23451</v>
      </c>
      <c r="D155" s="1">
        <f t="shared" si="4"/>
        <v>58811</v>
      </c>
      <c r="E155" s="1">
        <f t="shared" si="5"/>
        <v>57.4326171875</v>
      </c>
    </row>
    <row r="156" spans="3:5" x14ac:dyDescent="0.25">
      <c r="C156" s="1">
        <f>23614</f>
        <v>23614</v>
      </c>
      <c r="D156" s="1">
        <f>58819</f>
        <v>58819</v>
      </c>
      <c r="E156" s="1">
        <f>57.4404296875</f>
        <v>57.4404296875</v>
      </c>
    </row>
    <row r="157" spans="3:5" x14ac:dyDescent="0.25">
      <c r="C157" s="1">
        <f>23788</f>
        <v>23788</v>
      </c>
      <c r="D157" s="1">
        <f>58883</f>
        <v>58883</v>
      </c>
      <c r="E157" s="1">
        <f>57.5029296875</f>
        <v>57.5029296875</v>
      </c>
    </row>
    <row r="158" spans="3:5" x14ac:dyDescent="0.25">
      <c r="C158" s="1">
        <f>23930</f>
        <v>23930</v>
      </c>
      <c r="D158" s="1">
        <f>59035</f>
        <v>59035</v>
      </c>
      <c r="E158" s="1">
        <f>57.6513671875</f>
        <v>57.6513671875</v>
      </c>
    </row>
    <row r="159" spans="3:5" x14ac:dyDescent="0.25">
      <c r="C159" s="1">
        <f>24081</f>
        <v>24081</v>
      </c>
      <c r="D159" s="1">
        <f>59231</f>
        <v>59231</v>
      </c>
      <c r="E159" s="1">
        <f>57.8427734375</f>
        <v>57.8427734375</v>
      </c>
    </row>
    <row r="160" spans="3:5" x14ac:dyDescent="0.25">
      <c r="C160" s="1">
        <f>24248</f>
        <v>24248</v>
      </c>
      <c r="D160" s="1">
        <f>59119</f>
        <v>59119</v>
      </c>
      <c r="E160" s="1">
        <f>57.7333984375</f>
        <v>57.7333984375</v>
      </c>
    </row>
    <row r="161" spans="3:5" x14ac:dyDescent="0.25">
      <c r="C161" s="1">
        <f>24396</f>
        <v>24396</v>
      </c>
      <c r="D161" s="1">
        <f>59123</f>
        <v>59123</v>
      </c>
      <c r="E161" s="1">
        <f>57.7373046875</f>
        <v>57.7373046875</v>
      </c>
    </row>
    <row r="162" spans="3:5" x14ac:dyDescent="0.25">
      <c r="C162" s="1">
        <f>24554</f>
        <v>24554</v>
      </c>
      <c r="D162" s="1">
        <f>59172</f>
        <v>59172</v>
      </c>
      <c r="E162" s="1">
        <f>57.78515625</f>
        <v>57.78515625</v>
      </c>
    </row>
    <row r="163" spans="3:5" x14ac:dyDescent="0.25">
      <c r="C163" s="1">
        <f>24706</f>
        <v>24706</v>
      </c>
      <c r="D163" s="1">
        <f>59183</f>
        <v>59183</v>
      </c>
      <c r="E163" s="1">
        <f>57.7958984375</f>
        <v>57.7958984375</v>
      </c>
    </row>
    <row r="164" spans="3:5" x14ac:dyDescent="0.25">
      <c r="C164" s="1">
        <f>24846</f>
        <v>24846</v>
      </c>
      <c r="D164" s="1">
        <f>59184</f>
        <v>59184</v>
      </c>
      <c r="E164" s="1">
        <f>57.796875</f>
        <v>57.796875</v>
      </c>
    </row>
    <row r="165" spans="3:5" x14ac:dyDescent="0.25">
      <c r="C165" s="1">
        <f>24995</f>
        <v>24995</v>
      </c>
      <c r="D165" s="1">
        <f t="shared" ref="D165:D174" si="6">59183</f>
        <v>59183</v>
      </c>
      <c r="E165" s="1">
        <f t="shared" ref="E165:E174" si="7">57.7958984375</f>
        <v>57.7958984375</v>
      </c>
    </row>
    <row r="166" spans="3:5" x14ac:dyDescent="0.25">
      <c r="C166" s="1">
        <f>25137</f>
        <v>25137</v>
      </c>
      <c r="D166" s="1">
        <f t="shared" si="6"/>
        <v>59183</v>
      </c>
      <c r="E166" s="1">
        <f t="shared" si="7"/>
        <v>57.7958984375</v>
      </c>
    </row>
    <row r="167" spans="3:5" x14ac:dyDescent="0.25">
      <c r="C167" s="1">
        <f>25287</f>
        <v>25287</v>
      </c>
      <c r="D167" s="1">
        <f t="shared" si="6"/>
        <v>59183</v>
      </c>
      <c r="E167" s="1">
        <f t="shared" si="7"/>
        <v>57.7958984375</v>
      </c>
    </row>
    <row r="168" spans="3:5" x14ac:dyDescent="0.25">
      <c r="C168" s="1">
        <f>25440</f>
        <v>25440</v>
      </c>
      <c r="D168" s="1">
        <f t="shared" si="6"/>
        <v>59183</v>
      </c>
      <c r="E168" s="1">
        <f t="shared" si="7"/>
        <v>57.7958984375</v>
      </c>
    </row>
    <row r="169" spans="3:5" x14ac:dyDescent="0.25">
      <c r="C169" s="1">
        <f>25583</f>
        <v>25583</v>
      </c>
      <c r="D169" s="1">
        <f t="shared" si="6"/>
        <v>59183</v>
      </c>
      <c r="E169" s="1">
        <f t="shared" si="7"/>
        <v>57.7958984375</v>
      </c>
    </row>
    <row r="170" spans="3:5" x14ac:dyDescent="0.25">
      <c r="C170" s="1">
        <f>25729</f>
        <v>25729</v>
      </c>
      <c r="D170" s="1">
        <f t="shared" si="6"/>
        <v>59183</v>
      </c>
      <c r="E170" s="1">
        <f t="shared" si="7"/>
        <v>57.7958984375</v>
      </c>
    </row>
    <row r="171" spans="3:5" x14ac:dyDescent="0.25">
      <c r="C171" s="1">
        <f>25870</f>
        <v>25870</v>
      </c>
      <c r="D171" s="1">
        <f t="shared" si="6"/>
        <v>59183</v>
      </c>
      <c r="E171" s="1">
        <f t="shared" si="7"/>
        <v>57.7958984375</v>
      </c>
    </row>
    <row r="172" spans="3:5" x14ac:dyDescent="0.25">
      <c r="C172" s="1">
        <f>26011</f>
        <v>26011</v>
      </c>
      <c r="D172" s="1">
        <f t="shared" si="6"/>
        <v>59183</v>
      </c>
      <c r="E172" s="1">
        <f t="shared" si="7"/>
        <v>57.7958984375</v>
      </c>
    </row>
    <row r="173" spans="3:5" x14ac:dyDescent="0.25">
      <c r="C173" s="1">
        <f>26217</f>
        <v>26217</v>
      </c>
      <c r="D173" s="1">
        <f t="shared" si="6"/>
        <v>59183</v>
      </c>
      <c r="E173" s="1">
        <f t="shared" si="7"/>
        <v>57.7958984375</v>
      </c>
    </row>
    <row r="174" spans="3:5" x14ac:dyDescent="0.25">
      <c r="C174" s="1">
        <f>26355</f>
        <v>26355</v>
      </c>
      <c r="D174" s="1">
        <f t="shared" si="6"/>
        <v>59183</v>
      </c>
      <c r="E174" s="1">
        <f t="shared" si="7"/>
        <v>57.7958984375</v>
      </c>
    </row>
    <row r="175" spans="3:5" x14ac:dyDescent="0.25">
      <c r="C175" s="1">
        <f>26502</f>
        <v>26502</v>
      </c>
      <c r="D175" s="1">
        <f>59184</f>
        <v>59184</v>
      </c>
      <c r="E175" s="1">
        <f>57.796875</f>
        <v>57.796875</v>
      </c>
    </row>
    <row r="176" spans="3:5" x14ac:dyDescent="0.25">
      <c r="C176" s="1">
        <f>26674</f>
        <v>26674</v>
      </c>
      <c r="D176" s="1">
        <f>59187</f>
        <v>59187</v>
      </c>
      <c r="E176" s="1">
        <f>57.7998046875</f>
        <v>57.7998046875</v>
      </c>
    </row>
    <row r="177" spans="3:5" x14ac:dyDescent="0.25">
      <c r="C177" s="1">
        <f>26866</f>
        <v>26866</v>
      </c>
      <c r="D177" s="1">
        <f>59371</f>
        <v>59371</v>
      </c>
      <c r="E177" s="1">
        <f>57.9794921875</f>
        <v>57.9794921875</v>
      </c>
    </row>
    <row r="178" spans="3:5" x14ac:dyDescent="0.25">
      <c r="C178" s="1">
        <f>27003</f>
        <v>27003</v>
      </c>
      <c r="D178" s="1">
        <f>59371</f>
        <v>59371</v>
      </c>
      <c r="E178" s="1">
        <f>57.9794921875</f>
        <v>57.9794921875</v>
      </c>
    </row>
    <row r="179" spans="3:5" x14ac:dyDescent="0.25">
      <c r="C179" s="1">
        <f>27144</f>
        <v>27144</v>
      </c>
      <c r="D179" s="1">
        <f t="shared" ref="D179:D195" si="8">59375</f>
        <v>59375</v>
      </c>
      <c r="E179" s="1">
        <f t="shared" ref="E179:E195" si="9">57.9833984375</f>
        <v>57.9833984375</v>
      </c>
    </row>
    <row r="180" spans="3:5" x14ac:dyDescent="0.25">
      <c r="C180" s="1">
        <f>27285</f>
        <v>27285</v>
      </c>
      <c r="D180" s="1">
        <f t="shared" si="8"/>
        <v>59375</v>
      </c>
      <c r="E180" s="1">
        <f t="shared" si="9"/>
        <v>57.9833984375</v>
      </c>
    </row>
    <row r="181" spans="3:5" x14ac:dyDescent="0.25">
      <c r="C181" s="1">
        <f>27420</f>
        <v>27420</v>
      </c>
      <c r="D181" s="1">
        <f t="shared" si="8"/>
        <v>59375</v>
      </c>
      <c r="E181" s="1">
        <f t="shared" si="9"/>
        <v>57.9833984375</v>
      </c>
    </row>
    <row r="182" spans="3:5" x14ac:dyDescent="0.25">
      <c r="C182" s="1">
        <f>27555</f>
        <v>27555</v>
      </c>
      <c r="D182" s="1">
        <f t="shared" si="8"/>
        <v>59375</v>
      </c>
      <c r="E182" s="1">
        <f t="shared" si="9"/>
        <v>57.9833984375</v>
      </c>
    </row>
    <row r="183" spans="3:5" x14ac:dyDescent="0.25">
      <c r="C183" s="1">
        <f>27692</f>
        <v>27692</v>
      </c>
      <c r="D183" s="1">
        <f t="shared" si="8"/>
        <v>59375</v>
      </c>
      <c r="E183" s="1">
        <f t="shared" si="9"/>
        <v>57.9833984375</v>
      </c>
    </row>
    <row r="184" spans="3:5" x14ac:dyDescent="0.25">
      <c r="C184" s="1">
        <f>27853</f>
        <v>27853</v>
      </c>
      <c r="D184" s="1">
        <f t="shared" si="8"/>
        <v>59375</v>
      </c>
      <c r="E184" s="1">
        <f t="shared" si="9"/>
        <v>57.9833984375</v>
      </c>
    </row>
    <row r="185" spans="3:5" x14ac:dyDescent="0.25">
      <c r="C185" s="1">
        <f>27996</f>
        <v>27996</v>
      </c>
      <c r="D185" s="1">
        <f t="shared" si="8"/>
        <v>59375</v>
      </c>
      <c r="E185" s="1">
        <f t="shared" si="9"/>
        <v>57.9833984375</v>
      </c>
    </row>
    <row r="186" spans="3:5" x14ac:dyDescent="0.25">
      <c r="C186" s="1">
        <f>28156</f>
        <v>28156</v>
      </c>
      <c r="D186" s="1">
        <f t="shared" si="8"/>
        <v>59375</v>
      </c>
      <c r="E186" s="1">
        <f t="shared" si="9"/>
        <v>57.9833984375</v>
      </c>
    </row>
    <row r="187" spans="3:5" x14ac:dyDescent="0.25">
      <c r="C187" s="1">
        <f>28313</f>
        <v>28313</v>
      </c>
      <c r="D187" s="1">
        <f t="shared" si="8"/>
        <v>59375</v>
      </c>
      <c r="E187" s="1">
        <f t="shared" si="9"/>
        <v>57.9833984375</v>
      </c>
    </row>
    <row r="188" spans="3:5" x14ac:dyDescent="0.25">
      <c r="C188" s="1">
        <f>28471</f>
        <v>28471</v>
      </c>
      <c r="D188" s="1">
        <f t="shared" si="8"/>
        <v>59375</v>
      </c>
      <c r="E188" s="1">
        <f t="shared" si="9"/>
        <v>57.9833984375</v>
      </c>
    </row>
    <row r="189" spans="3:5" x14ac:dyDescent="0.25">
      <c r="C189" s="1">
        <f>28622</f>
        <v>28622</v>
      </c>
      <c r="D189" s="1">
        <f t="shared" si="8"/>
        <v>59375</v>
      </c>
      <c r="E189" s="1">
        <f t="shared" si="9"/>
        <v>57.9833984375</v>
      </c>
    </row>
    <row r="190" spans="3:5" x14ac:dyDescent="0.25">
      <c r="C190" s="1">
        <f>28777</f>
        <v>28777</v>
      </c>
      <c r="D190" s="1">
        <f t="shared" si="8"/>
        <v>59375</v>
      </c>
      <c r="E190" s="1">
        <f t="shared" si="9"/>
        <v>57.9833984375</v>
      </c>
    </row>
    <row r="191" spans="3:5" x14ac:dyDescent="0.25">
      <c r="C191" s="1">
        <f>28939</f>
        <v>28939</v>
      </c>
      <c r="D191" s="1">
        <f t="shared" si="8"/>
        <v>59375</v>
      </c>
      <c r="E191" s="1">
        <f t="shared" si="9"/>
        <v>57.9833984375</v>
      </c>
    </row>
    <row r="192" spans="3:5" x14ac:dyDescent="0.25">
      <c r="C192" s="1">
        <f>29094</f>
        <v>29094</v>
      </c>
      <c r="D192" s="1">
        <f t="shared" si="8"/>
        <v>59375</v>
      </c>
      <c r="E192" s="1">
        <f t="shared" si="9"/>
        <v>57.9833984375</v>
      </c>
    </row>
    <row r="193" spans="3:5" x14ac:dyDescent="0.25">
      <c r="C193" s="1">
        <f>29248</f>
        <v>29248</v>
      </c>
      <c r="D193" s="1">
        <f t="shared" si="8"/>
        <v>59375</v>
      </c>
      <c r="E193" s="1">
        <f t="shared" si="9"/>
        <v>57.9833984375</v>
      </c>
    </row>
    <row r="194" spans="3:5" x14ac:dyDescent="0.25">
      <c r="C194" s="1">
        <f>29407</f>
        <v>29407</v>
      </c>
      <c r="D194" s="1">
        <f t="shared" si="8"/>
        <v>59375</v>
      </c>
      <c r="E194" s="1">
        <f t="shared" si="9"/>
        <v>57.9833984375</v>
      </c>
    </row>
    <row r="195" spans="3:5" x14ac:dyDescent="0.25">
      <c r="C195" s="1">
        <f>29562</f>
        <v>29562</v>
      </c>
      <c r="D195" s="1">
        <f t="shared" si="8"/>
        <v>59375</v>
      </c>
      <c r="E195" s="1">
        <f t="shared" si="9"/>
        <v>57.9833984375</v>
      </c>
    </row>
    <row r="196" spans="3:5" x14ac:dyDescent="0.25">
      <c r="C196" s="1">
        <f>29708</f>
        <v>29708</v>
      </c>
      <c r="D196" s="1">
        <f>59395</f>
        <v>59395</v>
      </c>
      <c r="E196" s="1">
        <f>58.0029296875</f>
        <v>58.0029296875</v>
      </c>
    </row>
    <row r="197" spans="3:5" x14ac:dyDescent="0.25">
      <c r="C197" s="1">
        <f>29857</f>
        <v>29857</v>
      </c>
      <c r="D197" s="1">
        <f>59543</f>
        <v>59543</v>
      </c>
      <c r="E197" s="1">
        <f>58.1474609375</f>
        <v>58.1474609375</v>
      </c>
    </row>
    <row r="198" spans="3:5" x14ac:dyDescent="0.25">
      <c r="C198" s="1">
        <f>30036</f>
        <v>30036</v>
      </c>
      <c r="D198" s="1">
        <f>59591</f>
        <v>59591</v>
      </c>
      <c r="E198" s="1">
        <f>58.1943359375</f>
        <v>58.1943359375</v>
      </c>
    </row>
    <row r="199" spans="3:5" x14ac:dyDescent="0.25">
      <c r="C199" s="1">
        <f>30196</f>
        <v>30196</v>
      </c>
      <c r="D199" s="1">
        <f>59591</f>
        <v>59591</v>
      </c>
      <c r="E199" s="1">
        <f>58.1943359375</f>
        <v>58.1943359375</v>
      </c>
    </row>
    <row r="200" spans="3:5" x14ac:dyDescent="0.25">
      <c r="C200" s="1">
        <f>30394</f>
        <v>30394</v>
      </c>
      <c r="D200" s="1">
        <f>59548</f>
        <v>59548</v>
      </c>
      <c r="E200" s="1">
        <f>58.15234375</f>
        <v>58.15234375</v>
      </c>
    </row>
    <row r="201" spans="3:5" x14ac:dyDescent="0.25">
      <c r="C201" s="1">
        <f>30567</f>
        <v>30567</v>
      </c>
      <c r="D201" s="1">
        <f>59551</f>
        <v>59551</v>
      </c>
      <c r="E201" s="1">
        <f>58.1552734375</f>
        <v>58.1552734375</v>
      </c>
    </row>
    <row r="202" spans="3:5" x14ac:dyDescent="0.25">
      <c r="C202" s="1">
        <f>30709</f>
        <v>30709</v>
      </c>
      <c r="D202" s="1">
        <f>59551</f>
        <v>59551</v>
      </c>
      <c r="E202" s="1">
        <f>58.1552734375</f>
        <v>58.1552734375</v>
      </c>
    </row>
    <row r="203" spans="3:5" x14ac:dyDescent="0.25">
      <c r="C203" s="1">
        <f>30859</f>
        <v>30859</v>
      </c>
      <c r="D203" s="1">
        <f>59553</f>
        <v>59553</v>
      </c>
      <c r="E203" s="1">
        <f>58.1572265625</f>
        <v>58.1572265625</v>
      </c>
    </row>
    <row r="204" spans="3:5" x14ac:dyDescent="0.25">
      <c r="C204" s="1">
        <f>31006</f>
        <v>31006</v>
      </c>
      <c r="D204" s="1">
        <f>59553</f>
        <v>59553</v>
      </c>
      <c r="E204" s="1">
        <f>58.1572265625</f>
        <v>58.1572265625</v>
      </c>
    </row>
    <row r="205" spans="3:5" x14ac:dyDescent="0.25">
      <c r="C205" s="1">
        <f>31168</f>
        <v>31168</v>
      </c>
      <c r="D205" s="1">
        <f>59553</f>
        <v>59553</v>
      </c>
      <c r="E205" s="1">
        <f>58.1572265625</f>
        <v>58.1572265625</v>
      </c>
    </row>
    <row r="206" spans="3:5" x14ac:dyDescent="0.25">
      <c r="C206" s="1">
        <f>31336</f>
        <v>31336</v>
      </c>
      <c r="D206" s="1">
        <f>59553</f>
        <v>59553</v>
      </c>
      <c r="E206" s="1">
        <f>58.1572265625</f>
        <v>58.1572265625</v>
      </c>
    </row>
    <row r="207" spans="3:5" x14ac:dyDescent="0.25">
      <c r="C207" s="1">
        <f>31489</f>
        <v>31489</v>
      </c>
      <c r="D207" s="1">
        <f>59554</f>
        <v>59554</v>
      </c>
      <c r="E207" s="1">
        <f>58.158203125</f>
        <v>58.158203125</v>
      </c>
    </row>
    <row r="208" spans="3:5" x14ac:dyDescent="0.25">
      <c r="C208" s="1">
        <f>31664</f>
        <v>31664</v>
      </c>
      <c r="D208" s="1">
        <f>59553</f>
        <v>59553</v>
      </c>
      <c r="E208" s="1">
        <f t="shared" ref="E208:E214" si="10">58.1572265625</f>
        <v>58.1572265625</v>
      </c>
    </row>
    <row r="209" spans="3:5" x14ac:dyDescent="0.25">
      <c r="C209" s="1">
        <f>31830</f>
        <v>31830</v>
      </c>
      <c r="D209" s="1">
        <f>59553</f>
        <v>59553</v>
      </c>
      <c r="E209" s="1">
        <f t="shared" si="10"/>
        <v>58.1572265625</v>
      </c>
    </row>
    <row r="210" spans="3:5" x14ac:dyDescent="0.25">
      <c r="C210" s="1">
        <f>31983</f>
        <v>31983</v>
      </c>
      <c r="D210" s="1">
        <f>59553</f>
        <v>59553</v>
      </c>
      <c r="E210" s="1">
        <f t="shared" si="10"/>
        <v>58.1572265625</v>
      </c>
    </row>
    <row r="211" spans="3:5" x14ac:dyDescent="0.25">
      <c r="C211" s="1">
        <f>32134</f>
        <v>32134</v>
      </c>
      <c r="D211" s="1">
        <f>59553</f>
        <v>59553</v>
      </c>
      <c r="E211" s="1">
        <f t="shared" si="10"/>
        <v>58.1572265625</v>
      </c>
    </row>
    <row r="212" spans="3:5" x14ac:dyDescent="0.25">
      <c r="C212" s="1">
        <f>32279</f>
        <v>32279</v>
      </c>
      <c r="D212" s="1">
        <f>59553</f>
        <v>59553</v>
      </c>
      <c r="E212" s="1">
        <f t="shared" si="10"/>
        <v>58.1572265625</v>
      </c>
    </row>
    <row r="213" spans="3:5" x14ac:dyDescent="0.25">
      <c r="C213" s="1">
        <f>32445</f>
        <v>32445</v>
      </c>
      <c r="D213" s="1">
        <f>59553</f>
        <v>59553</v>
      </c>
      <c r="E213" s="1">
        <f t="shared" si="10"/>
        <v>58.1572265625</v>
      </c>
    </row>
    <row r="214" spans="3:5" x14ac:dyDescent="0.25">
      <c r="C214" s="1">
        <f>32602</f>
        <v>32602</v>
      </c>
      <c r="D214" s="1">
        <f>59553</f>
        <v>59553</v>
      </c>
      <c r="E214" s="1">
        <f t="shared" si="10"/>
        <v>58.1572265625</v>
      </c>
    </row>
    <row r="215" spans="3:5" x14ac:dyDescent="0.25">
      <c r="C215" s="1">
        <f>32743</f>
        <v>32743</v>
      </c>
      <c r="D215" s="1">
        <f>59573</f>
        <v>59573</v>
      </c>
      <c r="E215" s="1">
        <f>58.1767578125</f>
        <v>58.1767578125</v>
      </c>
    </row>
    <row r="216" spans="3:5" x14ac:dyDescent="0.25">
      <c r="C216" s="1">
        <f>32906</f>
        <v>32906</v>
      </c>
      <c r="D216" s="1">
        <f>59598</f>
        <v>59598</v>
      </c>
      <c r="E216" s="1">
        <f>58.201171875</f>
        <v>58.201171875</v>
      </c>
    </row>
    <row r="217" spans="3:5" x14ac:dyDescent="0.25">
      <c r="C217" s="1">
        <f>33069</f>
        <v>33069</v>
      </c>
      <c r="D217" s="1">
        <f>59585</f>
        <v>59585</v>
      </c>
      <c r="E217" s="1">
        <f>58.1884765625</f>
        <v>58.1884765625</v>
      </c>
    </row>
    <row r="218" spans="3:5" x14ac:dyDescent="0.25">
      <c r="C218" s="1">
        <f>33210</f>
        <v>33210</v>
      </c>
      <c r="D218" s="1">
        <f>59585</f>
        <v>59585</v>
      </c>
      <c r="E218" s="1">
        <f>58.1884765625</f>
        <v>58.1884765625</v>
      </c>
    </row>
    <row r="219" spans="3:5" x14ac:dyDescent="0.25">
      <c r="C219" s="1">
        <f>33372</f>
        <v>33372</v>
      </c>
      <c r="D219" s="1">
        <f>59549</f>
        <v>59549</v>
      </c>
      <c r="E219" s="1">
        <f t="shared" ref="E219:E224" si="11">58.1533203125</f>
        <v>58.1533203125</v>
      </c>
    </row>
    <row r="220" spans="3:5" x14ac:dyDescent="0.25">
      <c r="C220" s="1">
        <f>33511</f>
        <v>33511</v>
      </c>
      <c r="D220" s="1">
        <f>59549</f>
        <v>59549</v>
      </c>
      <c r="E220" s="1">
        <f t="shared" si="11"/>
        <v>58.1533203125</v>
      </c>
    </row>
    <row r="221" spans="3:5" x14ac:dyDescent="0.25">
      <c r="C221" s="1">
        <f>33685</f>
        <v>33685</v>
      </c>
      <c r="D221" s="1">
        <f>59549</f>
        <v>59549</v>
      </c>
      <c r="E221" s="1">
        <f t="shared" si="11"/>
        <v>58.1533203125</v>
      </c>
    </row>
    <row r="222" spans="3:5" x14ac:dyDescent="0.25">
      <c r="C222" s="1">
        <f>33841</f>
        <v>33841</v>
      </c>
      <c r="D222" s="1">
        <f>59549</f>
        <v>59549</v>
      </c>
      <c r="E222" s="1">
        <f t="shared" si="11"/>
        <v>58.1533203125</v>
      </c>
    </row>
    <row r="223" spans="3:5" x14ac:dyDescent="0.25">
      <c r="C223" s="1">
        <f>33996</f>
        <v>33996</v>
      </c>
      <c r="D223" s="1">
        <f>59549</f>
        <v>59549</v>
      </c>
      <c r="E223" s="1">
        <f t="shared" si="11"/>
        <v>58.1533203125</v>
      </c>
    </row>
    <row r="224" spans="3:5" x14ac:dyDescent="0.25">
      <c r="C224" s="1">
        <f>34158</f>
        <v>34158</v>
      </c>
      <c r="D224" s="1">
        <f>59549</f>
        <v>59549</v>
      </c>
      <c r="E224" s="1">
        <f t="shared" si="11"/>
        <v>58.1533203125</v>
      </c>
    </row>
    <row r="225" spans="3:5" x14ac:dyDescent="0.25">
      <c r="C225" s="1">
        <f>34308</f>
        <v>34308</v>
      </c>
      <c r="D225" s="1">
        <f>59550</f>
        <v>59550</v>
      </c>
      <c r="E225" s="1">
        <f>58.154296875</f>
        <v>58.154296875</v>
      </c>
    </row>
    <row r="226" spans="3:5" x14ac:dyDescent="0.25">
      <c r="C226" s="1">
        <f>34454</f>
        <v>34454</v>
      </c>
      <c r="D226" s="1">
        <f>59549</f>
        <v>59549</v>
      </c>
      <c r="E226" s="1">
        <f t="shared" ref="E226:E232" si="12">58.1533203125</f>
        <v>58.1533203125</v>
      </c>
    </row>
    <row r="227" spans="3:5" x14ac:dyDescent="0.25">
      <c r="C227" s="1">
        <f>34613</f>
        <v>34613</v>
      </c>
      <c r="D227" s="1">
        <f>59549</f>
        <v>59549</v>
      </c>
      <c r="E227" s="1">
        <f t="shared" si="12"/>
        <v>58.1533203125</v>
      </c>
    </row>
    <row r="228" spans="3:5" x14ac:dyDescent="0.25">
      <c r="C228" s="1">
        <f>34779</f>
        <v>34779</v>
      </c>
      <c r="D228" s="1">
        <f>59549</f>
        <v>59549</v>
      </c>
      <c r="E228" s="1">
        <f t="shared" si="12"/>
        <v>58.1533203125</v>
      </c>
    </row>
    <row r="229" spans="3:5" x14ac:dyDescent="0.25">
      <c r="C229" s="1">
        <f>34940</f>
        <v>34940</v>
      </c>
      <c r="D229" s="1">
        <f>59549</f>
        <v>59549</v>
      </c>
      <c r="E229" s="1">
        <f t="shared" si="12"/>
        <v>58.1533203125</v>
      </c>
    </row>
    <row r="230" spans="3:5" x14ac:dyDescent="0.25">
      <c r="C230" s="1">
        <f>35106</f>
        <v>35106</v>
      </c>
      <c r="D230" s="1">
        <f>59549</f>
        <v>59549</v>
      </c>
      <c r="E230" s="1">
        <f t="shared" si="12"/>
        <v>58.1533203125</v>
      </c>
    </row>
    <row r="231" spans="3:5" x14ac:dyDescent="0.25">
      <c r="C231" s="1">
        <f>35242</f>
        <v>35242</v>
      </c>
      <c r="D231" s="1">
        <f>59549</f>
        <v>59549</v>
      </c>
      <c r="E231" s="1">
        <f t="shared" si="12"/>
        <v>58.1533203125</v>
      </c>
    </row>
    <row r="232" spans="3:5" x14ac:dyDescent="0.25">
      <c r="C232" s="1">
        <f>35400</f>
        <v>35400</v>
      </c>
      <c r="D232" s="1">
        <f>59549</f>
        <v>59549</v>
      </c>
      <c r="E232" s="1">
        <f t="shared" si="12"/>
        <v>58.1533203125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2016-01-08T15:46:55Z</cp:lastPrinted>
  <dcterms:created xsi:type="dcterms:W3CDTF">2016-01-08T15:46:55Z</dcterms:created>
  <dcterms:modified xsi:type="dcterms:W3CDTF">2016-01-08T15:42:27Z</dcterms:modified>
</cp:coreProperties>
</file>