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Titanium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J13" i="2" l="1"/>
  <c r="H13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E124" i="2"/>
  <c r="D124" i="2"/>
  <c r="C124" i="2"/>
  <c r="E123" i="2"/>
  <c r="D123" i="2"/>
  <c r="C123" i="2"/>
  <c r="E122" i="2"/>
  <c r="D122" i="2"/>
  <c r="C122" i="2"/>
  <c r="E121" i="2"/>
  <c r="D121" i="2"/>
  <c r="C121" i="2"/>
  <c r="E120" i="2"/>
  <c r="D120" i="2"/>
  <c r="C120" i="2"/>
  <c r="E119" i="2"/>
  <c r="D119" i="2"/>
  <c r="C119" i="2"/>
  <c r="E118" i="2"/>
  <c r="D118" i="2"/>
  <c r="C118" i="2"/>
  <c r="E117" i="2"/>
  <c r="D117" i="2"/>
  <c r="C117" i="2"/>
  <c r="E116" i="2"/>
  <c r="D116" i="2"/>
  <c r="C116" i="2"/>
  <c r="E115" i="2"/>
  <c r="D115" i="2"/>
  <c r="C115" i="2"/>
  <c r="E114" i="2"/>
  <c r="D114" i="2"/>
  <c r="C114" i="2"/>
  <c r="E113" i="2"/>
  <c r="D113" i="2"/>
  <c r="C113" i="2"/>
  <c r="E112" i="2"/>
  <c r="D112" i="2"/>
  <c r="C112" i="2"/>
  <c r="E111" i="2"/>
  <c r="D111" i="2"/>
  <c r="C111" i="2"/>
  <c r="E110" i="2"/>
  <c r="D110" i="2"/>
  <c r="C110" i="2"/>
  <c r="E109" i="2"/>
  <c r="D109" i="2"/>
  <c r="C109" i="2"/>
  <c r="E108" i="2"/>
  <c r="D108" i="2"/>
  <c r="C108" i="2"/>
  <c r="B108" i="2"/>
  <c r="A108" i="2"/>
  <c r="E107" i="2"/>
  <c r="D107" i="2"/>
  <c r="C107" i="2"/>
  <c r="B107" i="2"/>
  <c r="A107" i="2"/>
  <c r="E106" i="2"/>
  <c r="D106" i="2"/>
  <c r="C106" i="2"/>
  <c r="B106" i="2"/>
  <c r="A106" i="2"/>
  <c r="E105" i="2"/>
  <c r="D105" i="2"/>
  <c r="C105" i="2"/>
  <c r="B105" i="2"/>
  <c r="A105" i="2"/>
  <c r="E104" i="2"/>
  <c r="D104" i="2"/>
  <c r="C104" i="2"/>
  <c r="B104" i="2"/>
  <c r="A104" i="2"/>
  <c r="E103" i="2"/>
  <c r="D103" i="2"/>
  <c r="C103" i="2"/>
  <c r="B103" i="2"/>
  <c r="A103" i="2"/>
  <c r="E102" i="2"/>
  <c r="D102" i="2"/>
  <c r="C102" i="2"/>
  <c r="B102" i="2"/>
  <c r="A102" i="2"/>
  <c r="E101" i="2"/>
  <c r="D101" i="2"/>
  <c r="C101" i="2"/>
  <c r="B101" i="2"/>
  <c r="A101" i="2"/>
  <c r="E100" i="2"/>
  <c r="D100" i="2"/>
  <c r="C100" i="2"/>
  <c r="B100" i="2"/>
  <c r="A100" i="2"/>
  <c r="E99" i="2"/>
  <c r="D99" i="2"/>
  <c r="C99" i="2"/>
  <c r="B99" i="2"/>
  <c r="A99" i="2"/>
  <c r="E98" i="2"/>
  <c r="D98" i="2"/>
  <c r="C98" i="2"/>
  <c r="B98" i="2"/>
  <c r="A98" i="2"/>
  <c r="E97" i="2"/>
  <c r="D97" i="2"/>
  <c r="C97" i="2"/>
  <c r="B97" i="2"/>
  <c r="A97" i="2"/>
  <c r="E96" i="2"/>
  <c r="D96" i="2"/>
  <c r="C96" i="2"/>
  <c r="B96" i="2"/>
  <c r="A96" i="2"/>
  <c r="E95" i="2"/>
  <c r="D95" i="2"/>
  <c r="C95" i="2"/>
  <c r="B95" i="2"/>
  <c r="A95" i="2"/>
  <c r="E94" i="2"/>
  <c r="D94" i="2"/>
  <c r="C94" i="2"/>
  <c r="B94" i="2"/>
  <c r="A94" i="2"/>
  <c r="E93" i="2"/>
  <c r="D93" i="2"/>
  <c r="C93" i="2"/>
  <c r="B93" i="2"/>
  <c r="A93" i="2"/>
  <c r="E92" i="2"/>
  <c r="D92" i="2"/>
  <c r="C92" i="2"/>
  <c r="B92" i="2"/>
  <c r="A92" i="2"/>
  <c r="E91" i="2"/>
  <c r="D91" i="2"/>
  <c r="C91" i="2"/>
  <c r="B91" i="2"/>
  <c r="A91" i="2"/>
  <c r="E90" i="2"/>
  <c r="D90" i="2"/>
  <c r="C90" i="2"/>
  <c r="B90" i="2"/>
  <c r="A90" i="2"/>
  <c r="E89" i="2"/>
  <c r="D89" i="2"/>
  <c r="C89" i="2"/>
  <c r="B89" i="2"/>
  <c r="A89" i="2"/>
  <c r="E88" i="2"/>
  <c r="D88" i="2"/>
  <c r="C88" i="2"/>
  <c r="B88" i="2"/>
  <c r="A88" i="2"/>
  <c r="E87" i="2"/>
  <c r="D87" i="2"/>
  <c r="C87" i="2"/>
  <c r="B87" i="2"/>
  <c r="A87" i="2"/>
  <c r="E86" i="2"/>
  <c r="D86" i="2"/>
  <c r="C86" i="2"/>
  <c r="B86" i="2"/>
  <c r="A86" i="2"/>
  <c r="E85" i="2"/>
  <c r="D85" i="2"/>
  <c r="C85" i="2"/>
  <c r="B85" i="2"/>
  <c r="A85" i="2"/>
  <c r="E84" i="2"/>
  <c r="D84" i="2"/>
  <c r="C84" i="2"/>
  <c r="B84" i="2"/>
  <c r="A84" i="2"/>
  <c r="E83" i="2"/>
  <c r="D83" i="2"/>
  <c r="C83" i="2"/>
  <c r="B83" i="2"/>
  <c r="A83" i="2"/>
  <c r="E82" i="2"/>
  <c r="D82" i="2"/>
  <c r="C82" i="2"/>
  <c r="B82" i="2"/>
  <c r="A82" i="2"/>
  <c r="E81" i="2"/>
  <c r="D81" i="2"/>
  <c r="C81" i="2"/>
  <c r="B81" i="2"/>
  <c r="A81" i="2"/>
  <c r="E80" i="2"/>
  <c r="D80" i="2"/>
  <c r="C80" i="2"/>
  <c r="B80" i="2"/>
  <c r="A80" i="2"/>
  <c r="E79" i="2"/>
  <c r="D79" i="2"/>
  <c r="C79" i="2"/>
  <c r="B79" i="2"/>
  <c r="A79" i="2"/>
  <c r="E78" i="2"/>
  <c r="D78" i="2"/>
  <c r="C78" i="2"/>
  <c r="B78" i="2"/>
  <c r="A78" i="2"/>
  <c r="E77" i="2"/>
  <c r="D77" i="2"/>
  <c r="C77" i="2"/>
  <c r="B77" i="2"/>
  <c r="A77" i="2"/>
  <c r="E76" i="2"/>
  <c r="D76" i="2"/>
  <c r="C76" i="2"/>
  <c r="B76" i="2"/>
  <c r="A76" i="2"/>
  <c r="E75" i="2"/>
  <c r="D75" i="2"/>
  <c r="C75" i="2"/>
  <c r="B75" i="2"/>
  <c r="A75" i="2"/>
  <c r="E74" i="2"/>
  <c r="D74" i="2"/>
  <c r="C74" i="2"/>
  <c r="B74" i="2"/>
  <c r="A74" i="2"/>
  <c r="E73" i="2"/>
  <c r="D73" i="2"/>
  <c r="C73" i="2"/>
  <c r="B73" i="2"/>
  <c r="A73" i="2"/>
  <c r="E72" i="2"/>
  <c r="D72" i="2"/>
  <c r="C72" i="2"/>
  <c r="B72" i="2"/>
  <c r="A72" i="2"/>
  <c r="E71" i="2"/>
  <c r="D71" i="2"/>
  <c r="C71" i="2"/>
  <c r="B71" i="2"/>
  <c r="A71" i="2"/>
  <c r="E70" i="2"/>
  <c r="D70" i="2"/>
  <c r="C70" i="2"/>
  <c r="B70" i="2"/>
  <c r="A70" i="2"/>
  <c r="E69" i="2"/>
  <c r="D69" i="2"/>
  <c r="C69" i="2"/>
  <c r="B69" i="2"/>
  <c r="A69" i="2"/>
  <c r="E68" i="2"/>
  <c r="D68" i="2"/>
  <c r="C68" i="2"/>
  <c r="B68" i="2"/>
  <c r="A68" i="2"/>
  <c r="E67" i="2"/>
  <c r="D67" i="2"/>
  <c r="C67" i="2"/>
  <c r="B67" i="2"/>
  <c r="A67" i="2"/>
  <c r="E66" i="2"/>
  <c r="D66" i="2"/>
  <c r="C66" i="2"/>
  <c r="B66" i="2"/>
  <c r="A66" i="2"/>
  <c r="E65" i="2"/>
  <c r="D65" i="2"/>
  <c r="C65" i="2"/>
  <c r="B65" i="2"/>
  <c r="A65" i="2"/>
  <c r="E64" i="2"/>
  <c r="D64" i="2"/>
  <c r="C64" i="2"/>
  <c r="B64" i="2"/>
  <c r="A64" i="2"/>
  <c r="E63" i="2"/>
  <c r="D63" i="2"/>
  <c r="C63" i="2"/>
  <c r="B63" i="2"/>
  <c r="A63" i="2"/>
  <c r="E62" i="2"/>
  <c r="D62" i="2"/>
  <c r="C62" i="2"/>
  <c r="B62" i="2"/>
  <c r="A62" i="2"/>
  <c r="E61" i="2"/>
  <c r="D61" i="2"/>
  <c r="C61" i="2"/>
  <c r="B61" i="2"/>
  <c r="A61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E55" i="2"/>
  <c r="D55" i="2"/>
  <c r="C55" i="2"/>
  <c r="B55" i="2"/>
  <c r="A55" i="2"/>
  <c r="E54" i="2"/>
  <c r="D54" i="2"/>
  <c r="C54" i="2"/>
  <c r="B54" i="2"/>
  <c r="A54" i="2"/>
  <c r="E53" i="2"/>
  <c r="D53" i="2"/>
  <c r="C53" i="2"/>
  <c r="B53" i="2"/>
  <c r="A53" i="2"/>
  <c r="E52" i="2"/>
  <c r="D52" i="2"/>
  <c r="C52" i="2"/>
  <c r="B52" i="2"/>
  <c r="A52" i="2"/>
  <c r="E51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E43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E40" i="2"/>
  <c r="D40" i="2"/>
  <c r="C40" i="2"/>
  <c r="B40" i="2"/>
  <c r="A40" i="2"/>
  <c r="E39" i="2"/>
  <c r="D39" i="2"/>
  <c r="C39" i="2"/>
  <c r="B39" i="2"/>
  <c r="A39" i="2"/>
  <c r="E38" i="2"/>
  <c r="D38" i="2"/>
  <c r="C38" i="2"/>
  <c r="B38" i="2"/>
  <c r="A38" i="2"/>
  <c r="E37" i="2"/>
  <c r="D37" i="2"/>
  <c r="C37" i="2"/>
  <c r="B37" i="2"/>
  <c r="A37" i="2"/>
  <c r="E36" i="2"/>
  <c r="D36" i="2"/>
  <c r="C36" i="2"/>
  <c r="B36" i="2"/>
  <c r="A36" i="2"/>
  <c r="E35" i="2"/>
  <c r="D35" i="2"/>
  <c r="C35" i="2"/>
  <c r="B35" i="2"/>
  <c r="A35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I13" i="2" s="1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<sst xmlns="http://schemas.openxmlformats.org/spreadsheetml/2006/main" count="9" uniqueCount="9">
  <si>
    <t>CPU Timestamps</t>
  </si>
  <si>
    <t>CPU VALUES (%)</t>
  </si>
  <si>
    <t>MEM Timestamps</t>
  </si>
  <si>
    <t>MEM VALUES (KB)</t>
  </si>
  <si>
    <t>AVERAGE: 328(107x)</t>
  </si>
  <si>
    <t>AVERAGE: 164(215x)</t>
  </si>
  <si>
    <t>begin avg</t>
  </si>
  <si>
    <t>max</t>
  </si>
  <si>
    <t>end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</si>
</sst>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Sheet1!$A$2:$A$108</c:f>
              <c:numCache>
                <c:formatCode>General</c:formatCode>
                <c:ptCount val="107"/>
                <c:pt idx="0">
                  <c:v>1020</c:v>
                </c:pt>
                <c:pt idx="1">
                  <c:v>1326</c:v>
                </c:pt>
                <c:pt idx="2">
                  <c:v>1653</c:v>
                </c:pt>
                <c:pt idx="3">
                  <c:v>2030</c:v>
                </c:pt>
                <c:pt idx="4">
                  <c:v>2343</c:v>
                </c:pt>
                <c:pt idx="5">
                  <c:v>2631</c:v>
                </c:pt>
                <c:pt idx="6">
                  <c:v>2938</c:v>
                </c:pt>
                <c:pt idx="7">
                  <c:v>3311</c:v>
                </c:pt>
                <c:pt idx="8">
                  <c:v>3641</c:v>
                </c:pt>
                <c:pt idx="9">
                  <c:v>3962</c:v>
                </c:pt>
                <c:pt idx="10">
                  <c:v>4309</c:v>
                </c:pt>
                <c:pt idx="11">
                  <c:v>4669</c:v>
                </c:pt>
                <c:pt idx="12">
                  <c:v>5003</c:v>
                </c:pt>
                <c:pt idx="13">
                  <c:v>5375</c:v>
                </c:pt>
                <c:pt idx="14">
                  <c:v>5704</c:v>
                </c:pt>
                <c:pt idx="15">
                  <c:v>5996</c:v>
                </c:pt>
                <c:pt idx="16">
                  <c:v>6327</c:v>
                </c:pt>
                <c:pt idx="17">
                  <c:v>6686</c:v>
                </c:pt>
                <c:pt idx="18">
                  <c:v>6994</c:v>
                </c:pt>
                <c:pt idx="19">
                  <c:v>7308</c:v>
                </c:pt>
                <c:pt idx="20">
                  <c:v>7621</c:v>
                </c:pt>
                <c:pt idx="21">
                  <c:v>7927</c:v>
                </c:pt>
                <c:pt idx="22">
                  <c:v>8245</c:v>
                </c:pt>
                <c:pt idx="23">
                  <c:v>8551</c:v>
                </c:pt>
                <c:pt idx="24">
                  <c:v>8907</c:v>
                </c:pt>
                <c:pt idx="25">
                  <c:v>9228</c:v>
                </c:pt>
                <c:pt idx="26">
                  <c:v>9563</c:v>
                </c:pt>
                <c:pt idx="27">
                  <c:v>9859</c:v>
                </c:pt>
                <c:pt idx="28">
                  <c:v>10163</c:v>
                </c:pt>
                <c:pt idx="29">
                  <c:v>10486</c:v>
                </c:pt>
                <c:pt idx="30">
                  <c:v>10766</c:v>
                </c:pt>
                <c:pt idx="31">
                  <c:v>11057</c:v>
                </c:pt>
                <c:pt idx="32">
                  <c:v>11361</c:v>
                </c:pt>
                <c:pt idx="33">
                  <c:v>11655</c:v>
                </c:pt>
                <c:pt idx="34">
                  <c:v>11964</c:v>
                </c:pt>
                <c:pt idx="35">
                  <c:v>12288</c:v>
                </c:pt>
                <c:pt idx="36">
                  <c:v>12628</c:v>
                </c:pt>
                <c:pt idx="37">
                  <c:v>12987</c:v>
                </c:pt>
                <c:pt idx="38">
                  <c:v>13353</c:v>
                </c:pt>
                <c:pt idx="39">
                  <c:v>13705</c:v>
                </c:pt>
                <c:pt idx="40">
                  <c:v>14020</c:v>
                </c:pt>
                <c:pt idx="41">
                  <c:v>14381</c:v>
                </c:pt>
                <c:pt idx="42">
                  <c:v>14683</c:v>
                </c:pt>
                <c:pt idx="43">
                  <c:v>15002</c:v>
                </c:pt>
                <c:pt idx="44">
                  <c:v>15326</c:v>
                </c:pt>
                <c:pt idx="45">
                  <c:v>15645</c:v>
                </c:pt>
                <c:pt idx="46">
                  <c:v>15988</c:v>
                </c:pt>
                <c:pt idx="47">
                  <c:v>16348</c:v>
                </c:pt>
                <c:pt idx="48">
                  <c:v>16686</c:v>
                </c:pt>
                <c:pt idx="49">
                  <c:v>17039</c:v>
                </c:pt>
                <c:pt idx="50">
                  <c:v>17411</c:v>
                </c:pt>
                <c:pt idx="51">
                  <c:v>17736</c:v>
                </c:pt>
                <c:pt idx="52">
                  <c:v>18044</c:v>
                </c:pt>
                <c:pt idx="53">
                  <c:v>18348</c:v>
                </c:pt>
                <c:pt idx="54">
                  <c:v>18649</c:v>
                </c:pt>
                <c:pt idx="55">
                  <c:v>18962</c:v>
                </c:pt>
                <c:pt idx="56">
                  <c:v>19250</c:v>
                </c:pt>
                <c:pt idx="57">
                  <c:v>19592</c:v>
                </c:pt>
                <c:pt idx="58">
                  <c:v>19908</c:v>
                </c:pt>
                <c:pt idx="59">
                  <c:v>20239</c:v>
                </c:pt>
                <c:pt idx="60">
                  <c:v>20592</c:v>
                </c:pt>
                <c:pt idx="61">
                  <c:v>20918</c:v>
                </c:pt>
                <c:pt idx="62">
                  <c:v>21237</c:v>
                </c:pt>
                <c:pt idx="63">
                  <c:v>21534</c:v>
                </c:pt>
                <c:pt idx="64">
                  <c:v>21888</c:v>
                </c:pt>
                <c:pt idx="65">
                  <c:v>22278</c:v>
                </c:pt>
                <c:pt idx="66">
                  <c:v>22636</c:v>
                </c:pt>
                <c:pt idx="67">
                  <c:v>22973</c:v>
                </c:pt>
                <c:pt idx="68">
                  <c:v>23339</c:v>
                </c:pt>
                <c:pt idx="69">
                  <c:v>23665</c:v>
                </c:pt>
                <c:pt idx="70">
                  <c:v>23967</c:v>
                </c:pt>
                <c:pt idx="71">
                  <c:v>24279</c:v>
                </c:pt>
                <c:pt idx="72">
                  <c:v>24574</c:v>
                </c:pt>
                <c:pt idx="73">
                  <c:v>24903</c:v>
                </c:pt>
                <c:pt idx="74">
                  <c:v>25265</c:v>
                </c:pt>
                <c:pt idx="75">
                  <c:v>25617</c:v>
                </c:pt>
                <c:pt idx="76">
                  <c:v>25989</c:v>
                </c:pt>
                <c:pt idx="77">
                  <c:v>26347</c:v>
                </c:pt>
                <c:pt idx="78">
                  <c:v>26680</c:v>
                </c:pt>
                <c:pt idx="79">
                  <c:v>26972</c:v>
                </c:pt>
                <c:pt idx="80">
                  <c:v>27273</c:v>
                </c:pt>
                <c:pt idx="81">
                  <c:v>27623</c:v>
                </c:pt>
                <c:pt idx="82">
                  <c:v>28034</c:v>
                </c:pt>
                <c:pt idx="83">
                  <c:v>28453</c:v>
                </c:pt>
                <c:pt idx="84">
                  <c:v>28860</c:v>
                </c:pt>
                <c:pt idx="85">
                  <c:v>29275</c:v>
                </c:pt>
                <c:pt idx="86">
                  <c:v>29636</c:v>
                </c:pt>
                <c:pt idx="87">
                  <c:v>29932</c:v>
                </c:pt>
                <c:pt idx="88">
                  <c:v>30231</c:v>
                </c:pt>
                <c:pt idx="89">
                  <c:v>30537</c:v>
                </c:pt>
                <c:pt idx="90">
                  <c:v>30871</c:v>
                </c:pt>
                <c:pt idx="91">
                  <c:v>31286</c:v>
                </c:pt>
                <c:pt idx="92">
                  <c:v>31590</c:v>
                </c:pt>
                <c:pt idx="93">
                  <c:v>31984</c:v>
                </c:pt>
                <c:pt idx="94">
                  <c:v>32321</c:v>
                </c:pt>
                <c:pt idx="95">
                  <c:v>32673</c:v>
                </c:pt>
                <c:pt idx="96">
                  <c:v>32980</c:v>
                </c:pt>
                <c:pt idx="97">
                  <c:v>33278</c:v>
                </c:pt>
                <c:pt idx="98">
                  <c:v>33572</c:v>
                </c:pt>
                <c:pt idx="99">
                  <c:v>33872</c:v>
                </c:pt>
                <c:pt idx="100">
                  <c:v>34178</c:v>
                </c:pt>
                <c:pt idx="101">
                  <c:v>34496</c:v>
                </c:pt>
                <c:pt idx="102">
                  <c:v>34837</c:v>
                </c:pt>
                <c:pt idx="103">
                  <c:v>35144</c:v>
                </c:pt>
                <c:pt idx="104">
                  <c:v>35482</c:v>
                </c:pt>
                <c:pt idx="105">
                  <c:v>35812</c:v>
                </c:pt>
                <c:pt idx="106">
                  <c:v>36132</c:v>
                </c:pt>
              </c:numCache>
            </c:numRef>
          </c:cat>
          <c:val>
            <c:numRef>
              <c:f>Sheet1!$B$2:$B$108</c:f>
              <c:numCache>
                <c:formatCode>General</c:formatCode>
                <c:ptCount val="107"/>
                <c:pt idx="0">
                  <c:v>24</c:v>
                </c:pt>
                <c:pt idx="1">
                  <c:v>23</c:v>
                </c:pt>
                <c:pt idx="2">
                  <c:v>29</c:v>
                </c:pt>
                <c:pt idx="3">
                  <c:v>21</c:v>
                </c:pt>
                <c:pt idx="4">
                  <c:v>21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26</c:v>
                </c:pt>
                <c:pt idx="15">
                  <c:v>19</c:v>
                </c:pt>
                <c:pt idx="16">
                  <c:v>12</c:v>
                </c:pt>
                <c:pt idx="17">
                  <c:v>24</c:v>
                </c:pt>
                <c:pt idx="18">
                  <c:v>0</c:v>
                </c:pt>
                <c:pt idx="19">
                  <c:v>0</c:v>
                </c:pt>
                <c:pt idx="20">
                  <c:v>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17</c:v>
                </c:pt>
                <c:pt idx="70">
                  <c:v>15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</c:v>
                </c:pt>
                <c:pt idx="87">
                  <c:v>0</c:v>
                </c:pt>
                <c:pt idx="88">
                  <c:v>3</c:v>
                </c:pt>
                <c:pt idx="89">
                  <c:v>0</c:v>
                </c:pt>
                <c:pt idx="90">
                  <c:v>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12</c:v>
                </c:pt>
                <c:pt idx="98">
                  <c:v>0</c:v>
                </c:pt>
                <c:pt idx="99">
                  <c:v>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44638128"/>
        <c:axId val="-1944645200"/>
      </c:lineChart>
      <c:catAx>
        <c:axId val="-1944638128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944645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44645200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94463812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Sheet1!$C$2:$C$216</c:f>
              <c:numCache>
                <c:formatCode>General</c:formatCode>
                <c:ptCount val="215"/>
                <c:pt idx="0">
                  <c:v>886</c:v>
                </c:pt>
                <c:pt idx="1">
                  <c:v>1013</c:v>
                </c:pt>
                <c:pt idx="2">
                  <c:v>1155</c:v>
                </c:pt>
                <c:pt idx="3">
                  <c:v>1298</c:v>
                </c:pt>
                <c:pt idx="4">
                  <c:v>1434</c:v>
                </c:pt>
                <c:pt idx="5">
                  <c:v>1549</c:v>
                </c:pt>
                <c:pt idx="6">
                  <c:v>1721</c:v>
                </c:pt>
                <c:pt idx="7">
                  <c:v>1912</c:v>
                </c:pt>
                <c:pt idx="8">
                  <c:v>2071</c:v>
                </c:pt>
                <c:pt idx="9">
                  <c:v>2213</c:v>
                </c:pt>
                <c:pt idx="10">
                  <c:v>2346</c:v>
                </c:pt>
                <c:pt idx="11">
                  <c:v>2483</c:v>
                </c:pt>
                <c:pt idx="12">
                  <c:v>2647</c:v>
                </c:pt>
                <c:pt idx="13">
                  <c:v>2788</c:v>
                </c:pt>
                <c:pt idx="14">
                  <c:v>2982</c:v>
                </c:pt>
                <c:pt idx="15">
                  <c:v>3149</c:v>
                </c:pt>
                <c:pt idx="16">
                  <c:v>3305</c:v>
                </c:pt>
                <c:pt idx="17">
                  <c:v>3450</c:v>
                </c:pt>
                <c:pt idx="18">
                  <c:v>3615</c:v>
                </c:pt>
                <c:pt idx="19">
                  <c:v>3775</c:v>
                </c:pt>
                <c:pt idx="20">
                  <c:v>3950</c:v>
                </c:pt>
                <c:pt idx="21">
                  <c:v>4118</c:v>
                </c:pt>
                <c:pt idx="22">
                  <c:v>4283</c:v>
                </c:pt>
                <c:pt idx="23">
                  <c:v>4459</c:v>
                </c:pt>
                <c:pt idx="24">
                  <c:v>4649</c:v>
                </c:pt>
                <c:pt idx="25">
                  <c:v>4824</c:v>
                </c:pt>
                <c:pt idx="26">
                  <c:v>5015</c:v>
                </c:pt>
                <c:pt idx="27">
                  <c:v>5162</c:v>
                </c:pt>
                <c:pt idx="28">
                  <c:v>5316</c:v>
                </c:pt>
                <c:pt idx="29">
                  <c:v>5495</c:v>
                </c:pt>
                <c:pt idx="30">
                  <c:v>5686</c:v>
                </c:pt>
                <c:pt idx="31">
                  <c:v>5837</c:v>
                </c:pt>
                <c:pt idx="32">
                  <c:v>6001</c:v>
                </c:pt>
                <c:pt idx="33">
                  <c:v>6207</c:v>
                </c:pt>
                <c:pt idx="34">
                  <c:v>6382</c:v>
                </c:pt>
                <c:pt idx="35">
                  <c:v>6574</c:v>
                </c:pt>
                <c:pt idx="36">
                  <c:v>6744</c:v>
                </c:pt>
                <c:pt idx="37">
                  <c:v>6890</c:v>
                </c:pt>
                <c:pt idx="38">
                  <c:v>7033</c:v>
                </c:pt>
                <c:pt idx="39">
                  <c:v>7196</c:v>
                </c:pt>
                <c:pt idx="40">
                  <c:v>7348</c:v>
                </c:pt>
                <c:pt idx="41">
                  <c:v>7504</c:v>
                </c:pt>
                <c:pt idx="42">
                  <c:v>7684</c:v>
                </c:pt>
                <c:pt idx="43">
                  <c:v>7827</c:v>
                </c:pt>
                <c:pt idx="44">
                  <c:v>7989</c:v>
                </c:pt>
                <c:pt idx="45">
                  <c:v>8138</c:v>
                </c:pt>
                <c:pt idx="46">
                  <c:v>8289</c:v>
                </c:pt>
                <c:pt idx="47">
                  <c:v>8425</c:v>
                </c:pt>
                <c:pt idx="48">
                  <c:v>8636</c:v>
                </c:pt>
                <c:pt idx="49">
                  <c:v>8791</c:v>
                </c:pt>
                <c:pt idx="50">
                  <c:v>8970</c:v>
                </c:pt>
                <c:pt idx="51">
                  <c:v>9107</c:v>
                </c:pt>
                <c:pt idx="52">
                  <c:v>9278</c:v>
                </c:pt>
                <c:pt idx="53">
                  <c:v>9435</c:v>
                </c:pt>
                <c:pt idx="54">
                  <c:v>9614</c:v>
                </c:pt>
                <c:pt idx="55">
                  <c:v>9753</c:v>
                </c:pt>
                <c:pt idx="56">
                  <c:v>9940</c:v>
                </c:pt>
                <c:pt idx="57">
                  <c:v>10095</c:v>
                </c:pt>
                <c:pt idx="58">
                  <c:v>10293</c:v>
                </c:pt>
                <c:pt idx="59">
                  <c:v>10435</c:v>
                </c:pt>
                <c:pt idx="60">
                  <c:v>10598</c:v>
                </c:pt>
                <c:pt idx="61">
                  <c:v>10734</c:v>
                </c:pt>
                <c:pt idx="62">
                  <c:v>10904</c:v>
                </c:pt>
                <c:pt idx="63">
                  <c:v>11049</c:v>
                </c:pt>
                <c:pt idx="64">
                  <c:v>11181</c:v>
                </c:pt>
                <c:pt idx="65">
                  <c:v>11335</c:v>
                </c:pt>
                <c:pt idx="66">
                  <c:v>11458</c:v>
                </c:pt>
                <c:pt idx="67">
                  <c:v>11666</c:v>
                </c:pt>
                <c:pt idx="68">
                  <c:v>11814</c:v>
                </c:pt>
                <c:pt idx="69">
                  <c:v>11944</c:v>
                </c:pt>
                <c:pt idx="70">
                  <c:v>12087</c:v>
                </c:pt>
                <c:pt idx="71">
                  <c:v>12263</c:v>
                </c:pt>
                <c:pt idx="72">
                  <c:v>12432</c:v>
                </c:pt>
                <c:pt idx="73">
                  <c:v>12609</c:v>
                </c:pt>
                <c:pt idx="74">
                  <c:v>12777</c:v>
                </c:pt>
                <c:pt idx="75">
                  <c:v>12935</c:v>
                </c:pt>
                <c:pt idx="76">
                  <c:v>13152</c:v>
                </c:pt>
                <c:pt idx="77">
                  <c:v>13324</c:v>
                </c:pt>
                <c:pt idx="78">
                  <c:v>13517</c:v>
                </c:pt>
                <c:pt idx="79">
                  <c:v>13693</c:v>
                </c:pt>
                <c:pt idx="80">
                  <c:v>13844</c:v>
                </c:pt>
                <c:pt idx="81">
                  <c:v>14035</c:v>
                </c:pt>
                <c:pt idx="82">
                  <c:v>14180</c:v>
                </c:pt>
                <c:pt idx="83">
                  <c:v>14330</c:v>
                </c:pt>
                <c:pt idx="84">
                  <c:v>14507</c:v>
                </c:pt>
                <c:pt idx="85">
                  <c:v>14729</c:v>
                </c:pt>
                <c:pt idx="86">
                  <c:v>14882</c:v>
                </c:pt>
                <c:pt idx="87">
                  <c:v>15052</c:v>
                </c:pt>
                <c:pt idx="88">
                  <c:v>15222</c:v>
                </c:pt>
                <c:pt idx="89">
                  <c:v>15377</c:v>
                </c:pt>
                <c:pt idx="90">
                  <c:v>15516</c:v>
                </c:pt>
                <c:pt idx="91">
                  <c:v>15665</c:v>
                </c:pt>
                <c:pt idx="92">
                  <c:v>15810</c:v>
                </c:pt>
                <c:pt idx="93">
                  <c:v>15991</c:v>
                </c:pt>
                <c:pt idx="94">
                  <c:v>16195</c:v>
                </c:pt>
                <c:pt idx="95">
                  <c:v>16380</c:v>
                </c:pt>
                <c:pt idx="96">
                  <c:v>16523</c:v>
                </c:pt>
                <c:pt idx="97">
                  <c:v>16678</c:v>
                </c:pt>
                <c:pt idx="98">
                  <c:v>16854</c:v>
                </c:pt>
                <c:pt idx="99">
                  <c:v>17022</c:v>
                </c:pt>
                <c:pt idx="100">
                  <c:v>17193</c:v>
                </c:pt>
                <c:pt idx="101">
                  <c:v>17384</c:v>
                </c:pt>
                <c:pt idx="102">
                  <c:v>17541</c:v>
                </c:pt>
                <c:pt idx="103">
                  <c:v>17789</c:v>
                </c:pt>
                <c:pt idx="104">
                  <c:v>17943</c:v>
                </c:pt>
                <c:pt idx="105">
                  <c:v>18132</c:v>
                </c:pt>
                <c:pt idx="106">
                  <c:v>18283</c:v>
                </c:pt>
                <c:pt idx="107">
                  <c:v>18436</c:v>
                </c:pt>
                <c:pt idx="108">
                  <c:v>18549</c:v>
                </c:pt>
                <c:pt idx="109">
                  <c:v>18667</c:v>
                </c:pt>
                <c:pt idx="110">
                  <c:v>18808</c:v>
                </c:pt>
                <c:pt idx="111">
                  <c:v>18951</c:v>
                </c:pt>
                <c:pt idx="112">
                  <c:v>19086</c:v>
                </c:pt>
                <c:pt idx="113">
                  <c:v>19276</c:v>
                </c:pt>
                <c:pt idx="114">
                  <c:v>19441</c:v>
                </c:pt>
                <c:pt idx="115">
                  <c:v>19584</c:v>
                </c:pt>
                <c:pt idx="116">
                  <c:v>19736</c:v>
                </c:pt>
                <c:pt idx="117">
                  <c:v>19901</c:v>
                </c:pt>
                <c:pt idx="118">
                  <c:v>20049</c:v>
                </c:pt>
                <c:pt idx="119">
                  <c:v>20223</c:v>
                </c:pt>
                <c:pt idx="120">
                  <c:v>20403</c:v>
                </c:pt>
                <c:pt idx="121">
                  <c:v>20550</c:v>
                </c:pt>
                <c:pt idx="122">
                  <c:v>20774</c:v>
                </c:pt>
                <c:pt idx="123">
                  <c:v>20931</c:v>
                </c:pt>
                <c:pt idx="124">
                  <c:v>21079</c:v>
                </c:pt>
                <c:pt idx="125">
                  <c:v>21268</c:v>
                </c:pt>
                <c:pt idx="126">
                  <c:v>21391</c:v>
                </c:pt>
                <c:pt idx="127">
                  <c:v>21566</c:v>
                </c:pt>
                <c:pt idx="128">
                  <c:v>21719</c:v>
                </c:pt>
                <c:pt idx="129">
                  <c:v>21955</c:v>
                </c:pt>
                <c:pt idx="130">
                  <c:v>22152</c:v>
                </c:pt>
                <c:pt idx="131">
                  <c:v>22300</c:v>
                </c:pt>
                <c:pt idx="132">
                  <c:v>22478</c:v>
                </c:pt>
                <c:pt idx="133">
                  <c:v>22661</c:v>
                </c:pt>
                <c:pt idx="134">
                  <c:v>22811</c:v>
                </c:pt>
                <c:pt idx="135">
                  <c:v>22983</c:v>
                </c:pt>
                <c:pt idx="136">
                  <c:v>23158</c:v>
                </c:pt>
                <c:pt idx="137">
                  <c:v>23378</c:v>
                </c:pt>
                <c:pt idx="138">
                  <c:v>23530</c:v>
                </c:pt>
                <c:pt idx="139">
                  <c:v>23687</c:v>
                </c:pt>
                <c:pt idx="140">
                  <c:v>23832</c:v>
                </c:pt>
                <c:pt idx="141">
                  <c:v>23997</c:v>
                </c:pt>
                <c:pt idx="142">
                  <c:v>24145</c:v>
                </c:pt>
                <c:pt idx="143">
                  <c:v>24295</c:v>
                </c:pt>
                <c:pt idx="144">
                  <c:v>24431</c:v>
                </c:pt>
                <c:pt idx="145">
                  <c:v>24589</c:v>
                </c:pt>
                <c:pt idx="146">
                  <c:v>24728</c:v>
                </c:pt>
                <c:pt idx="147">
                  <c:v>24868</c:v>
                </c:pt>
                <c:pt idx="148">
                  <c:v>25058</c:v>
                </c:pt>
                <c:pt idx="149">
                  <c:v>25235</c:v>
                </c:pt>
                <c:pt idx="150">
                  <c:v>25419</c:v>
                </c:pt>
                <c:pt idx="151">
                  <c:v>25620</c:v>
                </c:pt>
                <c:pt idx="152">
                  <c:v>25807</c:v>
                </c:pt>
                <c:pt idx="153">
                  <c:v>26007</c:v>
                </c:pt>
                <c:pt idx="154">
                  <c:v>26176</c:v>
                </c:pt>
                <c:pt idx="155">
                  <c:v>26362</c:v>
                </c:pt>
                <c:pt idx="156">
                  <c:v>26534</c:v>
                </c:pt>
                <c:pt idx="157">
                  <c:v>26708</c:v>
                </c:pt>
                <c:pt idx="158">
                  <c:v>26831</c:v>
                </c:pt>
                <c:pt idx="159">
                  <c:v>26978</c:v>
                </c:pt>
                <c:pt idx="160">
                  <c:v>27113</c:v>
                </c:pt>
                <c:pt idx="161">
                  <c:v>27255</c:v>
                </c:pt>
                <c:pt idx="162">
                  <c:v>27437</c:v>
                </c:pt>
                <c:pt idx="163">
                  <c:v>27611</c:v>
                </c:pt>
                <c:pt idx="164">
                  <c:v>27791</c:v>
                </c:pt>
                <c:pt idx="165">
                  <c:v>27987</c:v>
                </c:pt>
                <c:pt idx="166">
                  <c:v>28191</c:v>
                </c:pt>
                <c:pt idx="167">
                  <c:v>28414</c:v>
                </c:pt>
                <c:pt idx="168">
                  <c:v>28624</c:v>
                </c:pt>
                <c:pt idx="169">
                  <c:v>28851</c:v>
                </c:pt>
                <c:pt idx="170">
                  <c:v>29039</c:v>
                </c:pt>
                <c:pt idx="171">
                  <c:v>29260</c:v>
                </c:pt>
                <c:pt idx="172">
                  <c:v>29467</c:v>
                </c:pt>
                <c:pt idx="173">
                  <c:v>29587</c:v>
                </c:pt>
                <c:pt idx="174">
                  <c:v>29750</c:v>
                </c:pt>
                <c:pt idx="175">
                  <c:v>29914</c:v>
                </c:pt>
                <c:pt idx="176">
                  <c:v>30093</c:v>
                </c:pt>
                <c:pt idx="177">
                  <c:v>30259</c:v>
                </c:pt>
                <c:pt idx="178">
                  <c:v>30402</c:v>
                </c:pt>
                <c:pt idx="179">
                  <c:v>30545</c:v>
                </c:pt>
                <c:pt idx="180">
                  <c:v>30713</c:v>
                </c:pt>
                <c:pt idx="181">
                  <c:v>30971</c:v>
                </c:pt>
                <c:pt idx="182">
                  <c:v>31187</c:v>
                </c:pt>
                <c:pt idx="183">
                  <c:v>31358</c:v>
                </c:pt>
                <c:pt idx="184">
                  <c:v>31509</c:v>
                </c:pt>
                <c:pt idx="185">
                  <c:v>31668</c:v>
                </c:pt>
                <c:pt idx="186">
                  <c:v>31847</c:v>
                </c:pt>
                <c:pt idx="187">
                  <c:v>31977</c:v>
                </c:pt>
                <c:pt idx="188">
                  <c:v>32128</c:v>
                </c:pt>
                <c:pt idx="189">
                  <c:v>32355</c:v>
                </c:pt>
                <c:pt idx="190">
                  <c:v>32510</c:v>
                </c:pt>
                <c:pt idx="191">
                  <c:v>32653</c:v>
                </c:pt>
                <c:pt idx="192">
                  <c:v>32811</c:v>
                </c:pt>
                <c:pt idx="193">
                  <c:v>32937</c:v>
                </c:pt>
                <c:pt idx="194">
                  <c:v>33113</c:v>
                </c:pt>
                <c:pt idx="195">
                  <c:v>33310</c:v>
                </c:pt>
                <c:pt idx="196">
                  <c:v>33434</c:v>
                </c:pt>
                <c:pt idx="197">
                  <c:v>33579</c:v>
                </c:pt>
                <c:pt idx="198">
                  <c:v>33733</c:v>
                </c:pt>
                <c:pt idx="199">
                  <c:v>33873</c:v>
                </c:pt>
                <c:pt idx="200">
                  <c:v>34032</c:v>
                </c:pt>
                <c:pt idx="201">
                  <c:v>34197</c:v>
                </c:pt>
                <c:pt idx="202">
                  <c:v>34345</c:v>
                </c:pt>
                <c:pt idx="203">
                  <c:v>34495</c:v>
                </c:pt>
                <c:pt idx="204">
                  <c:v>34676</c:v>
                </c:pt>
                <c:pt idx="205">
                  <c:v>34832</c:v>
                </c:pt>
                <c:pt idx="206">
                  <c:v>34997</c:v>
                </c:pt>
                <c:pt idx="207">
                  <c:v>35137</c:v>
                </c:pt>
                <c:pt idx="208">
                  <c:v>35304</c:v>
                </c:pt>
                <c:pt idx="209">
                  <c:v>35538</c:v>
                </c:pt>
                <c:pt idx="210">
                  <c:v>35699</c:v>
                </c:pt>
                <c:pt idx="211">
                  <c:v>35868</c:v>
                </c:pt>
                <c:pt idx="212">
                  <c:v>36025</c:v>
                </c:pt>
                <c:pt idx="213">
                  <c:v>36151</c:v>
                </c:pt>
                <c:pt idx="214">
                  <c:v>36281</c:v>
                </c:pt>
              </c:numCache>
            </c:numRef>
          </c:cat>
          <c:val>
            <c:numRef>
              <c:f>Sheet1!$E$2:$E$216</c:f>
              <c:numCache>
                <c:formatCode>General</c:formatCode>
                <c:ptCount val="215"/>
                <c:pt idx="0">
                  <c:v>2.251953125</c:v>
                </c:pt>
                <c:pt idx="1">
                  <c:v>3.55078125</c:v>
                </c:pt>
                <c:pt idx="2">
                  <c:v>4.6318359375</c:v>
                </c:pt>
                <c:pt idx="3">
                  <c:v>10.35546875</c:v>
                </c:pt>
                <c:pt idx="4">
                  <c:v>14.0986328125</c:v>
                </c:pt>
                <c:pt idx="5">
                  <c:v>15.7001953125</c:v>
                </c:pt>
                <c:pt idx="6">
                  <c:v>21.4580078125</c:v>
                </c:pt>
                <c:pt idx="7">
                  <c:v>22.5400390625</c:v>
                </c:pt>
                <c:pt idx="8">
                  <c:v>23.9619140625</c:v>
                </c:pt>
                <c:pt idx="9">
                  <c:v>24.634765625</c:v>
                </c:pt>
                <c:pt idx="10">
                  <c:v>25.05078125</c:v>
                </c:pt>
                <c:pt idx="11">
                  <c:v>26.3486328125</c:v>
                </c:pt>
                <c:pt idx="12">
                  <c:v>26.6171875</c:v>
                </c:pt>
                <c:pt idx="13">
                  <c:v>26.6171875</c:v>
                </c:pt>
                <c:pt idx="14">
                  <c:v>26.6171875</c:v>
                </c:pt>
                <c:pt idx="15">
                  <c:v>26.73828125</c:v>
                </c:pt>
                <c:pt idx="16">
                  <c:v>26.73828125</c:v>
                </c:pt>
                <c:pt idx="17">
                  <c:v>26.73828125</c:v>
                </c:pt>
                <c:pt idx="18">
                  <c:v>26.76953125</c:v>
                </c:pt>
                <c:pt idx="19">
                  <c:v>26.771484375</c:v>
                </c:pt>
                <c:pt idx="20">
                  <c:v>26.771484375</c:v>
                </c:pt>
                <c:pt idx="21">
                  <c:v>26.802734375</c:v>
                </c:pt>
                <c:pt idx="22">
                  <c:v>26.802734375</c:v>
                </c:pt>
                <c:pt idx="23">
                  <c:v>26.8037109375</c:v>
                </c:pt>
                <c:pt idx="24">
                  <c:v>26.837890625</c:v>
                </c:pt>
                <c:pt idx="25">
                  <c:v>26.8388671875</c:v>
                </c:pt>
                <c:pt idx="26">
                  <c:v>26.837890625</c:v>
                </c:pt>
                <c:pt idx="27">
                  <c:v>26.861328125</c:v>
                </c:pt>
                <c:pt idx="28">
                  <c:v>26.861328125</c:v>
                </c:pt>
                <c:pt idx="29">
                  <c:v>26.87890625</c:v>
                </c:pt>
                <c:pt idx="30">
                  <c:v>27.8798828125</c:v>
                </c:pt>
                <c:pt idx="31">
                  <c:v>28.533203125</c:v>
                </c:pt>
                <c:pt idx="32">
                  <c:v>28.7763671875</c:v>
                </c:pt>
                <c:pt idx="33">
                  <c:v>30.1875</c:v>
                </c:pt>
                <c:pt idx="34">
                  <c:v>30.4033203125</c:v>
                </c:pt>
                <c:pt idx="35">
                  <c:v>32.6650390625</c:v>
                </c:pt>
                <c:pt idx="36">
                  <c:v>33.6962890625</c:v>
                </c:pt>
                <c:pt idx="37">
                  <c:v>35.2197265625</c:v>
                </c:pt>
                <c:pt idx="38">
                  <c:v>35.2197265625</c:v>
                </c:pt>
                <c:pt idx="39">
                  <c:v>35.4599609375</c:v>
                </c:pt>
                <c:pt idx="40">
                  <c:v>35.470703125</c:v>
                </c:pt>
                <c:pt idx="41">
                  <c:v>35.470703125</c:v>
                </c:pt>
                <c:pt idx="42">
                  <c:v>35.7294921875</c:v>
                </c:pt>
                <c:pt idx="43">
                  <c:v>35.732421875</c:v>
                </c:pt>
                <c:pt idx="44">
                  <c:v>35.7333984375</c:v>
                </c:pt>
                <c:pt idx="45">
                  <c:v>35.732421875</c:v>
                </c:pt>
                <c:pt idx="46">
                  <c:v>35.732421875</c:v>
                </c:pt>
                <c:pt idx="47">
                  <c:v>35.732421875</c:v>
                </c:pt>
                <c:pt idx="48">
                  <c:v>35.9130859375</c:v>
                </c:pt>
                <c:pt idx="49">
                  <c:v>35.244140625</c:v>
                </c:pt>
                <c:pt idx="50">
                  <c:v>35.0693359375</c:v>
                </c:pt>
                <c:pt idx="51">
                  <c:v>35.068359375</c:v>
                </c:pt>
                <c:pt idx="52">
                  <c:v>35.068359375</c:v>
                </c:pt>
                <c:pt idx="53">
                  <c:v>35.115234375</c:v>
                </c:pt>
                <c:pt idx="54">
                  <c:v>35.115234375</c:v>
                </c:pt>
                <c:pt idx="55">
                  <c:v>35.115234375</c:v>
                </c:pt>
                <c:pt idx="56">
                  <c:v>35.1162109375</c:v>
                </c:pt>
                <c:pt idx="57">
                  <c:v>35.115234375</c:v>
                </c:pt>
                <c:pt idx="58">
                  <c:v>35.1162109375</c:v>
                </c:pt>
                <c:pt idx="59">
                  <c:v>35.115234375</c:v>
                </c:pt>
                <c:pt idx="60">
                  <c:v>35.1162109375</c:v>
                </c:pt>
                <c:pt idx="61">
                  <c:v>35.115234375</c:v>
                </c:pt>
                <c:pt idx="62">
                  <c:v>35.115234375</c:v>
                </c:pt>
                <c:pt idx="63">
                  <c:v>35.115234375</c:v>
                </c:pt>
                <c:pt idx="64">
                  <c:v>35.115234375</c:v>
                </c:pt>
                <c:pt idx="65">
                  <c:v>35.126953125</c:v>
                </c:pt>
                <c:pt idx="66">
                  <c:v>35.1279296875</c:v>
                </c:pt>
                <c:pt idx="67">
                  <c:v>34.384765625</c:v>
                </c:pt>
                <c:pt idx="68">
                  <c:v>34.3935546875</c:v>
                </c:pt>
                <c:pt idx="69">
                  <c:v>34.3935546875</c:v>
                </c:pt>
                <c:pt idx="70">
                  <c:v>34.39453125</c:v>
                </c:pt>
                <c:pt idx="71">
                  <c:v>34.3935546875</c:v>
                </c:pt>
                <c:pt idx="72">
                  <c:v>34.3935546875</c:v>
                </c:pt>
                <c:pt idx="73">
                  <c:v>34.3935546875</c:v>
                </c:pt>
                <c:pt idx="74">
                  <c:v>34.3935546875</c:v>
                </c:pt>
                <c:pt idx="75">
                  <c:v>34.3935546875</c:v>
                </c:pt>
                <c:pt idx="76">
                  <c:v>34.39453125</c:v>
                </c:pt>
                <c:pt idx="77">
                  <c:v>34.3935546875</c:v>
                </c:pt>
                <c:pt idx="78">
                  <c:v>34.39453125</c:v>
                </c:pt>
                <c:pt idx="79">
                  <c:v>34.3935546875</c:v>
                </c:pt>
                <c:pt idx="80">
                  <c:v>34.3935546875</c:v>
                </c:pt>
                <c:pt idx="81">
                  <c:v>34.3935546875</c:v>
                </c:pt>
                <c:pt idx="82">
                  <c:v>34.3935546875</c:v>
                </c:pt>
                <c:pt idx="83">
                  <c:v>34.3935546875</c:v>
                </c:pt>
                <c:pt idx="84">
                  <c:v>34.41796875</c:v>
                </c:pt>
                <c:pt idx="85">
                  <c:v>34.3544921875</c:v>
                </c:pt>
                <c:pt idx="86">
                  <c:v>34.3544921875</c:v>
                </c:pt>
                <c:pt idx="87">
                  <c:v>34.3544921875</c:v>
                </c:pt>
                <c:pt idx="88">
                  <c:v>34.3671875</c:v>
                </c:pt>
                <c:pt idx="89">
                  <c:v>34.3671875</c:v>
                </c:pt>
                <c:pt idx="90">
                  <c:v>34.3671875</c:v>
                </c:pt>
                <c:pt idx="91">
                  <c:v>34.3671875</c:v>
                </c:pt>
                <c:pt idx="92">
                  <c:v>34.3671875</c:v>
                </c:pt>
                <c:pt idx="93">
                  <c:v>34.58203125</c:v>
                </c:pt>
                <c:pt idx="94">
                  <c:v>34.58984375</c:v>
                </c:pt>
                <c:pt idx="95">
                  <c:v>34.58984375</c:v>
                </c:pt>
                <c:pt idx="96">
                  <c:v>34.58984375</c:v>
                </c:pt>
                <c:pt idx="97">
                  <c:v>34.58984375</c:v>
                </c:pt>
                <c:pt idx="98">
                  <c:v>34.5908203125</c:v>
                </c:pt>
                <c:pt idx="99">
                  <c:v>34.58984375</c:v>
                </c:pt>
                <c:pt idx="100">
                  <c:v>34.58984375</c:v>
                </c:pt>
                <c:pt idx="101">
                  <c:v>34.58984375</c:v>
                </c:pt>
                <c:pt idx="102">
                  <c:v>34.59765625</c:v>
                </c:pt>
                <c:pt idx="103">
                  <c:v>34.375</c:v>
                </c:pt>
                <c:pt idx="104">
                  <c:v>34.375</c:v>
                </c:pt>
                <c:pt idx="105">
                  <c:v>34.3759765625</c:v>
                </c:pt>
                <c:pt idx="106">
                  <c:v>34.46484375</c:v>
                </c:pt>
                <c:pt idx="107">
                  <c:v>34.4658203125</c:v>
                </c:pt>
                <c:pt idx="108">
                  <c:v>34.46484375</c:v>
                </c:pt>
                <c:pt idx="109">
                  <c:v>34.46484375</c:v>
                </c:pt>
                <c:pt idx="110">
                  <c:v>34.49609375</c:v>
                </c:pt>
                <c:pt idx="111">
                  <c:v>34.49609375</c:v>
                </c:pt>
                <c:pt idx="112">
                  <c:v>34.49609375</c:v>
                </c:pt>
                <c:pt idx="113">
                  <c:v>34.515625</c:v>
                </c:pt>
                <c:pt idx="114">
                  <c:v>34.515625</c:v>
                </c:pt>
                <c:pt idx="115">
                  <c:v>34.515625</c:v>
                </c:pt>
                <c:pt idx="116">
                  <c:v>34.5390625</c:v>
                </c:pt>
                <c:pt idx="117">
                  <c:v>34.5390625</c:v>
                </c:pt>
                <c:pt idx="118">
                  <c:v>34.5400390625</c:v>
                </c:pt>
                <c:pt idx="119">
                  <c:v>34.5546875</c:v>
                </c:pt>
                <c:pt idx="120">
                  <c:v>34.5546875</c:v>
                </c:pt>
                <c:pt idx="121">
                  <c:v>34.5703125</c:v>
                </c:pt>
                <c:pt idx="122">
                  <c:v>34.41015625</c:v>
                </c:pt>
                <c:pt idx="123">
                  <c:v>34.4560546875</c:v>
                </c:pt>
                <c:pt idx="124">
                  <c:v>34.4560546875</c:v>
                </c:pt>
                <c:pt idx="125">
                  <c:v>34.4560546875</c:v>
                </c:pt>
                <c:pt idx="126">
                  <c:v>34.4560546875</c:v>
                </c:pt>
                <c:pt idx="127">
                  <c:v>34.4560546875</c:v>
                </c:pt>
                <c:pt idx="128">
                  <c:v>34.4560546875</c:v>
                </c:pt>
                <c:pt idx="129">
                  <c:v>34.6005859375</c:v>
                </c:pt>
                <c:pt idx="130">
                  <c:v>34.6279296875</c:v>
                </c:pt>
                <c:pt idx="131">
                  <c:v>34.6279296875</c:v>
                </c:pt>
                <c:pt idx="132">
                  <c:v>34.6279296875</c:v>
                </c:pt>
                <c:pt idx="133">
                  <c:v>34.6279296875</c:v>
                </c:pt>
                <c:pt idx="134">
                  <c:v>34.6279296875</c:v>
                </c:pt>
                <c:pt idx="135">
                  <c:v>34.6279296875</c:v>
                </c:pt>
                <c:pt idx="136">
                  <c:v>34.6279296875</c:v>
                </c:pt>
                <c:pt idx="137">
                  <c:v>34.6279296875</c:v>
                </c:pt>
                <c:pt idx="138">
                  <c:v>34.6279296875</c:v>
                </c:pt>
                <c:pt idx="139">
                  <c:v>34.7880859375</c:v>
                </c:pt>
                <c:pt idx="140">
                  <c:v>35.4990234375</c:v>
                </c:pt>
                <c:pt idx="141">
                  <c:v>35.3037109375</c:v>
                </c:pt>
                <c:pt idx="142">
                  <c:v>35.3037109375</c:v>
                </c:pt>
                <c:pt idx="143">
                  <c:v>35.3037109375</c:v>
                </c:pt>
                <c:pt idx="144">
                  <c:v>35.3896484375</c:v>
                </c:pt>
                <c:pt idx="145">
                  <c:v>35.3896484375</c:v>
                </c:pt>
                <c:pt idx="146">
                  <c:v>35.3896484375</c:v>
                </c:pt>
                <c:pt idx="147">
                  <c:v>35.3896484375</c:v>
                </c:pt>
                <c:pt idx="148">
                  <c:v>35.390625</c:v>
                </c:pt>
                <c:pt idx="149">
                  <c:v>35.3896484375</c:v>
                </c:pt>
                <c:pt idx="150">
                  <c:v>35.390625</c:v>
                </c:pt>
                <c:pt idx="151">
                  <c:v>35.3896484375</c:v>
                </c:pt>
                <c:pt idx="152">
                  <c:v>35.3896484375</c:v>
                </c:pt>
                <c:pt idx="153">
                  <c:v>35.3896484375</c:v>
                </c:pt>
                <c:pt idx="154">
                  <c:v>35.3896484375</c:v>
                </c:pt>
                <c:pt idx="155">
                  <c:v>35.3896484375</c:v>
                </c:pt>
                <c:pt idx="156">
                  <c:v>35.4208984375</c:v>
                </c:pt>
                <c:pt idx="157">
                  <c:v>35.4833984375</c:v>
                </c:pt>
                <c:pt idx="158">
                  <c:v>35.4833984375</c:v>
                </c:pt>
                <c:pt idx="159">
                  <c:v>35.4833984375</c:v>
                </c:pt>
                <c:pt idx="160">
                  <c:v>35.4833984375</c:v>
                </c:pt>
                <c:pt idx="161">
                  <c:v>35.4833984375</c:v>
                </c:pt>
                <c:pt idx="162">
                  <c:v>35.484375</c:v>
                </c:pt>
                <c:pt idx="163">
                  <c:v>35.4833984375</c:v>
                </c:pt>
                <c:pt idx="164">
                  <c:v>35.4833984375</c:v>
                </c:pt>
                <c:pt idx="165">
                  <c:v>35.4833984375</c:v>
                </c:pt>
                <c:pt idx="166">
                  <c:v>35.484375</c:v>
                </c:pt>
                <c:pt idx="167">
                  <c:v>35.4833984375</c:v>
                </c:pt>
                <c:pt idx="168">
                  <c:v>35.4833984375</c:v>
                </c:pt>
                <c:pt idx="169">
                  <c:v>35.4833984375</c:v>
                </c:pt>
                <c:pt idx="170">
                  <c:v>35.4833984375</c:v>
                </c:pt>
                <c:pt idx="171">
                  <c:v>35.4833984375</c:v>
                </c:pt>
                <c:pt idx="172">
                  <c:v>35.4833984375</c:v>
                </c:pt>
                <c:pt idx="173">
                  <c:v>35.5068359375</c:v>
                </c:pt>
                <c:pt idx="174">
                  <c:v>35.30859375</c:v>
                </c:pt>
                <c:pt idx="175">
                  <c:v>35.3076171875</c:v>
                </c:pt>
                <c:pt idx="176">
                  <c:v>35.3505859375</c:v>
                </c:pt>
                <c:pt idx="177">
                  <c:v>35.3115234375</c:v>
                </c:pt>
                <c:pt idx="178">
                  <c:v>35.3115234375</c:v>
                </c:pt>
                <c:pt idx="179">
                  <c:v>35.3115234375</c:v>
                </c:pt>
                <c:pt idx="180">
                  <c:v>35.3115234375</c:v>
                </c:pt>
                <c:pt idx="181">
                  <c:v>35.3974609375</c:v>
                </c:pt>
                <c:pt idx="182">
                  <c:v>35.4638671875</c:v>
                </c:pt>
                <c:pt idx="183">
                  <c:v>35.46484375</c:v>
                </c:pt>
                <c:pt idx="184">
                  <c:v>35.4638671875</c:v>
                </c:pt>
                <c:pt idx="185">
                  <c:v>35.46484375</c:v>
                </c:pt>
                <c:pt idx="186">
                  <c:v>35.4638671875</c:v>
                </c:pt>
                <c:pt idx="187">
                  <c:v>35.4638671875</c:v>
                </c:pt>
                <c:pt idx="188">
                  <c:v>35.4619140625</c:v>
                </c:pt>
                <c:pt idx="189">
                  <c:v>35.4619140625</c:v>
                </c:pt>
                <c:pt idx="190">
                  <c:v>35.4619140625</c:v>
                </c:pt>
                <c:pt idx="191">
                  <c:v>35.4697265625</c:v>
                </c:pt>
                <c:pt idx="192">
                  <c:v>35.3017578125</c:v>
                </c:pt>
                <c:pt idx="193">
                  <c:v>35.3017578125</c:v>
                </c:pt>
                <c:pt idx="194">
                  <c:v>35.302734375</c:v>
                </c:pt>
                <c:pt idx="195">
                  <c:v>35.4267578125</c:v>
                </c:pt>
                <c:pt idx="196">
                  <c:v>35.3837890625</c:v>
                </c:pt>
                <c:pt idx="197">
                  <c:v>35.3837890625</c:v>
                </c:pt>
                <c:pt idx="198">
                  <c:v>35.3837890625</c:v>
                </c:pt>
                <c:pt idx="199">
                  <c:v>35.4111328125</c:v>
                </c:pt>
                <c:pt idx="200">
                  <c:v>35.4111328125</c:v>
                </c:pt>
                <c:pt idx="201">
                  <c:v>35.4111328125</c:v>
                </c:pt>
                <c:pt idx="202">
                  <c:v>35.4267578125</c:v>
                </c:pt>
                <c:pt idx="203">
                  <c:v>35.4267578125</c:v>
                </c:pt>
                <c:pt idx="204">
                  <c:v>35.4267578125</c:v>
                </c:pt>
                <c:pt idx="205">
                  <c:v>35.4501953125</c:v>
                </c:pt>
                <c:pt idx="206">
                  <c:v>35.4501953125</c:v>
                </c:pt>
                <c:pt idx="207">
                  <c:v>35.4501953125</c:v>
                </c:pt>
                <c:pt idx="208">
                  <c:v>35.451171875</c:v>
                </c:pt>
                <c:pt idx="209">
                  <c:v>35.466796875</c:v>
                </c:pt>
                <c:pt idx="210">
                  <c:v>35.4658203125</c:v>
                </c:pt>
                <c:pt idx="211">
                  <c:v>35.4697265625</c:v>
                </c:pt>
                <c:pt idx="212">
                  <c:v>35.4697265625</c:v>
                </c:pt>
                <c:pt idx="213">
                  <c:v>35.4697265625</c:v>
                </c:pt>
                <c:pt idx="214">
                  <c:v>35.4697265625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75189008"/>
        <c:axId val="-1875179216"/>
      </c:lineChart>
      <c:catAx>
        <c:axId val="-1875189008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875179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875179216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87518900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16"/>
  <sheetViews>
    <sheetView tabSelected="1" topLeftCell="A11" workbookViewId="0">
      <selection activeCell="J14" sqref="J14"/>
    </sheetView>
  </sheetViews>
  <sheetFormatPr defaultColWidth="9.109375" defaultRowHeight="13.2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spans="1:10" x14ac:dyDescent="0.25">
      <c r="A2" s="1">
        <f>1020</f>
        <v>1020</v>
      </c>
      <c r="B2" s="1">
        <f>24</f>
        <v>24</v>
      </c>
      <c r="C2" s="1">
        <f>886</f>
        <v>886</v>
      </c>
      <c r="D2" s="1">
        <f>2306</f>
        <v>2306</v>
      </c>
      <c r="E2" s="1">
        <f>2.251953125</f>
        <v>2.251953125</v>
      </c>
      <c r="G2" s="1">
        <f>328</f>
        <v>328</v>
      </c>
    </row>
    <row r="3" spans="1:10" x14ac:dyDescent="0.25">
      <c r="A3" s="1">
        <f>1326</f>
        <v>1326</v>
      </c>
      <c r="B3" s="1">
        <f>23</f>
        <v>23</v>
      </c>
      <c r="C3" s="1">
        <f>1013</f>
        <v>1013</v>
      </c>
      <c r="D3" s="1">
        <f>3636</f>
        <v>3636</v>
      </c>
      <c r="E3" s="1">
        <f>3.55078125</f>
        <v>3.55078125</v>
      </c>
    </row>
    <row r="4" spans="1:10" x14ac:dyDescent="0.25">
      <c r="A4" s="1">
        <f>1653</f>
        <v>1653</v>
      </c>
      <c r="B4" s="1">
        <f>29</f>
        <v>29</v>
      </c>
      <c r="C4" s="1">
        <f>1155</f>
        <v>1155</v>
      </c>
      <c r="D4" s="1">
        <f>4743</f>
        <v>4743</v>
      </c>
      <c r="E4" s="1">
        <f>4.6318359375</f>
        <v>4.6318359375</v>
      </c>
      <c r="G4" s="1" t="s">
        <v>5</v>
      </c>
    </row>
    <row r="5" spans="1:10" x14ac:dyDescent="0.25">
      <c r="A5" s="1">
        <f>2030</f>
        <v>2030</v>
      </c>
      <c r="B5" s="1">
        <f>21</f>
        <v>21</v>
      </c>
      <c r="C5" s="1">
        <f>1298</f>
        <v>1298</v>
      </c>
      <c r="D5" s="1">
        <f>10604</f>
        <v>10604</v>
      </c>
      <c r="E5" s="1">
        <f>10.35546875</f>
        <v>10.35546875</v>
      </c>
      <c r="G5" s="1">
        <f>164</f>
        <v>164</v>
      </c>
    </row>
    <row r="6" spans="1:10" x14ac:dyDescent="0.25">
      <c r="A6" s="1">
        <f>2343</f>
        <v>2343</v>
      </c>
      <c r="B6" s="1">
        <f>21</f>
        <v>21</v>
      </c>
      <c r="C6" s="1">
        <f>1434</f>
        <v>1434</v>
      </c>
      <c r="D6" s="1">
        <f>14437</f>
        <v>14437</v>
      </c>
      <c r="E6" s="1">
        <f>14.0986328125</f>
        <v>14.0986328125</v>
      </c>
    </row>
    <row r="7" spans="1:10" x14ac:dyDescent="0.25">
      <c r="A7" s="1">
        <f>2631</f>
        <v>2631</v>
      </c>
      <c r="B7" s="1">
        <f>4</f>
        <v>4</v>
      </c>
      <c r="C7" s="1">
        <f>1549</f>
        <v>1549</v>
      </c>
      <c r="D7" s="1">
        <f>16077</f>
        <v>16077</v>
      </c>
      <c r="E7" s="1">
        <f>15.7001953125</f>
        <v>15.7001953125</v>
      </c>
    </row>
    <row r="8" spans="1:10" x14ac:dyDescent="0.25">
      <c r="A8" s="1">
        <f>2938</f>
        <v>2938</v>
      </c>
      <c r="B8" s="1">
        <f t="shared" ref="B8:B15" si="0">0</f>
        <v>0</v>
      </c>
      <c r="C8" s="1">
        <f>1721</f>
        <v>1721</v>
      </c>
      <c r="D8" s="1">
        <f>21973</f>
        <v>21973</v>
      </c>
      <c r="E8" s="1">
        <f>21.4580078125</f>
        <v>21.4580078125</v>
      </c>
    </row>
    <row r="9" spans="1:10" x14ac:dyDescent="0.25">
      <c r="A9" s="1">
        <f>3311</f>
        <v>3311</v>
      </c>
      <c r="B9" s="1">
        <f t="shared" si="0"/>
        <v>0</v>
      </c>
      <c r="C9" s="1">
        <f>1912</f>
        <v>1912</v>
      </c>
      <c r="D9" s="1">
        <f>23081</f>
        <v>23081</v>
      </c>
      <c r="E9" s="1">
        <f>22.5400390625</f>
        <v>22.5400390625</v>
      </c>
    </row>
    <row r="10" spans="1:10" x14ac:dyDescent="0.25">
      <c r="A10" s="1">
        <f>3641</f>
        <v>3641</v>
      </c>
      <c r="B10" s="1">
        <f t="shared" si="0"/>
        <v>0</v>
      </c>
      <c r="C10" s="1">
        <f>2071</f>
        <v>2071</v>
      </c>
      <c r="D10" s="1">
        <f>24537</f>
        <v>24537</v>
      </c>
      <c r="E10" s="1">
        <f>23.9619140625</f>
        <v>23.9619140625</v>
      </c>
    </row>
    <row r="11" spans="1:10" x14ac:dyDescent="0.25">
      <c r="A11" s="1">
        <f>3962</f>
        <v>3962</v>
      </c>
      <c r="B11" s="1">
        <f t="shared" si="0"/>
        <v>0</v>
      </c>
      <c r="C11" s="1">
        <f>2213</f>
        <v>2213</v>
      </c>
      <c r="D11" s="1">
        <f>25226</f>
        <v>25226</v>
      </c>
      <c r="E11" s="1">
        <f>24.634765625</f>
        <v>24.634765625</v>
      </c>
    </row>
    <row r="12" spans="1:10" x14ac:dyDescent="0.25">
      <c r="A12" s="1">
        <f>4309</f>
        <v>4309</v>
      </c>
      <c r="B12" s="1">
        <f t="shared" si="0"/>
        <v>0</v>
      </c>
      <c r="C12" s="1">
        <f>2346</f>
        <v>2346</v>
      </c>
      <c r="D12" s="1">
        <f>25652</f>
        <v>25652</v>
      </c>
      <c r="E12" s="1">
        <f>25.05078125</f>
        <v>25.05078125</v>
      </c>
      <c r="H12" s="1" t="s">
        <v>6</v>
      </c>
      <c r="I12" s="1" t="s">
        <v>7</v>
      </c>
      <c r="J12" s="1" t="s">
        <v>8</v>
      </c>
    </row>
    <row r="13" spans="1:10" x14ac:dyDescent="0.25">
      <c r="A13" s="1">
        <f>4669</f>
        <v>4669</v>
      </c>
      <c r="B13" s="1">
        <f t="shared" si="0"/>
        <v>0</v>
      </c>
      <c r="C13" s="1">
        <f>2483</f>
        <v>2483</v>
      </c>
      <c r="D13" s="1">
        <f>26981</f>
        <v>26981</v>
      </c>
      <c r="E13" s="1">
        <f>26.3486328125</f>
        <v>26.3486328125</v>
      </c>
      <c r="H13" s="1">
        <f>AVERAGE(E13:E23)</f>
        <v>26.6845703125</v>
      </c>
      <c r="I13" s="1">
        <f>MAX(E2:E568)</f>
        <v>35.9130859375</v>
      </c>
      <c r="J13" s="1">
        <f>AVERAGE(E204:E216)</f>
        <v>35.45335036057692</v>
      </c>
    </row>
    <row r="14" spans="1:10" x14ac:dyDescent="0.25">
      <c r="A14" s="1">
        <f>5003</f>
        <v>5003</v>
      </c>
      <c r="B14" s="1">
        <f t="shared" si="0"/>
        <v>0</v>
      </c>
      <c r="C14" s="1">
        <f>2647</f>
        <v>2647</v>
      </c>
      <c r="D14" s="1">
        <f>27256</f>
        <v>27256</v>
      </c>
      <c r="E14" s="1">
        <f>26.6171875</f>
        <v>26.6171875</v>
      </c>
    </row>
    <row r="15" spans="1:10" x14ac:dyDescent="0.25">
      <c r="A15" s="1">
        <f>5375</f>
        <v>5375</v>
      </c>
      <c r="B15" s="1">
        <f t="shared" si="0"/>
        <v>0</v>
      </c>
      <c r="C15" s="1">
        <f>2788</f>
        <v>2788</v>
      </c>
      <c r="D15" s="1">
        <f>27256</f>
        <v>27256</v>
      </c>
      <c r="E15" s="1">
        <f>26.6171875</f>
        <v>26.6171875</v>
      </c>
    </row>
    <row r="16" spans="1:10" x14ac:dyDescent="0.25">
      <c r="A16" s="1">
        <f>5704</f>
        <v>5704</v>
      </c>
      <c r="B16" s="1">
        <f>26</f>
        <v>26</v>
      </c>
      <c r="C16" s="1">
        <f>2982</f>
        <v>2982</v>
      </c>
      <c r="D16" s="1">
        <f>27256</f>
        <v>27256</v>
      </c>
      <c r="E16" s="1">
        <f>26.6171875</f>
        <v>26.6171875</v>
      </c>
    </row>
    <row r="17" spans="1:5" x14ac:dyDescent="0.25">
      <c r="A17" s="1">
        <f>5996</f>
        <v>5996</v>
      </c>
      <c r="B17" s="1">
        <f>19</f>
        <v>19</v>
      </c>
      <c r="C17" s="1">
        <f>3149</f>
        <v>3149</v>
      </c>
      <c r="D17" s="1">
        <f>27380</f>
        <v>27380</v>
      </c>
      <c r="E17" s="1">
        <f>26.73828125</f>
        <v>26.73828125</v>
      </c>
    </row>
    <row r="18" spans="1:5" x14ac:dyDescent="0.25">
      <c r="A18" s="1">
        <f>6327</f>
        <v>6327</v>
      </c>
      <c r="B18" s="1">
        <f>12</f>
        <v>12</v>
      </c>
      <c r="C18" s="1">
        <f>3305</f>
        <v>3305</v>
      </c>
      <c r="D18" s="1">
        <f>27380</f>
        <v>27380</v>
      </c>
      <c r="E18" s="1">
        <f>26.73828125</f>
        <v>26.73828125</v>
      </c>
    </row>
    <row r="19" spans="1:5" x14ac:dyDescent="0.25">
      <c r="A19" s="1">
        <f>6686</f>
        <v>6686</v>
      </c>
      <c r="B19" s="1">
        <f>24</f>
        <v>24</v>
      </c>
      <c r="C19" s="1">
        <f>3450</f>
        <v>3450</v>
      </c>
      <c r="D19" s="1">
        <f>27380</f>
        <v>27380</v>
      </c>
      <c r="E19" s="1">
        <f>26.73828125</f>
        <v>26.73828125</v>
      </c>
    </row>
    <row r="20" spans="1:5" x14ac:dyDescent="0.25">
      <c r="A20" s="1">
        <f>6994</f>
        <v>6994</v>
      </c>
      <c r="B20" s="1">
        <f>0</f>
        <v>0</v>
      </c>
      <c r="C20" s="1">
        <f>3615</f>
        <v>3615</v>
      </c>
      <c r="D20" s="1">
        <f>27412</f>
        <v>27412</v>
      </c>
      <c r="E20" s="1">
        <f>26.76953125</f>
        <v>26.76953125</v>
      </c>
    </row>
    <row r="21" spans="1:5" x14ac:dyDescent="0.25">
      <c r="A21" s="1">
        <f>7308</f>
        <v>7308</v>
      </c>
      <c r="B21" s="1">
        <f>0</f>
        <v>0</v>
      </c>
      <c r="C21" s="1">
        <f>3775</f>
        <v>3775</v>
      </c>
      <c r="D21" s="1">
        <f>27414</f>
        <v>27414</v>
      </c>
      <c r="E21" s="1">
        <f>26.771484375</f>
        <v>26.771484375</v>
      </c>
    </row>
    <row r="22" spans="1:5" x14ac:dyDescent="0.25">
      <c r="A22" s="1">
        <f>7621</f>
        <v>7621</v>
      </c>
      <c r="B22" s="1">
        <f>7</f>
        <v>7</v>
      </c>
      <c r="C22" s="1">
        <f>3950</f>
        <v>3950</v>
      </c>
      <c r="D22" s="1">
        <f>27414</f>
        <v>27414</v>
      </c>
      <c r="E22" s="1">
        <f>26.771484375</f>
        <v>26.771484375</v>
      </c>
    </row>
    <row r="23" spans="1:5" x14ac:dyDescent="0.25">
      <c r="A23" s="1">
        <f>7927</f>
        <v>7927</v>
      </c>
      <c r="B23" s="1">
        <f>0</f>
        <v>0</v>
      </c>
      <c r="C23" s="1">
        <f>4118</f>
        <v>4118</v>
      </c>
      <c r="D23" s="1">
        <f>27446</f>
        <v>27446</v>
      </c>
      <c r="E23" s="1">
        <f>26.802734375</f>
        <v>26.802734375</v>
      </c>
    </row>
    <row r="24" spans="1:5" x14ac:dyDescent="0.25">
      <c r="A24" s="1">
        <f>8245</f>
        <v>8245</v>
      </c>
      <c r="B24" s="1">
        <f>0</f>
        <v>0</v>
      </c>
      <c r="C24" s="1">
        <f>4283</f>
        <v>4283</v>
      </c>
      <c r="D24" s="1">
        <f>27446</f>
        <v>27446</v>
      </c>
      <c r="E24" s="1">
        <f>26.802734375</f>
        <v>26.802734375</v>
      </c>
    </row>
    <row r="25" spans="1:5" x14ac:dyDescent="0.25">
      <c r="A25" s="1">
        <f>8551</f>
        <v>8551</v>
      </c>
      <c r="B25" s="1">
        <f>0</f>
        <v>0</v>
      </c>
      <c r="C25" s="1">
        <f>4459</f>
        <v>4459</v>
      </c>
      <c r="D25" s="1">
        <f>27447</f>
        <v>27447</v>
      </c>
      <c r="E25" s="1">
        <f>26.8037109375</f>
        <v>26.8037109375</v>
      </c>
    </row>
    <row r="26" spans="1:5" x14ac:dyDescent="0.25">
      <c r="A26" s="1">
        <f>8907</f>
        <v>8907</v>
      </c>
      <c r="B26" s="1">
        <f>14</f>
        <v>14</v>
      </c>
      <c r="C26" s="1">
        <f>4649</f>
        <v>4649</v>
      </c>
      <c r="D26" s="1">
        <f>27482</f>
        <v>27482</v>
      </c>
      <c r="E26" s="1">
        <f>26.837890625</f>
        <v>26.837890625</v>
      </c>
    </row>
    <row r="27" spans="1:5" x14ac:dyDescent="0.25">
      <c r="A27" s="1">
        <f>9228</f>
        <v>9228</v>
      </c>
      <c r="B27" s="1">
        <f t="shared" ref="B27:B34" si="1">0</f>
        <v>0</v>
      </c>
      <c r="C27" s="1">
        <f>4824</f>
        <v>4824</v>
      </c>
      <c r="D27" s="1">
        <f>27483</f>
        <v>27483</v>
      </c>
      <c r="E27" s="1">
        <f>26.8388671875</f>
        <v>26.8388671875</v>
      </c>
    </row>
    <row r="28" spans="1:5" x14ac:dyDescent="0.25">
      <c r="A28" s="1">
        <f>9563</f>
        <v>9563</v>
      </c>
      <c r="B28" s="1">
        <f t="shared" si="1"/>
        <v>0</v>
      </c>
      <c r="C28" s="1">
        <f>5015</f>
        <v>5015</v>
      </c>
      <c r="D28" s="1">
        <f>27482</f>
        <v>27482</v>
      </c>
      <c r="E28" s="1">
        <f>26.837890625</f>
        <v>26.837890625</v>
      </c>
    </row>
    <row r="29" spans="1:5" x14ac:dyDescent="0.25">
      <c r="A29" s="1">
        <f>9859</f>
        <v>9859</v>
      </c>
      <c r="B29" s="1">
        <f t="shared" si="1"/>
        <v>0</v>
      </c>
      <c r="C29" s="1">
        <f>5162</f>
        <v>5162</v>
      </c>
      <c r="D29" s="1">
        <f>27506</f>
        <v>27506</v>
      </c>
      <c r="E29" s="1">
        <f>26.861328125</f>
        <v>26.861328125</v>
      </c>
    </row>
    <row r="30" spans="1:5" x14ac:dyDescent="0.25">
      <c r="A30" s="1">
        <f>10163</f>
        <v>10163</v>
      </c>
      <c r="B30" s="1">
        <f t="shared" si="1"/>
        <v>0</v>
      </c>
      <c r="C30" s="1">
        <f>5316</f>
        <v>5316</v>
      </c>
      <c r="D30" s="1">
        <f>27506</f>
        <v>27506</v>
      </c>
      <c r="E30" s="1">
        <f>26.861328125</f>
        <v>26.861328125</v>
      </c>
    </row>
    <row r="31" spans="1:5" x14ac:dyDescent="0.25">
      <c r="A31" s="1">
        <f>10486</f>
        <v>10486</v>
      </c>
      <c r="B31" s="1">
        <f t="shared" si="1"/>
        <v>0</v>
      </c>
      <c r="C31" s="1">
        <f>5495</f>
        <v>5495</v>
      </c>
      <c r="D31" s="1">
        <f>27524</f>
        <v>27524</v>
      </c>
      <c r="E31" s="1">
        <f>26.87890625</f>
        <v>26.87890625</v>
      </c>
    </row>
    <row r="32" spans="1:5" x14ac:dyDescent="0.25">
      <c r="A32" s="1">
        <f>10766</f>
        <v>10766</v>
      </c>
      <c r="B32" s="1">
        <f t="shared" si="1"/>
        <v>0</v>
      </c>
      <c r="C32" s="1">
        <f>5686</f>
        <v>5686</v>
      </c>
      <c r="D32" s="1">
        <f>28549</f>
        <v>28549</v>
      </c>
      <c r="E32" s="1">
        <f>27.8798828125</f>
        <v>27.8798828125</v>
      </c>
    </row>
    <row r="33" spans="1:5" x14ac:dyDescent="0.25">
      <c r="A33" s="1">
        <f>11057</f>
        <v>11057</v>
      </c>
      <c r="B33" s="1">
        <f t="shared" si="1"/>
        <v>0</v>
      </c>
      <c r="C33" s="1">
        <f>5837</f>
        <v>5837</v>
      </c>
      <c r="D33" s="1">
        <f>29218</f>
        <v>29218</v>
      </c>
      <c r="E33" s="1">
        <f>28.533203125</f>
        <v>28.533203125</v>
      </c>
    </row>
    <row r="34" spans="1:5" x14ac:dyDescent="0.25">
      <c r="A34" s="1">
        <f>11361</f>
        <v>11361</v>
      </c>
      <c r="B34" s="1">
        <f t="shared" si="1"/>
        <v>0</v>
      </c>
      <c r="C34" s="1">
        <f>6001</f>
        <v>6001</v>
      </c>
      <c r="D34" s="1">
        <f>29467</f>
        <v>29467</v>
      </c>
      <c r="E34" s="1">
        <f>28.7763671875</f>
        <v>28.7763671875</v>
      </c>
    </row>
    <row r="35" spans="1:5" x14ac:dyDescent="0.25">
      <c r="A35" s="1">
        <f>11655</f>
        <v>11655</v>
      </c>
      <c r="B35" s="1">
        <f>4</f>
        <v>4</v>
      </c>
      <c r="C35" s="1">
        <f>6207</f>
        <v>6207</v>
      </c>
      <c r="D35" s="1">
        <f>30912</f>
        <v>30912</v>
      </c>
      <c r="E35" s="1">
        <f>30.1875</f>
        <v>30.1875</v>
      </c>
    </row>
    <row r="36" spans="1:5" x14ac:dyDescent="0.25">
      <c r="A36" s="1">
        <f>11964</f>
        <v>11964</v>
      </c>
      <c r="B36" s="1">
        <f t="shared" ref="B36:B43" si="2">0</f>
        <v>0</v>
      </c>
      <c r="C36" s="1">
        <f>6382</f>
        <v>6382</v>
      </c>
      <c r="D36" s="1">
        <f>31133</f>
        <v>31133</v>
      </c>
      <c r="E36" s="1">
        <f>30.4033203125</f>
        <v>30.4033203125</v>
      </c>
    </row>
    <row r="37" spans="1:5" x14ac:dyDescent="0.25">
      <c r="A37" s="1">
        <f>12288</f>
        <v>12288</v>
      </c>
      <c r="B37" s="1">
        <f t="shared" si="2"/>
        <v>0</v>
      </c>
      <c r="C37" s="1">
        <f>6574</f>
        <v>6574</v>
      </c>
      <c r="D37" s="1">
        <f>33449</f>
        <v>33449</v>
      </c>
      <c r="E37" s="1">
        <f>32.6650390625</f>
        <v>32.6650390625</v>
      </c>
    </row>
    <row r="38" spans="1:5" x14ac:dyDescent="0.25">
      <c r="A38" s="1">
        <f>12628</f>
        <v>12628</v>
      </c>
      <c r="B38" s="1">
        <f t="shared" si="2"/>
        <v>0</v>
      </c>
      <c r="C38" s="1">
        <f>6744</f>
        <v>6744</v>
      </c>
      <c r="D38" s="1">
        <f>34505</f>
        <v>34505</v>
      </c>
      <c r="E38" s="1">
        <f>33.6962890625</f>
        <v>33.6962890625</v>
      </c>
    </row>
    <row r="39" spans="1:5" x14ac:dyDescent="0.25">
      <c r="A39" s="1">
        <f>12987</f>
        <v>12987</v>
      </c>
      <c r="B39" s="1">
        <f t="shared" si="2"/>
        <v>0</v>
      </c>
      <c r="C39" s="1">
        <f>6890</f>
        <v>6890</v>
      </c>
      <c r="D39" s="1">
        <f>36065</f>
        <v>36065</v>
      </c>
      <c r="E39" s="1">
        <f>35.2197265625</f>
        <v>35.2197265625</v>
      </c>
    </row>
    <row r="40" spans="1:5" x14ac:dyDescent="0.25">
      <c r="A40" s="1">
        <f>13353</f>
        <v>13353</v>
      </c>
      <c r="B40" s="1">
        <f t="shared" si="2"/>
        <v>0</v>
      </c>
      <c r="C40" s="1">
        <f>7033</f>
        <v>7033</v>
      </c>
      <c r="D40" s="1">
        <f>36065</f>
        <v>36065</v>
      </c>
      <c r="E40" s="1">
        <f>35.2197265625</f>
        <v>35.2197265625</v>
      </c>
    </row>
    <row r="41" spans="1:5" x14ac:dyDescent="0.25">
      <c r="A41" s="1">
        <f>13705</f>
        <v>13705</v>
      </c>
      <c r="B41" s="1">
        <f t="shared" si="2"/>
        <v>0</v>
      </c>
      <c r="C41" s="1">
        <f>7196</f>
        <v>7196</v>
      </c>
      <c r="D41" s="1">
        <f>36311</f>
        <v>36311</v>
      </c>
      <c r="E41" s="1">
        <f>35.4599609375</f>
        <v>35.4599609375</v>
      </c>
    </row>
    <row r="42" spans="1:5" x14ac:dyDescent="0.25">
      <c r="A42" s="1">
        <f>14020</f>
        <v>14020</v>
      </c>
      <c r="B42" s="1">
        <f t="shared" si="2"/>
        <v>0</v>
      </c>
      <c r="C42" s="1">
        <f>7348</f>
        <v>7348</v>
      </c>
      <c r="D42" s="1">
        <f>36322</f>
        <v>36322</v>
      </c>
      <c r="E42" s="1">
        <f>35.470703125</f>
        <v>35.470703125</v>
      </c>
    </row>
    <row r="43" spans="1:5" x14ac:dyDescent="0.25">
      <c r="A43" s="1">
        <f>14381</f>
        <v>14381</v>
      </c>
      <c r="B43" s="1">
        <f t="shared" si="2"/>
        <v>0</v>
      </c>
      <c r="C43" s="1">
        <f>7504</f>
        <v>7504</v>
      </c>
      <c r="D43" s="1">
        <f>36322</f>
        <v>36322</v>
      </c>
      <c r="E43" s="1">
        <f>35.470703125</f>
        <v>35.470703125</v>
      </c>
    </row>
    <row r="44" spans="1:5" x14ac:dyDescent="0.25">
      <c r="A44" s="1">
        <f>14683</f>
        <v>14683</v>
      </c>
      <c r="B44" s="1">
        <f>4</f>
        <v>4</v>
      </c>
      <c r="C44" s="1">
        <f>7684</f>
        <v>7684</v>
      </c>
      <c r="D44" s="1">
        <f>36587</f>
        <v>36587</v>
      </c>
      <c r="E44" s="1">
        <f>35.7294921875</f>
        <v>35.7294921875</v>
      </c>
    </row>
    <row r="45" spans="1:5" x14ac:dyDescent="0.25">
      <c r="A45" s="1">
        <f>15002</f>
        <v>15002</v>
      </c>
      <c r="B45" s="1">
        <f>0</f>
        <v>0</v>
      </c>
      <c r="C45" s="1">
        <f>7827</f>
        <v>7827</v>
      </c>
      <c r="D45" s="1">
        <f>36590</f>
        <v>36590</v>
      </c>
      <c r="E45" s="1">
        <f>35.732421875</f>
        <v>35.732421875</v>
      </c>
    </row>
    <row r="46" spans="1:5" x14ac:dyDescent="0.25">
      <c r="A46" s="1">
        <f>15326</f>
        <v>15326</v>
      </c>
      <c r="B46" s="1">
        <f>0</f>
        <v>0</v>
      </c>
      <c r="C46" s="1">
        <f>7989</f>
        <v>7989</v>
      </c>
      <c r="D46" s="1">
        <f>36591</f>
        <v>36591</v>
      </c>
      <c r="E46" s="1">
        <f>35.7333984375</f>
        <v>35.7333984375</v>
      </c>
    </row>
    <row r="47" spans="1:5" x14ac:dyDescent="0.25">
      <c r="A47" s="1">
        <f>15645</f>
        <v>15645</v>
      </c>
      <c r="B47" s="1">
        <f>0</f>
        <v>0</v>
      </c>
      <c r="C47" s="1">
        <f>8138</f>
        <v>8138</v>
      </c>
      <c r="D47" s="1">
        <f>36590</f>
        <v>36590</v>
      </c>
      <c r="E47" s="1">
        <f>35.732421875</f>
        <v>35.732421875</v>
      </c>
    </row>
    <row r="48" spans="1:5" x14ac:dyDescent="0.25">
      <c r="A48" s="1">
        <f>15988</f>
        <v>15988</v>
      </c>
      <c r="B48" s="1">
        <f>11</f>
        <v>11</v>
      </c>
      <c r="C48" s="1">
        <f>8289</f>
        <v>8289</v>
      </c>
      <c r="D48" s="1">
        <f>36590</f>
        <v>36590</v>
      </c>
      <c r="E48" s="1">
        <f>35.732421875</f>
        <v>35.732421875</v>
      </c>
    </row>
    <row r="49" spans="1:5" x14ac:dyDescent="0.25">
      <c r="A49" s="1">
        <f>16348</f>
        <v>16348</v>
      </c>
      <c r="B49" s="1">
        <f>0</f>
        <v>0</v>
      </c>
      <c r="C49" s="1">
        <f>8425</f>
        <v>8425</v>
      </c>
      <c r="D49" s="1">
        <f>36590</f>
        <v>36590</v>
      </c>
      <c r="E49" s="1">
        <f>35.732421875</f>
        <v>35.732421875</v>
      </c>
    </row>
    <row r="50" spans="1:5" x14ac:dyDescent="0.25">
      <c r="A50" s="1">
        <f>16686</f>
        <v>16686</v>
      </c>
      <c r="B50" s="1">
        <f>0</f>
        <v>0</v>
      </c>
      <c r="C50" s="1">
        <f>8636</f>
        <v>8636</v>
      </c>
      <c r="D50" s="1">
        <f>36775</f>
        <v>36775</v>
      </c>
      <c r="E50" s="1">
        <f>35.9130859375</f>
        <v>35.9130859375</v>
      </c>
    </row>
    <row r="51" spans="1:5" x14ac:dyDescent="0.25">
      <c r="A51" s="1">
        <f>17039</f>
        <v>17039</v>
      </c>
      <c r="B51" s="1">
        <f>0</f>
        <v>0</v>
      </c>
      <c r="C51" s="1">
        <f>8791</f>
        <v>8791</v>
      </c>
      <c r="D51" s="1">
        <f>36090</f>
        <v>36090</v>
      </c>
      <c r="E51" s="1">
        <f>35.244140625</f>
        <v>35.244140625</v>
      </c>
    </row>
    <row r="52" spans="1:5" x14ac:dyDescent="0.25">
      <c r="A52" s="1">
        <f>17411</f>
        <v>17411</v>
      </c>
      <c r="B52" s="1">
        <f>0</f>
        <v>0</v>
      </c>
      <c r="C52" s="1">
        <f>8970</f>
        <v>8970</v>
      </c>
      <c r="D52" s="1">
        <f>35911</f>
        <v>35911</v>
      </c>
      <c r="E52" s="1">
        <f>35.0693359375</f>
        <v>35.0693359375</v>
      </c>
    </row>
    <row r="53" spans="1:5" x14ac:dyDescent="0.25">
      <c r="A53" s="1">
        <f>17736</f>
        <v>17736</v>
      </c>
      <c r="B53" s="1">
        <f>36</f>
        <v>36</v>
      </c>
      <c r="C53" s="1">
        <f>9107</f>
        <v>9107</v>
      </c>
      <c r="D53" s="1">
        <f>35910</f>
        <v>35910</v>
      </c>
      <c r="E53" s="1">
        <f>35.068359375</f>
        <v>35.068359375</v>
      </c>
    </row>
    <row r="54" spans="1:5" x14ac:dyDescent="0.25">
      <c r="A54" s="1">
        <f>18044</f>
        <v>18044</v>
      </c>
      <c r="B54" s="1">
        <f>0</f>
        <v>0</v>
      </c>
      <c r="C54" s="1">
        <f>9278</f>
        <v>9278</v>
      </c>
      <c r="D54" s="1">
        <f>35910</f>
        <v>35910</v>
      </c>
      <c r="E54" s="1">
        <f>35.068359375</f>
        <v>35.068359375</v>
      </c>
    </row>
    <row r="55" spans="1:5" x14ac:dyDescent="0.25">
      <c r="A55" s="1">
        <f>18348</f>
        <v>18348</v>
      </c>
      <c r="B55" s="1">
        <f>0</f>
        <v>0</v>
      </c>
      <c r="C55" s="1">
        <f>9435</f>
        <v>9435</v>
      </c>
      <c r="D55" s="1">
        <f>35958</f>
        <v>35958</v>
      </c>
      <c r="E55" s="1">
        <f>35.115234375</f>
        <v>35.115234375</v>
      </c>
    </row>
    <row r="56" spans="1:5" x14ac:dyDescent="0.25">
      <c r="A56" s="1">
        <f>18649</f>
        <v>18649</v>
      </c>
      <c r="B56" s="1">
        <f>0</f>
        <v>0</v>
      </c>
      <c r="C56" s="1">
        <f>9614</f>
        <v>9614</v>
      </c>
      <c r="D56" s="1">
        <f>35958</f>
        <v>35958</v>
      </c>
      <c r="E56" s="1">
        <f>35.115234375</f>
        <v>35.115234375</v>
      </c>
    </row>
    <row r="57" spans="1:5" x14ac:dyDescent="0.25">
      <c r="A57" s="1">
        <f>18962</f>
        <v>18962</v>
      </c>
      <c r="B57" s="1">
        <f>0</f>
        <v>0</v>
      </c>
      <c r="C57" s="1">
        <f>9753</f>
        <v>9753</v>
      </c>
      <c r="D57" s="1">
        <f>35958</f>
        <v>35958</v>
      </c>
      <c r="E57" s="1">
        <f>35.115234375</f>
        <v>35.115234375</v>
      </c>
    </row>
    <row r="58" spans="1:5" x14ac:dyDescent="0.25">
      <c r="A58" s="1">
        <f>19250</f>
        <v>19250</v>
      </c>
      <c r="B58" s="1">
        <f>4</f>
        <v>4</v>
      </c>
      <c r="C58" s="1">
        <f>9940</f>
        <v>9940</v>
      </c>
      <c r="D58" s="1">
        <f>35959</f>
        <v>35959</v>
      </c>
      <c r="E58" s="1">
        <f>35.1162109375</f>
        <v>35.1162109375</v>
      </c>
    </row>
    <row r="59" spans="1:5" x14ac:dyDescent="0.25">
      <c r="A59" s="1">
        <f>19592</f>
        <v>19592</v>
      </c>
      <c r="B59" s="1">
        <f>0</f>
        <v>0</v>
      </c>
      <c r="C59" s="1">
        <f>10095</f>
        <v>10095</v>
      </c>
      <c r="D59" s="1">
        <f>35958</f>
        <v>35958</v>
      </c>
      <c r="E59" s="1">
        <f>35.115234375</f>
        <v>35.115234375</v>
      </c>
    </row>
    <row r="60" spans="1:5" x14ac:dyDescent="0.25">
      <c r="A60" s="1">
        <f>19908</f>
        <v>19908</v>
      </c>
      <c r="B60" s="1">
        <f>0</f>
        <v>0</v>
      </c>
      <c r="C60" s="1">
        <f>10293</f>
        <v>10293</v>
      </c>
      <c r="D60" s="1">
        <f>35959</f>
        <v>35959</v>
      </c>
      <c r="E60" s="1">
        <f>35.1162109375</f>
        <v>35.1162109375</v>
      </c>
    </row>
    <row r="61" spans="1:5" x14ac:dyDescent="0.25">
      <c r="A61" s="1">
        <f>20239</f>
        <v>20239</v>
      </c>
      <c r="B61" s="1">
        <f>0</f>
        <v>0</v>
      </c>
      <c r="C61" s="1">
        <f>10435</f>
        <v>10435</v>
      </c>
      <c r="D61" s="1">
        <f>35958</f>
        <v>35958</v>
      </c>
      <c r="E61" s="1">
        <f>35.115234375</f>
        <v>35.115234375</v>
      </c>
    </row>
    <row r="62" spans="1:5" x14ac:dyDescent="0.25">
      <c r="A62" s="1">
        <f>20592</f>
        <v>20592</v>
      </c>
      <c r="B62" s="1">
        <f>3</f>
        <v>3</v>
      </c>
      <c r="C62" s="1">
        <f>10598</f>
        <v>10598</v>
      </c>
      <c r="D62" s="1">
        <f>35959</f>
        <v>35959</v>
      </c>
      <c r="E62" s="1">
        <f>35.1162109375</f>
        <v>35.1162109375</v>
      </c>
    </row>
    <row r="63" spans="1:5" x14ac:dyDescent="0.25">
      <c r="A63" s="1">
        <f>20918</f>
        <v>20918</v>
      </c>
      <c r="B63" s="1">
        <f>0</f>
        <v>0</v>
      </c>
      <c r="C63" s="1">
        <f>10734</f>
        <v>10734</v>
      </c>
      <c r="D63" s="1">
        <f>35958</f>
        <v>35958</v>
      </c>
      <c r="E63" s="1">
        <f>35.115234375</f>
        <v>35.115234375</v>
      </c>
    </row>
    <row r="64" spans="1:5" x14ac:dyDescent="0.25">
      <c r="A64" s="1">
        <f>21237</f>
        <v>21237</v>
      </c>
      <c r="B64" s="1">
        <f>0</f>
        <v>0</v>
      </c>
      <c r="C64" s="1">
        <f>10904</f>
        <v>10904</v>
      </c>
      <c r="D64" s="1">
        <f>35958</f>
        <v>35958</v>
      </c>
      <c r="E64" s="1">
        <f>35.115234375</f>
        <v>35.115234375</v>
      </c>
    </row>
    <row r="65" spans="1:5" x14ac:dyDescent="0.25">
      <c r="A65" s="1">
        <f>21534</f>
        <v>21534</v>
      </c>
      <c r="B65" s="1">
        <f>0</f>
        <v>0</v>
      </c>
      <c r="C65" s="1">
        <f>11049</f>
        <v>11049</v>
      </c>
      <c r="D65" s="1">
        <f>35958</f>
        <v>35958</v>
      </c>
      <c r="E65" s="1">
        <f>35.115234375</f>
        <v>35.115234375</v>
      </c>
    </row>
    <row r="66" spans="1:5" x14ac:dyDescent="0.25">
      <c r="A66" s="1">
        <f>21888</f>
        <v>21888</v>
      </c>
      <c r="B66" s="1">
        <f>4</f>
        <v>4</v>
      </c>
      <c r="C66" s="1">
        <f>11181</f>
        <v>11181</v>
      </c>
      <c r="D66" s="1">
        <f>35958</f>
        <v>35958</v>
      </c>
      <c r="E66" s="1">
        <f>35.115234375</f>
        <v>35.115234375</v>
      </c>
    </row>
    <row r="67" spans="1:5" x14ac:dyDescent="0.25">
      <c r="A67" s="1">
        <f>22278</f>
        <v>22278</v>
      </c>
      <c r="B67" s="1">
        <f>0</f>
        <v>0</v>
      </c>
      <c r="C67" s="1">
        <f>11335</f>
        <v>11335</v>
      </c>
      <c r="D67" s="1">
        <f>35970</f>
        <v>35970</v>
      </c>
      <c r="E67" s="1">
        <f>35.126953125</f>
        <v>35.126953125</v>
      </c>
    </row>
    <row r="68" spans="1:5" x14ac:dyDescent="0.25">
      <c r="A68" s="1">
        <f>22636</f>
        <v>22636</v>
      </c>
      <c r="B68" s="1">
        <f>0</f>
        <v>0</v>
      </c>
      <c r="C68" s="1">
        <f>11458</f>
        <v>11458</v>
      </c>
      <c r="D68" s="1">
        <f>35971</f>
        <v>35971</v>
      </c>
      <c r="E68" s="1">
        <f>35.1279296875</f>
        <v>35.1279296875</v>
      </c>
    </row>
    <row r="69" spans="1:5" x14ac:dyDescent="0.25">
      <c r="A69" s="1">
        <f>22973</f>
        <v>22973</v>
      </c>
      <c r="B69" s="1">
        <f>0</f>
        <v>0</v>
      </c>
      <c r="C69" s="1">
        <f>11666</f>
        <v>11666</v>
      </c>
      <c r="D69" s="1">
        <f>35210</f>
        <v>35210</v>
      </c>
      <c r="E69" s="1">
        <f>34.384765625</f>
        <v>34.384765625</v>
      </c>
    </row>
    <row r="70" spans="1:5" x14ac:dyDescent="0.25">
      <c r="A70" s="1">
        <f>23339</f>
        <v>23339</v>
      </c>
      <c r="B70" s="1">
        <f>0</f>
        <v>0</v>
      </c>
      <c r="C70" s="1">
        <f>11814</f>
        <v>11814</v>
      </c>
      <c r="D70" s="1">
        <f>35219</f>
        <v>35219</v>
      </c>
      <c r="E70" s="1">
        <f>34.3935546875</f>
        <v>34.3935546875</v>
      </c>
    </row>
    <row r="71" spans="1:5" x14ac:dyDescent="0.25">
      <c r="A71" s="1">
        <f>23665</f>
        <v>23665</v>
      </c>
      <c r="B71" s="1">
        <f>17</f>
        <v>17</v>
      </c>
      <c r="C71" s="1">
        <f>11944</f>
        <v>11944</v>
      </c>
      <c r="D71" s="1">
        <f>35219</f>
        <v>35219</v>
      </c>
      <c r="E71" s="1">
        <f>34.3935546875</f>
        <v>34.3935546875</v>
      </c>
    </row>
    <row r="72" spans="1:5" x14ac:dyDescent="0.25">
      <c r="A72" s="1">
        <f>23967</f>
        <v>23967</v>
      </c>
      <c r="B72" s="1">
        <f>15</f>
        <v>15</v>
      </c>
      <c r="C72" s="1">
        <f>12087</f>
        <v>12087</v>
      </c>
      <c r="D72" s="1">
        <f>35220</f>
        <v>35220</v>
      </c>
      <c r="E72" s="1">
        <f>34.39453125</f>
        <v>34.39453125</v>
      </c>
    </row>
    <row r="73" spans="1:5" x14ac:dyDescent="0.25">
      <c r="A73" s="1">
        <f>24279</f>
        <v>24279</v>
      </c>
      <c r="B73" s="1">
        <f>0</f>
        <v>0</v>
      </c>
      <c r="C73" s="1">
        <f>12263</f>
        <v>12263</v>
      </c>
      <c r="D73" s="1">
        <f>35219</f>
        <v>35219</v>
      </c>
      <c r="E73" s="1">
        <f>34.3935546875</f>
        <v>34.3935546875</v>
      </c>
    </row>
    <row r="74" spans="1:5" x14ac:dyDescent="0.25">
      <c r="A74" s="1">
        <f>24574</f>
        <v>24574</v>
      </c>
      <c r="B74" s="1">
        <f>0</f>
        <v>0</v>
      </c>
      <c r="C74" s="1">
        <f>12432</f>
        <v>12432</v>
      </c>
      <c r="D74" s="1">
        <f>35219</f>
        <v>35219</v>
      </c>
      <c r="E74" s="1">
        <f>34.3935546875</f>
        <v>34.3935546875</v>
      </c>
    </row>
    <row r="75" spans="1:5" x14ac:dyDescent="0.25">
      <c r="A75" s="1">
        <f>24903</f>
        <v>24903</v>
      </c>
      <c r="B75" s="1">
        <f>0</f>
        <v>0</v>
      </c>
      <c r="C75" s="1">
        <f>12609</f>
        <v>12609</v>
      </c>
      <c r="D75" s="1">
        <f>35219</f>
        <v>35219</v>
      </c>
      <c r="E75" s="1">
        <f>34.3935546875</f>
        <v>34.3935546875</v>
      </c>
    </row>
    <row r="76" spans="1:5" x14ac:dyDescent="0.25">
      <c r="A76" s="1">
        <f>25265</f>
        <v>25265</v>
      </c>
      <c r="B76" s="1">
        <f>0</f>
        <v>0</v>
      </c>
      <c r="C76" s="1">
        <f>12777</f>
        <v>12777</v>
      </c>
      <c r="D76" s="1">
        <f>35219</f>
        <v>35219</v>
      </c>
      <c r="E76" s="1">
        <f>34.3935546875</f>
        <v>34.3935546875</v>
      </c>
    </row>
    <row r="77" spans="1:5" x14ac:dyDescent="0.25">
      <c r="A77" s="1">
        <f>25617</f>
        <v>25617</v>
      </c>
      <c r="B77" s="1">
        <f>0</f>
        <v>0</v>
      </c>
      <c r="C77" s="1">
        <f>12935</f>
        <v>12935</v>
      </c>
      <c r="D77" s="1">
        <f>35219</f>
        <v>35219</v>
      </c>
      <c r="E77" s="1">
        <f>34.3935546875</f>
        <v>34.3935546875</v>
      </c>
    </row>
    <row r="78" spans="1:5" x14ac:dyDescent="0.25">
      <c r="A78" s="1">
        <f>25989</f>
        <v>25989</v>
      </c>
      <c r="B78" s="1">
        <f>0</f>
        <v>0</v>
      </c>
      <c r="C78" s="1">
        <f>13152</f>
        <v>13152</v>
      </c>
      <c r="D78" s="1">
        <f>35220</f>
        <v>35220</v>
      </c>
      <c r="E78" s="1">
        <f>34.39453125</f>
        <v>34.39453125</v>
      </c>
    </row>
    <row r="79" spans="1:5" x14ac:dyDescent="0.25">
      <c r="A79" s="1">
        <f>26347</f>
        <v>26347</v>
      </c>
      <c r="B79" s="1">
        <f>0</f>
        <v>0</v>
      </c>
      <c r="C79" s="1">
        <f>13324</f>
        <v>13324</v>
      </c>
      <c r="D79" s="1">
        <f>35219</f>
        <v>35219</v>
      </c>
      <c r="E79" s="1">
        <f>34.3935546875</f>
        <v>34.3935546875</v>
      </c>
    </row>
    <row r="80" spans="1:5" x14ac:dyDescent="0.25">
      <c r="A80" s="1">
        <f>26680</f>
        <v>26680</v>
      </c>
      <c r="B80" s="1">
        <f>7</f>
        <v>7</v>
      </c>
      <c r="C80" s="1">
        <f>13517</f>
        <v>13517</v>
      </c>
      <c r="D80" s="1">
        <f>35220</f>
        <v>35220</v>
      </c>
      <c r="E80" s="1">
        <f>34.39453125</f>
        <v>34.39453125</v>
      </c>
    </row>
    <row r="81" spans="1:5" x14ac:dyDescent="0.25">
      <c r="A81" s="1">
        <f>26972</f>
        <v>26972</v>
      </c>
      <c r="B81" s="1">
        <f>0</f>
        <v>0</v>
      </c>
      <c r="C81" s="1">
        <f>13693</f>
        <v>13693</v>
      </c>
      <c r="D81" s="1">
        <f>35219</f>
        <v>35219</v>
      </c>
      <c r="E81" s="1">
        <f>34.3935546875</f>
        <v>34.3935546875</v>
      </c>
    </row>
    <row r="82" spans="1:5" x14ac:dyDescent="0.25">
      <c r="A82" s="1">
        <f>27273</f>
        <v>27273</v>
      </c>
      <c r="B82" s="1">
        <f>0</f>
        <v>0</v>
      </c>
      <c r="C82" s="1">
        <f>13844</f>
        <v>13844</v>
      </c>
      <c r="D82" s="1">
        <f>35219</f>
        <v>35219</v>
      </c>
      <c r="E82" s="1">
        <f>34.3935546875</f>
        <v>34.3935546875</v>
      </c>
    </row>
    <row r="83" spans="1:5" x14ac:dyDescent="0.25">
      <c r="A83" s="1">
        <f>27623</f>
        <v>27623</v>
      </c>
      <c r="B83" s="1">
        <f>0</f>
        <v>0</v>
      </c>
      <c r="C83" s="1">
        <f>14035</f>
        <v>14035</v>
      </c>
      <c r="D83" s="1">
        <f>35219</f>
        <v>35219</v>
      </c>
      <c r="E83" s="1">
        <f>34.3935546875</f>
        <v>34.3935546875</v>
      </c>
    </row>
    <row r="84" spans="1:5" x14ac:dyDescent="0.25">
      <c r="A84" s="1">
        <f>28034</f>
        <v>28034</v>
      </c>
      <c r="B84" s="1">
        <f>0</f>
        <v>0</v>
      </c>
      <c r="C84" s="1">
        <f>14180</f>
        <v>14180</v>
      </c>
      <c r="D84" s="1">
        <f>35219</f>
        <v>35219</v>
      </c>
      <c r="E84" s="1">
        <f>34.3935546875</f>
        <v>34.3935546875</v>
      </c>
    </row>
    <row r="85" spans="1:5" x14ac:dyDescent="0.25">
      <c r="A85" s="1">
        <f>28453</f>
        <v>28453</v>
      </c>
      <c r="B85" s="1">
        <f>0</f>
        <v>0</v>
      </c>
      <c r="C85" s="1">
        <f>14330</f>
        <v>14330</v>
      </c>
      <c r="D85" s="1">
        <f>35219</f>
        <v>35219</v>
      </c>
      <c r="E85" s="1">
        <f>34.3935546875</f>
        <v>34.3935546875</v>
      </c>
    </row>
    <row r="86" spans="1:5" x14ac:dyDescent="0.25">
      <c r="A86" s="1">
        <f>28860</f>
        <v>28860</v>
      </c>
      <c r="B86" s="1">
        <f>0</f>
        <v>0</v>
      </c>
      <c r="C86" s="1">
        <f>14507</f>
        <v>14507</v>
      </c>
      <c r="D86" s="1">
        <f>35244</f>
        <v>35244</v>
      </c>
      <c r="E86" s="1">
        <f>34.41796875</f>
        <v>34.41796875</v>
      </c>
    </row>
    <row r="87" spans="1:5" x14ac:dyDescent="0.25">
      <c r="A87" s="1">
        <f>29275</f>
        <v>29275</v>
      </c>
      <c r="B87" s="1">
        <f>0</f>
        <v>0</v>
      </c>
      <c r="C87" s="1">
        <f>14729</f>
        <v>14729</v>
      </c>
      <c r="D87" s="1">
        <f>35179</f>
        <v>35179</v>
      </c>
      <c r="E87" s="1">
        <f>34.3544921875</f>
        <v>34.3544921875</v>
      </c>
    </row>
    <row r="88" spans="1:5" x14ac:dyDescent="0.25">
      <c r="A88" s="1">
        <f>29636</f>
        <v>29636</v>
      </c>
      <c r="B88" s="1">
        <f>2</f>
        <v>2</v>
      </c>
      <c r="C88" s="1">
        <f>14882</f>
        <v>14882</v>
      </c>
      <c r="D88" s="1">
        <f>35179</f>
        <v>35179</v>
      </c>
      <c r="E88" s="1">
        <f>34.3544921875</f>
        <v>34.3544921875</v>
      </c>
    </row>
    <row r="89" spans="1:5" x14ac:dyDescent="0.25">
      <c r="A89" s="1">
        <f>29932</f>
        <v>29932</v>
      </c>
      <c r="B89" s="1">
        <f>0</f>
        <v>0</v>
      </c>
      <c r="C89" s="1">
        <f>15052</f>
        <v>15052</v>
      </c>
      <c r="D89" s="1">
        <f>35179</f>
        <v>35179</v>
      </c>
      <c r="E89" s="1">
        <f>34.3544921875</f>
        <v>34.3544921875</v>
      </c>
    </row>
    <row r="90" spans="1:5" x14ac:dyDescent="0.25">
      <c r="A90" s="1">
        <f>30231</f>
        <v>30231</v>
      </c>
      <c r="B90" s="1">
        <f>3</f>
        <v>3</v>
      </c>
      <c r="C90" s="1">
        <f>15222</f>
        <v>15222</v>
      </c>
      <c r="D90" s="1">
        <f>35192</f>
        <v>35192</v>
      </c>
      <c r="E90" s="1">
        <f>34.3671875</f>
        <v>34.3671875</v>
      </c>
    </row>
    <row r="91" spans="1:5" x14ac:dyDescent="0.25">
      <c r="A91" s="1">
        <f>30537</f>
        <v>30537</v>
      </c>
      <c r="B91" s="1">
        <f>0</f>
        <v>0</v>
      </c>
      <c r="C91" s="1">
        <f>15377</f>
        <v>15377</v>
      </c>
      <c r="D91" s="1">
        <f>35192</f>
        <v>35192</v>
      </c>
      <c r="E91" s="1">
        <f>34.3671875</f>
        <v>34.3671875</v>
      </c>
    </row>
    <row r="92" spans="1:5" x14ac:dyDescent="0.25">
      <c r="A92" s="1">
        <f>30871</f>
        <v>30871</v>
      </c>
      <c r="B92" s="1">
        <f>4</f>
        <v>4</v>
      </c>
      <c r="C92" s="1">
        <f>15516</f>
        <v>15516</v>
      </c>
      <c r="D92" s="1">
        <f>35192</f>
        <v>35192</v>
      </c>
      <c r="E92" s="1">
        <f>34.3671875</f>
        <v>34.3671875</v>
      </c>
    </row>
    <row r="93" spans="1:5" x14ac:dyDescent="0.25">
      <c r="A93" s="1">
        <f>31286</f>
        <v>31286</v>
      </c>
      <c r="B93" s="1">
        <f>0</f>
        <v>0</v>
      </c>
      <c r="C93" s="1">
        <f>15665</f>
        <v>15665</v>
      </c>
      <c r="D93" s="1">
        <f>35192</f>
        <v>35192</v>
      </c>
      <c r="E93" s="1">
        <f>34.3671875</f>
        <v>34.3671875</v>
      </c>
    </row>
    <row r="94" spans="1:5" x14ac:dyDescent="0.25">
      <c r="A94" s="1">
        <f>31590</f>
        <v>31590</v>
      </c>
      <c r="B94" s="1">
        <f>0</f>
        <v>0</v>
      </c>
      <c r="C94" s="1">
        <f>15810</f>
        <v>15810</v>
      </c>
      <c r="D94" s="1">
        <f>35192</f>
        <v>35192</v>
      </c>
      <c r="E94" s="1">
        <f>34.3671875</f>
        <v>34.3671875</v>
      </c>
    </row>
    <row r="95" spans="1:5" x14ac:dyDescent="0.25">
      <c r="A95" s="1">
        <f>31984</f>
        <v>31984</v>
      </c>
      <c r="B95" s="1">
        <f>0</f>
        <v>0</v>
      </c>
      <c r="C95" s="1">
        <f>15991</f>
        <v>15991</v>
      </c>
      <c r="D95" s="1">
        <f>35412</f>
        <v>35412</v>
      </c>
      <c r="E95" s="1">
        <f>34.58203125</f>
        <v>34.58203125</v>
      </c>
    </row>
    <row r="96" spans="1:5" x14ac:dyDescent="0.25">
      <c r="A96" s="1">
        <f>32321</f>
        <v>32321</v>
      </c>
      <c r="B96" s="1">
        <f>0</f>
        <v>0</v>
      </c>
      <c r="C96" s="1">
        <f>16195</f>
        <v>16195</v>
      </c>
      <c r="D96" s="1">
        <f>35420</f>
        <v>35420</v>
      </c>
      <c r="E96" s="1">
        <f>34.58984375</f>
        <v>34.58984375</v>
      </c>
    </row>
    <row r="97" spans="1:5" x14ac:dyDescent="0.25">
      <c r="A97" s="1">
        <f>32673</f>
        <v>32673</v>
      </c>
      <c r="B97" s="1">
        <f>1</f>
        <v>1</v>
      </c>
      <c r="C97" s="1">
        <f>16380</f>
        <v>16380</v>
      </c>
      <c r="D97" s="1">
        <f>35420</f>
        <v>35420</v>
      </c>
      <c r="E97" s="1">
        <f>34.58984375</f>
        <v>34.58984375</v>
      </c>
    </row>
    <row r="98" spans="1:5" x14ac:dyDescent="0.25">
      <c r="A98" s="1">
        <f>32980</f>
        <v>32980</v>
      </c>
      <c r="B98" s="1">
        <f>0</f>
        <v>0</v>
      </c>
      <c r="C98" s="1">
        <f>16523</f>
        <v>16523</v>
      </c>
      <c r="D98" s="1">
        <f>35420</f>
        <v>35420</v>
      </c>
      <c r="E98" s="1">
        <f>34.58984375</f>
        <v>34.58984375</v>
      </c>
    </row>
    <row r="99" spans="1:5" x14ac:dyDescent="0.25">
      <c r="A99" s="1">
        <f>33278</f>
        <v>33278</v>
      </c>
      <c r="B99" s="1">
        <f>12</f>
        <v>12</v>
      </c>
      <c r="C99" s="1">
        <f>16678</f>
        <v>16678</v>
      </c>
      <c r="D99" s="1">
        <f>35420</f>
        <v>35420</v>
      </c>
      <c r="E99" s="1">
        <f>34.58984375</f>
        <v>34.58984375</v>
      </c>
    </row>
    <row r="100" spans="1:5" x14ac:dyDescent="0.25">
      <c r="A100" s="1">
        <f>33572</f>
        <v>33572</v>
      </c>
      <c r="B100" s="1">
        <f>0</f>
        <v>0</v>
      </c>
      <c r="C100" s="1">
        <f>16854</f>
        <v>16854</v>
      </c>
      <c r="D100" s="1">
        <f>35421</f>
        <v>35421</v>
      </c>
      <c r="E100" s="1">
        <f>34.5908203125</f>
        <v>34.5908203125</v>
      </c>
    </row>
    <row r="101" spans="1:5" x14ac:dyDescent="0.25">
      <c r="A101" s="1">
        <f>33872</f>
        <v>33872</v>
      </c>
      <c r="B101" s="1">
        <f>5</f>
        <v>5</v>
      </c>
      <c r="C101" s="1">
        <f>17022</f>
        <v>17022</v>
      </c>
      <c r="D101" s="1">
        <f>35420</f>
        <v>35420</v>
      </c>
      <c r="E101" s="1">
        <f>34.58984375</f>
        <v>34.58984375</v>
      </c>
    </row>
    <row r="102" spans="1:5" x14ac:dyDescent="0.25">
      <c r="A102" s="1">
        <f>34178</f>
        <v>34178</v>
      </c>
      <c r="B102" s="1">
        <f>0</f>
        <v>0</v>
      </c>
      <c r="C102" s="1">
        <f>17193</f>
        <v>17193</v>
      </c>
      <c r="D102" s="1">
        <f>35420</f>
        <v>35420</v>
      </c>
      <c r="E102" s="1">
        <f>34.58984375</f>
        <v>34.58984375</v>
      </c>
    </row>
    <row r="103" spans="1:5" x14ac:dyDescent="0.25">
      <c r="A103" s="1">
        <f>34496</f>
        <v>34496</v>
      </c>
      <c r="B103" s="1">
        <f>0</f>
        <v>0</v>
      </c>
      <c r="C103" s="1">
        <f>17384</f>
        <v>17384</v>
      </c>
      <c r="D103" s="1">
        <f>35420</f>
        <v>35420</v>
      </c>
      <c r="E103" s="1">
        <f>34.58984375</f>
        <v>34.58984375</v>
      </c>
    </row>
    <row r="104" spans="1:5" x14ac:dyDescent="0.25">
      <c r="A104" s="1">
        <f>34837</f>
        <v>34837</v>
      </c>
      <c r="B104" s="1">
        <f>0</f>
        <v>0</v>
      </c>
      <c r="C104" s="1">
        <f>17541</f>
        <v>17541</v>
      </c>
      <c r="D104" s="1">
        <f>35428</f>
        <v>35428</v>
      </c>
      <c r="E104" s="1">
        <f>34.59765625</f>
        <v>34.59765625</v>
      </c>
    </row>
    <row r="105" spans="1:5" x14ac:dyDescent="0.25">
      <c r="A105" s="1">
        <f>35144</f>
        <v>35144</v>
      </c>
      <c r="B105" s="1">
        <f>0</f>
        <v>0</v>
      </c>
      <c r="C105" s="1">
        <f>17789</f>
        <v>17789</v>
      </c>
      <c r="D105" s="1">
        <f>35200</f>
        <v>35200</v>
      </c>
      <c r="E105" s="1">
        <f>34.375</f>
        <v>34.375</v>
      </c>
    </row>
    <row r="106" spans="1:5" x14ac:dyDescent="0.25">
      <c r="A106" s="1">
        <f>35482</f>
        <v>35482</v>
      </c>
      <c r="B106" s="1">
        <f>0</f>
        <v>0</v>
      </c>
      <c r="C106" s="1">
        <f>17943</f>
        <v>17943</v>
      </c>
      <c r="D106" s="1">
        <f>35200</f>
        <v>35200</v>
      </c>
      <c r="E106" s="1">
        <f>34.375</f>
        <v>34.375</v>
      </c>
    </row>
    <row r="107" spans="1:5" x14ac:dyDescent="0.25">
      <c r="A107" s="1">
        <f>35812</f>
        <v>35812</v>
      </c>
      <c r="B107" s="1">
        <f>0</f>
        <v>0</v>
      </c>
      <c r="C107" s="1">
        <f>18132</f>
        <v>18132</v>
      </c>
      <c r="D107" s="1">
        <f>35201</f>
        <v>35201</v>
      </c>
      <c r="E107" s="1">
        <f>34.3759765625</f>
        <v>34.3759765625</v>
      </c>
    </row>
    <row r="108" spans="1:5" x14ac:dyDescent="0.25">
      <c r="A108" s="1">
        <f>36132</f>
        <v>36132</v>
      </c>
      <c r="B108" s="1">
        <f>0</f>
        <v>0</v>
      </c>
      <c r="C108" s="1">
        <f>18283</f>
        <v>18283</v>
      </c>
      <c r="D108" s="1">
        <f>35292</f>
        <v>35292</v>
      </c>
      <c r="E108" s="1">
        <f>34.46484375</f>
        <v>34.46484375</v>
      </c>
    </row>
    <row r="109" spans="1:5" x14ac:dyDescent="0.25">
      <c r="C109" s="1">
        <f>18436</f>
        <v>18436</v>
      </c>
      <c r="D109" s="1">
        <f>35293</f>
        <v>35293</v>
      </c>
      <c r="E109" s="1">
        <f>34.4658203125</f>
        <v>34.4658203125</v>
      </c>
    </row>
    <row r="110" spans="1:5" x14ac:dyDescent="0.25">
      <c r="C110" s="1">
        <f>18549</f>
        <v>18549</v>
      </c>
      <c r="D110" s="1">
        <f>35292</f>
        <v>35292</v>
      </c>
      <c r="E110" s="1">
        <f>34.46484375</f>
        <v>34.46484375</v>
      </c>
    </row>
    <row r="111" spans="1:5" x14ac:dyDescent="0.25">
      <c r="C111" s="1">
        <f>18667</f>
        <v>18667</v>
      </c>
      <c r="D111" s="1">
        <f>35292</f>
        <v>35292</v>
      </c>
      <c r="E111" s="1">
        <f>34.46484375</f>
        <v>34.46484375</v>
      </c>
    </row>
    <row r="112" spans="1:5" x14ac:dyDescent="0.25">
      <c r="C112" s="1">
        <f>18808</f>
        <v>18808</v>
      </c>
      <c r="D112" s="1">
        <f>35324</f>
        <v>35324</v>
      </c>
      <c r="E112" s="1">
        <f>34.49609375</f>
        <v>34.49609375</v>
      </c>
    </row>
    <row r="113" spans="3:5" x14ac:dyDescent="0.25">
      <c r="C113" s="1">
        <f>18951</f>
        <v>18951</v>
      </c>
      <c r="D113" s="1">
        <f>35324</f>
        <v>35324</v>
      </c>
      <c r="E113" s="1">
        <f>34.49609375</f>
        <v>34.49609375</v>
      </c>
    </row>
    <row r="114" spans="3:5" x14ac:dyDescent="0.25">
      <c r="C114" s="1">
        <f>19086</f>
        <v>19086</v>
      </c>
      <c r="D114" s="1">
        <f>35324</f>
        <v>35324</v>
      </c>
      <c r="E114" s="1">
        <f>34.49609375</f>
        <v>34.49609375</v>
      </c>
    </row>
    <row r="115" spans="3:5" x14ac:dyDescent="0.25">
      <c r="C115" s="1">
        <f>19276</f>
        <v>19276</v>
      </c>
      <c r="D115" s="1">
        <f>35344</f>
        <v>35344</v>
      </c>
      <c r="E115" s="1">
        <f>34.515625</f>
        <v>34.515625</v>
      </c>
    </row>
    <row r="116" spans="3:5" x14ac:dyDescent="0.25">
      <c r="C116" s="1">
        <f>19441</f>
        <v>19441</v>
      </c>
      <c r="D116" s="1">
        <f>35344</f>
        <v>35344</v>
      </c>
      <c r="E116" s="1">
        <f>34.515625</f>
        <v>34.515625</v>
      </c>
    </row>
    <row r="117" spans="3:5" x14ac:dyDescent="0.25">
      <c r="C117" s="1">
        <f>19584</f>
        <v>19584</v>
      </c>
      <c r="D117" s="1">
        <f>35344</f>
        <v>35344</v>
      </c>
      <c r="E117" s="1">
        <f>34.515625</f>
        <v>34.515625</v>
      </c>
    </row>
    <row r="118" spans="3:5" x14ac:dyDescent="0.25">
      <c r="C118" s="1">
        <f>19736</f>
        <v>19736</v>
      </c>
      <c r="D118" s="1">
        <f>35368</f>
        <v>35368</v>
      </c>
      <c r="E118" s="1">
        <f>34.5390625</f>
        <v>34.5390625</v>
      </c>
    </row>
    <row r="119" spans="3:5" x14ac:dyDescent="0.25">
      <c r="C119" s="1">
        <f>19901</f>
        <v>19901</v>
      </c>
      <c r="D119" s="1">
        <f>35368</f>
        <v>35368</v>
      </c>
      <c r="E119" s="1">
        <f>34.5390625</f>
        <v>34.5390625</v>
      </c>
    </row>
    <row r="120" spans="3:5" x14ac:dyDescent="0.25">
      <c r="C120" s="1">
        <f>20049</f>
        <v>20049</v>
      </c>
      <c r="D120" s="1">
        <f>35369</f>
        <v>35369</v>
      </c>
      <c r="E120" s="1">
        <f>34.5400390625</f>
        <v>34.5400390625</v>
      </c>
    </row>
    <row r="121" spans="3:5" x14ac:dyDescent="0.25">
      <c r="C121" s="1">
        <f>20223</f>
        <v>20223</v>
      </c>
      <c r="D121" s="1">
        <f>35384</f>
        <v>35384</v>
      </c>
      <c r="E121" s="1">
        <f>34.5546875</f>
        <v>34.5546875</v>
      </c>
    </row>
    <row r="122" spans="3:5" x14ac:dyDescent="0.25">
      <c r="C122" s="1">
        <f>20403</f>
        <v>20403</v>
      </c>
      <c r="D122" s="1">
        <f>35384</f>
        <v>35384</v>
      </c>
      <c r="E122" s="1">
        <f>34.5546875</f>
        <v>34.5546875</v>
      </c>
    </row>
    <row r="123" spans="3:5" x14ac:dyDescent="0.25">
      <c r="C123" s="1">
        <f>20550</f>
        <v>20550</v>
      </c>
      <c r="D123" s="1">
        <f>35400</f>
        <v>35400</v>
      </c>
      <c r="E123" s="1">
        <f>34.5703125</f>
        <v>34.5703125</v>
      </c>
    </row>
    <row r="124" spans="3:5" x14ac:dyDescent="0.25">
      <c r="C124" s="1">
        <f>20774</f>
        <v>20774</v>
      </c>
      <c r="D124" s="1">
        <f>35236</f>
        <v>35236</v>
      </c>
      <c r="E124" s="1">
        <f>34.41015625</f>
        <v>34.41015625</v>
      </c>
    </row>
    <row r="125" spans="3:5" x14ac:dyDescent="0.25">
      <c r="C125" s="1">
        <f>20931</f>
        <v>20931</v>
      </c>
      <c r="D125" s="1">
        <f>35283</f>
        <v>35283</v>
      </c>
      <c r="E125" s="1">
        <f t="shared" ref="E125:E130" si="3">34.4560546875</f>
        <v>34.4560546875</v>
      </c>
    </row>
    <row r="126" spans="3:5" x14ac:dyDescent="0.25">
      <c r="C126" s="1">
        <f>21079</f>
        <v>21079</v>
      </c>
      <c r="D126" s="1">
        <f>35283</f>
        <v>35283</v>
      </c>
      <c r="E126" s="1">
        <f t="shared" si="3"/>
        <v>34.4560546875</v>
      </c>
    </row>
    <row r="127" spans="3:5" x14ac:dyDescent="0.25">
      <c r="C127" s="1">
        <f>21268</f>
        <v>21268</v>
      </c>
      <c r="D127" s="1">
        <f>35283</f>
        <v>35283</v>
      </c>
      <c r="E127" s="1">
        <f t="shared" si="3"/>
        <v>34.4560546875</v>
      </c>
    </row>
    <row r="128" spans="3:5" x14ac:dyDescent="0.25">
      <c r="C128" s="1">
        <f>21391</f>
        <v>21391</v>
      </c>
      <c r="D128" s="1">
        <f>35283</f>
        <v>35283</v>
      </c>
      <c r="E128" s="1">
        <f t="shared" si="3"/>
        <v>34.4560546875</v>
      </c>
    </row>
    <row r="129" spans="3:5" x14ac:dyDescent="0.25">
      <c r="C129" s="1">
        <f>21566</f>
        <v>21566</v>
      </c>
      <c r="D129" s="1">
        <f>35283</f>
        <v>35283</v>
      </c>
      <c r="E129" s="1">
        <f t="shared" si="3"/>
        <v>34.4560546875</v>
      </c>
    </row>
    <row r="130" spans="3:5" x14ac:dyDescent="0.25">
      <c r="C130" s="1">
        <f>21719</f>
        <v>21719</v>
      </c>
      <c r="D130" s="1">
        <f>35283</f>
        <v>35283</v>
      </c>
      <c r="E130" s="1">
        <f t="shared" si="3"/>
        <v>34.4560546875</v>
      </c>
    </row>
    <row r="131" spans="3:5" x14ac:dyDescent="0.25">
      <c r="C131" s="1">
        <f>21955</f>
        <v>21955</v>
      </c>
      <c r="D131" s="1">
        <f>35431</f>
        <v>35431</v>
      </c>
      <c r="E131" s="1">
        <f>34.6005859375</f>
        <v>34.6005859375</v>
      </c>
    </row>
    <row r="132" spans="3:5" x14ac:dyDescent="0.25">
      <c r="C132" s="1">
        <f>22152</f>
        <v>22152</v>
      </c>
      <c r="D132" s="1">
        <f t="shared" ref="D132:D140" si="4">35459</f>
        <v>35459</v>
      </c>
      <c r="E132" s="1">
        <f t="shared" ref="E132:E140" si="5">34.6279296875</f>
        <v>34.6279296875</v>
      </c>
    </row>
    <row r="133" spans="3:5" x14ac:dyDescent="0.25">
      <c r="C133" s="1">
        <f>22300</f>
        <v>22300</v>
      </c>
      <c r="D133" s="1">
        <f t="shared" si="4"/>
        <v>35459</v>
      </c>
      <c r="E133" s="1">
        <f t="shared" si="5"/>
        <v>34.6279296875</v>
      </c>
    </row>
    <row r="134" spans="3:5" x14ac:dyDescent="0.25">
      <c r="C134" s="1">
        <f>22478</f>
        <v>22478</v>
      </c>
      <c r="D134" s="1">
        <f t="shared" si="4"/>
        <v>35459</v>
      </c>
      <c r="E134" s="1">
        <f t="shared" si="5"/>
        <v>34.6279296875</v>
      </c>
    </row>
    <row r="135" spans="3:5" x14ac:dyDescent="0.25">
      <c r="C135" s="1">
        <f>22661</f>
        <v>22661</v>
      </c>
      <c r="D135" s="1">
        <f t="shared" si="4"/>
        <v>35459</v>
      </c>
      <c r="E135" s="1">
        <f t="shared" si="5"/>
        <v>34.6279296875</v>
      </c>
    </row>
    <row r="136" spans="3:5" x14ac:dyDescent="0.25">
      <c r="C136" s="1">
        <f>22811</f>
        <v>22811</v>
      </c>
      <c r="D136" s="1">
        <f t="shared" si="4"/>
        <v>35459</v>
      </c>
      <c r="E136" s="1">
        <f t="shared" si="5"/>
        <v>34.6279296875</v>
      </c>
    </row>
    <row r="137" spans="3:5" x14ac:dyDescent="0.25">
      <c r="C137" s="1">
        <f>22983</f>
        <v>22983</v>
      </c>
      <c r="D137" s="1">
        <f t="shared" si="4"/>
        <v>35459</v>
      </c>
      <c r="E137" s="1">
        <f t="shared" si="5"/>
        <v>34.6279296875</v>
      </c>
    </row>
    <row r="138" spans="3:5" x14ac:dyDescent="0.25">
      <c r="C138" s="1">
        <f>23158</f>
        <v>23158</v>
      </c>
      <c r="D138" s="1">
        <f t="shared" si="4"/>
        <v>35459</v>
      </c>
      <c r="E138" s="1">
        <f t="shared" si="5"/>
        <v>34.6279296875</v>
      </c>
    </row>
    <row r="139" spans="3:5" x14ac:dyDescent="0.25">
      <c r="C139" s="1">
        <f>23378</f>
        <v>23378</v>
      </c>
      <c r="D139" s="1">
        <f t="shared" si="4"/>
        <v>35459</v>
      </c>
      <c r="E139" s="1">
        <f t="shared" si="5"/>
        <v>34.6279296875</v>
      </c>
    </row>
    <row r="140" spans="3:5" x14ac:dyDescent="0.25">
      <c r="C140" s="1">
        <f>23530</f>
        <v>23530</v>
      </c>
      <c r="D140" s="1">
        <f t="shared" si="4"/>
        <v>35459</v>
      </c>
      <c r="E140" s="1">
        <f t="shared" si="5"/>
        <v>34.6279296875</v>
      </c>
    </row>
    <row r="141" spans="3:5" x14ac:dyDescent="0.25">
      <c r="C141" s="1">
        <f>23687</f>
        <v>23687</v>
      </c>
      <c r="D141" s="1">
        <f>35623</f>
        <v>35623</v>
      </c>
      <c r="E141" s="1">
        <f>34.7880859375</f>
        <v>34.7880859375</v>
      </c>
    </row>
    <row r="142" spans="3:5" x14ac:dyDescent="0.25">
      <c r="C142" s="1">
        <f>23832</f>
        <v>23832</v>
      </c>
      <c r="D142" s="1">
        <f>36351</f>
        <v>36351</v>
      </c>
      <c r="E142" s="1">
        <f>35.4990234375</f>
        <v>35.4990234375</v>
      </c>
    </row>
    <row r="143" spans="3:5" x14ac:dyDescent="0.25">
      <c r="C143" s="1">
        <f>23997</f>
        <v>23997</v>
      </c>
      <c r="D143" s="1">
        <f>36151</f>
        <v>36151</v>
      </c>
      <c r="E143" s="1">
        <f>35.3037109375</f>
        <v>35.3037109375</v>
      </c>
    </row>
    <row r="144" spans="3:5" x14ac:dyDescent="0.25">
      <c r="C144" s="1">
        <f>24145</f>
        <v>24145</v>
      </c>
      <c r="D144" s="1">
        <f>36151</f>
        <v>36151</v>
      </c>
      <c r="E144" s="1">
        <f>35.3037109375</f>
        <v>35.3037109375</v>
      </c>
    </row>
    <row r="145" spans="3:5" x14ac:dyDescent="0.25">
      <c r="C145" s="1">
        <f>24295</f>
        <v>24295</v>
      </c>
      <c r="D145" s="1">
        <f>36151</f>
        <v>36151</v>
      </c>
      <c r="E145" s="1">
        <f>35.3037109375</f>
        <v>35.3037109375</v>
      </c>
    </row>
    <row r="146" spans="3:5" x14ac:dyDescent="0.25">
      <c r="C146" s="1">
        <f>24431</f>
        <v>24431</v>
      </c>
      <c r="D146" s="1">
        <f>36239</f>
        <v>36239</v>
      </c>
      <c r="E146" s="1">
        <f>35.3896484375</f>
        <v>35.3896484375</v>
      </c>
    </row>
    <row r="147" spans="3:5" x14ac:dyDescent="0.25">
      <c r="C147" s="1">
        <f>24589</f>
        <v>24589</v>
      </c>
      <c r="D147" s="1">
        <f>36239</f>
        <v>36239</v>
      </c>
      <c r="E147" s="1">
        <f>35.3896484375</f>
        <v>35.3896484375</v>
      </c>
    </row>
    <row r="148" spans="3:5" x14ac:dyDescent="0.25">
      <c r="C148" s="1">
        <f>24728</f>
        <v>24728</v>
      </c>
      <c r="D148" s="1">
        <f>36239</f>
        <v>36239</v>
      </c>
      <c r="E148" s="1">
        <f>35.3896484375</f>
        <v>35.3896484375</v>
      </c>
    </row>
    <row r="149" spans="3:5" x14ac:dyDescent="0.25">
      <c r="C149" s="1">
        <f>24868</f>
        <v>24868</v>
      </c>
      <c r="D149" s="1">
        <f>36239</f>
        <v>36239</v>
      </c>
      <c r="E149" s="1">
        <f>35.3896484375</f>
        <v>35.3896484375</v>
      </c>
    </row>
    <row r="150" spans="3:5" x14ac:dyDescent="0.25">
      <c r="C150" s="1">
        <f>25058</f>
        <v>25058</v>
      </c>
      <c r="D150" s="1">
        <f>36240</f>
        <v>36240</v>
      </c>
      <c r="E150" s="1">
        <f>35.390625</f>
        <v>35.390625</v>
      </c>
    </row>
    <row r="151" spans="3:5" x14ac:dyDescent="0.25">
      <c r="C151" s="1">
        <f>25235</f>
        <v>25235</v>
      </c>
      <c r="D151" s="1">
        <f>36239</f>
        <v>36239</v>
      </c>
      <c r="E151" s="1">
        <f>35.3896484375</f>
        <v>35.3896484375</v>
      </c>
    </row>
    <row r="152" spans="3:5" x14ac:dyDescent="0.25">
      <c r="C152" s="1">
        <f>25419</f>
        <v>25419</v>
      </c>
      <c r="D152" s="1">
        <f>36240</f>
        <v>36240</v>
      </c>
      <c r="E152" s="1">
        <f>35.390625</f>
        <v>35.390625</v>
      </c>
    </row>
    <row r="153" spans="3:5" x14ac:dyDescent="0.25">
      <c r="C153" s="1">
        <f>25620</f>
        <v>25620</v>
      </c>
      <c r="D153" s="1">
        <f>36239</f>
        <v>36239</v>
      </c>
      <c r="E153" s="1">
        <f>35.3896484375</f>
        <v>35.3896484375</v>
      </c>
    </row>
    <row r="154" spans="3:5" x14ac:dyDescent="0.25">
      <c r="C154" s="1">
        <f>25807</f>
        <v>25807</v>
      </c>
      <c r="D154" s="1">
        <f>36239</f>
        <v>36239</v>
      </c>
      <c r="E154" s="1">
        <f>35.3896484375</f>
        <v>35.3896484375</v>
      </c>
    </row>
    <row r="155" spans="3:5" x14ac:dyDescent="0.25">
      <c r="C155" s="1">
        <f>26007</f>
        <v>26007</v>
      </c>
      <c r="D155" s="1">
        <f>36239</f>
        <v>36239</v>
      </c>
      <c r="E155" s="1">
        <f>35.3896484375</f>
        <v>35.3896484375</v>
      </c>
    </row>
    <row r="156" spans="3:5" x14ac:dyDescent="0.25">
      <c r="C156" s="1">
        <f>26176</f>
        <v>26176</v>
      </c>
      <c r="D156" s="1">
        <f>36239</f>
        <v>36239</v>
      </c>
      <c r="E156" s="1">
        <f>35.3896484375</f>
        <v>35.3896484375</v>
      </c>
    </row>
    <row r="157" spans="3:5" x14ac:dyDescent="0.25">
      <c r="C157" s="1">
        <f>26362</f>
        <v>26362</v>
      </c>
      <c r="D157" s="1">
        <f>36239</f>
        <v>36239</v>
      </c>
      <c r="E157" s="1">
        <f>35.3896484375</f>
        <v>35.3896484375</v>
      </c>
    </row>
    <row r="158" spans="3:5" x14ac:dyDescent="0.25">
      <c r="C158" s="1">
        <f>26534</f>
        <v>26534</v>
      </c>
      <c r="D158" s="1">
        <f>36271</f>
        <v>36271</v>
      </c>
      <c r="E158" s="1">
        <f>35.4208984375</f>
        <v>35.4208984375</v>
      </c>
    </row>
    <row r="159" spans="3:5" x14ac:dyDescent="0.25">
      <c r="C159" s="1">
        <f>26708</f>
        <v>26708</v>
      </c>
      <c r="D159" s="1">
        <f>36335</f>
        <v>36335</v>
      </c>
      <c r="E159" s="1">
        <f>35.4833984375</f>
        <v>35.4833984375</v>
      </c>
    </row>
    <row r="160" spans="3:5" x14ac:dyDescent="0.25">
      <c r="C160" s="1">
        <f>26831</f>
        <v>26831</v>
      </c>
      <c r="D160" s="1">
        <f>36335</f>
        <v>36335</v>
      </c>
      <c r="E160" s="1">
        <f>35.4833984375</f>
        <v>35.4833984375</v>
      </c>
    </row>
    <row r="161" spans="3:5" x14ac:dyDescent="0.25">
      <c r="C161" s="1">
        <f>26978</f>
        <v>26978</v>
      </c>
      <c r="D161" s="1">
        <f>36335</f>
        <v>36335</v>
      </c>
      <c r="E161" s="1">
        <f>35.4833984375</f>
        <v>35.4833984375</v>
      </c>
    </row>
    <row r="162" spans="3:5" x14ac:dyDescent="0.25">
      <c r="C162" s="1">
        <f>27113</f>
        <v>27113</v>
      </c>
      <c r="D162" s="1">
        <f>36335</f>
        <v>36335</v>
      </c>
      <c r="E162" s="1">
        <f>35.4833984375</f>
        <v>35.4833984375</v>
      </c>
    </row>
    <row r="163" spans="3:5" x14ac:dyDescent="0.25">
      <c r="C163" s="1">
        <f>27255</f>
        <v>27255</v>
      </c>
      <c r="D163" s="1">
        <f>36335</f>
        <v>36335</v>
      </c>
      <c r="E163" s="1">
        <f>35.4833984375</f>
        <v>35.4833984375</v>
      </c>
    </row>
    <row r="164" spans="3:5" x14ac:dyDescent="0.25">
      <c r="C164" s="1">
        <f>27437</f>
        <v>27437</v>
      </c>
      <c r="D164" s="1">
        <f>36336</f>
        <v>36336</v>
      </c>
      <c r="E164" s="1">
        <f>35.484375</f>
        <v>35.484375</v>
      </c>
    </row>
    <row r="165" spans="3:5" x14ac:dyDescent="0.25">
      <c r="C165" s="1">
        <f>27611</f>
        <v>27611</v>
      </c>
      <c r="D165" s="1">
        <f>36335</f>
        <v>36335</v>
      </c>
      <c r="E165" s="1">
        <f>35.4833984375</f>
        <v>35.4833984375</v>
      </c>
    </row>
    <row r="166" spans="3:5" x14ac:dyDescent="0.25">
      <c r="C166" s="1">
        <f>27791</f>
        <v>27791</v>
      </c>
      <c r="D166" s="1">
        <f>36335</f>
        <v>36335</v>
      </c>
      <c r="E166" s="1">
        <f>35.4833984375</f>
        <v>35.4833984375</v>
      </c>
    </row>
    <row r="167" spans="3:5" x14ac:dyDescent="0.25">
      <c r="C167" s="1">
        <f>27987</f>
        <v>27987</v>
      </c>
      <c r="D167" s="1">
        <f>36335</f>
        <v>36335</v>
      </c>
      <c r="E167" s="1">
        <f>35.4833984375</f>
        <v>35.4833984375</v>
      </c>
    </row>
    <row r="168" spans="3:5" x14ac:dyDescent="0.25">
      <c r="C168" s="1">
        <f>28191</f>
        <v>28191</v>
      </c>
      <c r="D168" s="1">
        <f>36336</f>
        <v>36336</v>
      </c>
      <c r="E168" s="1">
        <f>35.484375</f>
        <v>35.484375</v>
      </c>
    </row>
    <row r="169" spans="3:5" x14ac:dyDescent="0.25">
      <c r="C169" s="1">
        <f>28414</f>
        <v>28414</v>
      </c>
      <c r="D169" s="1">
        <f>36335</f>
        <v>36335</v>
      </c>
      <c r="E169" s="1">
        <f t="shared" ref="E169:E174" si="6">35.4833984375</f>
        <v>35.4833984375</v>
      </c>
    </row>
    <row r="170" spans="3:5" x14ac:dyDescent="0.25">
      <c r="C170" s="1">
        <f>28624</f>
        <v>28624</v>
      </c>
      <c r="D170" s="1">
        <f>36335</f>
        <v>36335</v>
      </c>
      <c r="E170" s="1">
        <f t="shared" si="6"/>
        <v>35.4833984375</v>
      </c>
    </row>
    <row r="171" spans="3:5" x14ac:dyDescent="0.25">
      <c r="C171" s="1">
        <f>28851</f>
        <v>28851</v>
      </c>
      <c r="D171" s="1">
        <f>36335</f>
        <v>36335</v>
      </c>
      <c r="E171" s="1">
        <f t="shared" si="6"/>
        <v>35.4833984375</v>
      </c>
    </row>
    <row r="172" spans="3:5" x14ac:dyDescent="0.25">
      <c r="C172" s="1">
        <f>29039</f>
        <v>29039</v>
      </c>
      <c r="D172" s="1">
        <f>36335</f>
        <v>36335</v>
      </c>
      <c r="E172" s="1">
        <f t="shared" si="6"/>
        <v>35.4833984375</v>
      </c>
    </row>
    <row r="173" spans="3:5" x14ac:dyDescent="0.25">
      <c r="C173" s="1">
        <f>29260</f>
        <v>29260</v>
      </c>
      <c r="D173" s="1">
        <f>36335</f>
        <v>36335</v>
      </c>
      <c r="E173" s="1">
        <f t="shared" si="6"/>
        <v>35.4833984375</v>
      </c>
    </row>
    <row r="174" spans="3:5" x14ac:dyDescent="0.25">
      <c r="C174" s="1">
        <f>29467</f>
        <v>29467</v>
      </c>
      <c r="D174" s="1">
        <f>36335</f>
        <v>36335</v>
      </c>
      <c r="E174" s="1">
        <f t="shared" si="6"/>
        <v>35.4833984375</v>
      </c>
    </row>
    <row r="175" spans="3:5" x14ac:dyDescent="0.25">
      <c r="C175" s="1">
        <f>29587</f>
        <v>29587</v>
      </c>
      <c r="D175" s="1">
        <f>36359</f>
        <v>36359</v>
      </c>
      <c r="E175" s="1">
        <f>35.5068359375</f>
        <v>35.5068359375</v>
      </c>
    </row>
    <row r="176" spans="3:5" x14ac:dyDescent="0.25">
      <c r="C176" s="1">
        <f>29750</f>
        <v>29750</v>
      </c>
      <c r="D176" s="1">
        <f>36156</f>
        <v>36156</v>
      </c>
      <c r="E176" s="1">
        <f>35.30859375</f>
        <v>35.30859375</v>
      </c>
    </row>
    <row r="177" spans="3:5" x14ac:dyDescent="0.25">
      <c r="C177" s="1">
        <f>29914</f>
        <v>29914</v>
      </c>
      <c r="D177" s="1">
        <f>36155</f>
        <v>36155</v>
      </c>
      <c r="E177" s="1">
        <f>35.3076171875</f>
        <v>35.3076171875</v>
      </c>
    </row>
    <row r="178" spans="3:5" x14ac:dyDescent="0.25">
      <c r="C178" s="1">
        <f>30093</f>
        <v>30093</v>
      </c>
      <c r="D178" s="1">
        <f>36199</f>
        <v>36199</v>
      </c>
      <c r="E178" s="1">
        <f>35.3505859375</f>
        <v>35.3505859375</v>
      </c>
    </row>
    <row r="179" spans="3:5" x14ac:dyDescent="0.25">
      <c r="C179" s="1">
        <f>30259</f>
        <v>30259</v>
      </c>
      <c r="D179" s="1">
        <f>36159</f>
        <v>36159</v>
      </c>
      <c r="E179" s="1">
        <f>35.3115234375</f>
        <v>35.3115234375</v>
      </c>
    </row>
    <row r="180" spans="3:5" x14ac:dyDescent="0.25">
      <c r="C180" s="1">
        <f>30402</f>
        <v>30402</v>
      </c>
      <c r="D180" s="1">
        <f>36159</f>
        <v>36159</v>
      </c>
      <c r="E180" s="1">
        <f>35.3115234375</f>
        <v>35.3115234375</v>
      </c>
    </row>
    <row r="181" spans="3:5" x14ac:dyDescent="0.25">
      <c r="C181" s="1">
        <f>30545</f>
        <v>30545</v>
      </c>
      <c r="D181" s="1">
        <f>36159</f>
        <v>36159</v>
      </c>
      <c r="E181" s="1">
        <f>35.3115234375</f>
        <v>35.3115234375</v>
      </c>
    </row>
    <row r="182" spans="3:5" x14ac:dyDescent="0.25">
      <c r="C182" s="1">
        <f>30713</f>
        <v>30713</v>
      </c>
      <c r="D182" s="1">
        <f>36159</f>
        <v>36159</v>
      </c>
      <c r="E182" s="1">
        <f>35.3115234375</f>
        <v>35.3115234375</v>
      </c>
    </row>
    <row r="183" spans="3:5" x14ac:dyDescent="0.25">
      <c r="C183" s="1">
        <f>30971</f>
        <v>30971</v>
      </c>
      <c r="D183" s="1">
        <f>36247</f>
        <v>36247</v>
      </c>
      <c r="E183" s="1">
        <f>35.3974609375</f>
        <v>35.3974609375</v>
      </c>
    </row>
    <row r="184" spans="3:5" x14ac:dyDescent="0.25">
      <c r="C184" s="1">
        <f>31187</f>
        <v>31187</v>
      </c>
      <c r="D184" s="1">
        <f>36315</f>
        <v>36315</v>
      </c>
      <c r="E184" s="1">
        <f>35.4638671875</f>
        <v>35.4638671875</v>
      </c>
    </row>
    <row r="185" spans="3:5" x14ac:dyDescent="0.25">
      <c r="C185" s="1">
        <f>31358</f>
        <v>31358</v>
      </c>
      <c r="D185" s="1">
        <f>36316</f>
        <v>36316</v>
      </c>
      <c r="E185" s="1">
        <f>35.46484375</f>
        <v>35.46484375</v>
      </c>
    </row>
    <row r="186" spans="3:5" x14ac:dyDescent="0.25">
      <c r="C186" s="1">
        <f>31509</f>
        <v>31509</v>
      </c>
      <c r="D186" s="1">
        <f>36315</f>
        <v>36315</v>
      </c>
      <c r="E186" s="1">
        <f>35.4638671875</f>
        <v>35.4638671875</v>
      </c>
    </row>
    <row r="187" spans="3:5" x14ac:dyDescent="0.25">
      <c r="C187" s="1">
        <f>31668</f>
        <v>31668</v>
      </c>
      <c r="D187" s="1">
        <f>36316</f>
        <v>36316</v>
      </c>
      <c r="E187" s="1">
        <f>35.46484375</f>
        <v>35.46484375</v>
      </c>
    </row>
    <row r="188" spans="3:5" x14ac:dyDescent="0.25">
      <c r="C188" s="1">
        <f>31847</f>
        <v>31847</v>
      </c>
      <c r="D188" s="1">
        <f>36315</f>
        <v>36315</v>
      </c>
      <c r="E188" s="1">
        <f>35.4638671875</f>
        <v>35.4638671875</v>
      </c>
    </row>
    <row r="189" spans="3:5" x14ac:dyDescent="0.25">
      <c r="C189" s="1">
        <f>31977</f>
        <v>31977</v>
      </c>
      <c r="D189" s="1">
        <f>36315</f>
        <v>36315</v>
      </c>
      <c r="E189" s="1">
        <f>35.4638671875</f>
        <v>35.4638671875</v>
      </c>
    </row>
    <row r="190" spans="3:5" x14ac:dyDescent="0.25">
      <c r="C190" s="1">
        <f>32128</f>
        <v>32128</v>
      </c>
      <c r="D190" s="1">
        <f>36313</f>
        <v>36313</v>
      </c>
      <c r="E190" s="1">
        <f>35.4619140625</f>
        <v>35.4619140625</v>
      </c>
    </row>
    <row r="191" spans="3:5" x14ac:dyDescent="0.25">
      <c r="C191" s="1">
        <f>32355</f>
        <v>32355</v>
      </c>
      <c r="D191" s="1">
        <f>36313</f>
        <v>36313</v>
      </c>
      <c r="E191" s="1">
        <f>35.4619140625</f>
        <v>35.4619140625</v>
      </c>
    </row>
    <row r="192" spans="3:5" x14ac:dyDescent="0.25">
      <c r="C192" s="1">
        <f>32510</f>
        <v>32510</v>
      </c>
      <c r="D192" s="1">
        <f>36313</f>
        <v>36313</v>
      </c>
      <c r="E192" s="1">
        <f>35.4619140625</f>
        <v>35.4619140625</v>
      </c>
    </row>
    <row r="193" spans="3:5" x14ac:dyDescent="0.25">
      <c r="C193" s="1">
        <f>32653</f>
        <v>32653</v>
      </c>
      <c r="D193" s="1">
        <f>36321</f>
        <v>36321</v>
      </c>
      <c r="E193" s="1">
        <f>35.4697265625</f>
        <v>35.4697265625</v>
      </c>
    </row>
    <row r="194" spans="3:5" x14ac:dyDescent="0.25">
      <c r="C194" s="1">
        <f>32811</f>
        <v>32811</v>
      </c>
      <c r="D194" s="1">
        <f>36149</f>
        <v>36149</v>
      </c>
      <c r="E194" s="1">
        <f>35.3017578125</f>
        <v>35.3017578125</v>
      </c>
    </row>
    <row r="195" spans="3:5" x14ac:dyDescent="0.25">
      <c r="C195" s="1">
        <f>32937</f>
        <v>32937</v>
      </c>
      <c r="D195" s="1">
        <f>36149</f>
        <v>36149</v>
      </c>
      <c r="E195" s="1">
        <f>35.3017578125</f>
        <v>35.3017578125</v>
      </c>
    </row>
    <row r="196" spans="3:5" x14ac:dyDescent="0.25">
      <c r="C196" s="1">
        <f>33113</f>
        <v>33113</v>
      </c>
      <c r="D196" s="1">
        <f>36150</f>
        <v>36150</v>
      </c>
      <c r="E196" s="1">
        <f>35.302734375</f>
        <v>35.302734375</v>
      </c>
    </row>
    <row r="197" spans="3:5" x14ac:dyDescent="0.25">
      <c r="C197" s="1">
        <f>33310</f>
        <v>33310</v>
      </c>
      <c r="D197" s="1">
        <f>36277</f>
        <v>36277</v>
      </c>
      <c r="E197" s="1">
        <f>35.4267578125</f>
        <v>35.4267578125</v>
      </c>
    </row>
    <row r="198" spans="3:5" x14ac:dyDescent="0.25">
      <c r="C198" s="1">
        <f>33434</f>
        <v>33434</v>
      </c>
      <c r="D198" s="1">
        <f>36233</f>
        <v>36233</v>
      </c>
      <c r="E198" s="1">
        <f>35.3837890625</f>
        <v>35.3837890625</v>
      </c>
    </row>
    <row r="199" spans="3:5" x14ac:dyDescent="0.25">
      <c r="C199" s="1">
        <f>33579</f>
        <v>33579</v>
      </c>
      <c r="D199" s="1">
        <f>36233</f>
        <v>36233</v>
      </c>
      <c r="E199" s="1">
        <f>35.3837890625</f>
        <v>35.3837890625</v>
      </c>
    </row>
    <row r="200" spans="3:5" x14ac:dyDescent="0.25">
      <c r="C200" s="1">
        <f>33733</f>
        <v>33733</v>
      </c>
      <c r="D200" s="1">
        <f>36233</f>
        <v>36233</v>
      </c>
      <c r="E200" s="1">
        <f>35.3837890625</f>
        <v>35.3837890625</v>
      </c>
    </row>
    <row r="201" spans="3:5" x14ac:dyDescent="0.25">
      <c r="C201" s="1">
        <f>33873</f>
        <v>33873</v>
      </c>
      <c r="D201" s="1">
        <f>36261</f>
        <v>36261</v>
      </c>
      <c r="E201" s="1">
        <f>35.4111328125</f>
        <v>35.4111328125</v>
      </c>
    </row>
    <row r="202" spans="3:5" x14ac:dyDescent="0.25">
      <c r="C202" s="1">
        <f>34032</f>
        <v>34032</v>
      </c>
      <c r="D202" s="1">
        <f>36261</f>
        <v>36261</v>
      </c>
      <c r="E202" s="1">
        <f>35.4111328125</f>
        <v>35.4111328125</v>
      </c>
    </row>
    <row r="203" spans="3:5" x14ac:dyDescent="0.25">
      <c r="C203" s="1">
        <f>34197</f>
        <v>34197</v>
      </c>
      <c r="D203" s="1">
        <f>36261</f>
        <v>36261</v>
      </c>
      <c r="E203" s="1">
        <f>35.4111328125</f>
        <v>35.4111328125</v>
      </c>
    </row>
    <row r="204" spans="3:5" x14ac:dyDescent="0.25">
      <c r="C204" s="1">
        <f>34345</f>
        <v>34345</v>
      </c>
      <c r="D204" s="1">
        <f>36277</f>
        <v>36277</v>
      </c>
      <c r="E204" s="1">
        <f>35.4267578125</f>
        <v>35.4267578125</v>
      </c>
    </row>
    <row r="205" spans="3:5" x14ac:dyDescent="0.25">
      <c r="C205" s="1">
        <f>34495</f>
        <v>34495</v>
      </c>
      <c r="D205" s="1">
        <f>36277</f>
        <v>36277</v>
      </c>
      <c r="E205" s="1">
        <f>35.4267578125</f>
        <v>35.4267578125</v>
      </c>
    </row>
    <row r="206" spans="3:5" x14ac:dyDescent="0.25">
      <c r="C206" s="1">
        <f>34676</f>
        <v>34676</v>
      </c>
      <c r="D206" s="1">
        <f>36277</f>
        <v>36277</v>
      </c>
      <c r="E206" s="1">
        <f>35.4267578125</f>
        <v>35.4267578125</v>
      </c>
    </row>
    <row r="207" spans="3:5" x14ac:dyDescent="0.25">
      <c r="C207" s="1">
        <f>34832</f>
        <v>34832</v>
      </c>
      <c r="D207" s="1">
        <f>36301</f>
        <v>36301</v>
      </c>
      <c r="E207" s="1">
        <f>35.4501953125</f>
        <v>35.4501953125</v>
      </c>
    </row>
    <row r="208" spans="3:5" x14ac:dyDescent="0.25">
      <c r="C208" s="1">
        <f>34997</f>
        <v>34997</v>
      </c>
      <c r="D208" s="1">
        <f>36301</f>
        <v>36301</v>
      </c>
      <c r="E208" s="1">
        <f>35.4501953125</f>
        <v>35.4501953125</v>
      </c>
    </row>
    <row r="209" spans="3:5" x14ac:dyDescent="0.25">
      <c r="C209" s="1">
        <f>35137</f>
        <v>35137</v>
      </c>
      <c r="D209" s="1">
        <f>36301</f>
        <v>36301</v>
      </c>
      <c r="E209" s="1">
        <f>35.4501953125</f>
        <v>35.4501953125</v>
      </c>
    </row>
    <row r="210" spans="3:5" x14ac:dyDescent="0.25">
      <c r="C210" s="1">
        <f>35304</f>
        <v>35304</v>
      </c>
      <c r="D210" s="1">
        <f>36302</f>
        <v>36302</v>
      </c>
      <c r="E210" s="1">
        <f>35.451171875</f>
        <v>35.451171875</v>
      </c>
    </row>
    <row r="211" spans="3:5" x14ac:dyDescent="0.25">
      <c r="C211" s="1">
        <f>35538</f>
        <v>35538</v>
      </c>
      <c r="D211" s="1">
        <f>36318</f>
        <v>36318</v>
      </c>
      <c r="E211" s="1">
        <f>35.466796875</f>
        <v>35.466796875</v>
      </c>
    </row>
    <row r="212" spans="3:5" x14ac:dyDescent="0.25">
      <c r="C212" s="1">
        <f>35699</f>
        <v>35699</v>
      </c>
      <c r="D212" s="1">
        <f>36317</f>
        <v>36317</v>
      </c>
      <c r="E212" s="1">
        <f>35.4658203125</f>
        <v>35.4658203125</v>
      </c>
    </row>
    <row r="213" spans="3:5" x14ac:dyDescent="0.25">
      <c r="C213" s="1">
        <f>35868</f>
        <v>35868</v>
      </c>
      <c r="D213" s="1">
        <f>36321</f>
        <v>36321</v>
      </c>
      <c r="E213" s="1">
        <f>35.4697265625</f>
        <v>35.4697265625</v>
      </c>
    </row>
    <row r="214" spans="3:5" x14ac:dyDescent="0.25">
      <c r="C214" s="1">
        <f>36025</f>
        <v>36025</v>
      </c>
      <c r="D214" s="1">
        <f>36321</f>
        <v>36321</v>
      </c>
      <c r="E214" s="1">
        <f>35.4697265625</f>
        <v>35.4697265625</v>
      </c>
    </row>
    <row r="215" spans="3:5" x14ac:dyDescent="0.25">
      <c r="C215" s="1">
        <f>36151</f>
        <v>36151</v>
      </c>
      <c r="D215" s="1">
        <f>36321</f>
        <v>36321</v>
      </c>
      <c r="E215" s="1">
        <f>35.4697265625</f>
        <v>35.4697265625</v>
      </c>
    </row>
    <row r="216" spans="3:5" x14ac:dyDescent="0.25">
      <c r="C216" s="1">
        <f>36281</f>
        <v>36281</v>
      </c>
      <c r="D216" s="1">
        <f>36321</f>
        <v>36321</v>
      </c>
      <c r="E216" s="1">
        <f>35.4697265625</f>
        <v>35.4697265625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2016-01-08T15:46:55Z</cp:lastPrinted>
  <dcterms:created xsi:type="dcterms:W3CDTF">2016-01-08T15:46:55Z</dcterms:created>
  <dcterms:modified xsi:type="dcterms:W3CDTF">2016-01-08T15:45:08Z</dcterms:modified>
</cp:coreProperties>
</file>