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Android\Low-end\Xamarin\"/>
    </mc:Choice>
  </mc:AlternateContent>
  <bookViews>
    <workbookView xWindow="240" yWindow="96" windowWidth="11100" windowHeight="6708" activeTab="1"/>
  </bookViews>
  <sheets>
    <sheet name="Grafiek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729" i="2" l="1"/>
  <c r="D729" i="2"/>
  <c r="C729" i="2"/>
  <c r="E728" i="2"/>
  <c r="D728" i="2"/>
  <c r="C728" i="2"/>
  <c r="E727" i="2"/>
  <c r="D727" i="2"/>
  <c r="C727" i="2"/>
  <c r="E726" i="2"/>
  <c r="D726" i="2"/>
  <c r="C726" i="2"/>
  <c r="E725" i="2"/>
  <c r="D725" i="2"/>
  <c r="C725" i="2"/>
  <c r="E724" i="2"/>
  <c r="D724" i="2"/>
  <c r="C724" i="2"/>
  <c r="E723" i="2"/>
  <c r="D723" i="2"/>
  <c r="C723" i="2"/>
  <c r="E722" i="2"/>
  <c r="D722" i="2"/>
  <c r="C722" i="2"/>
  <c r="E721" i="2"/>
  <c r="D721" i="2"/>
  <c r="C721" i="2"/>
  <c r="E720" i="2"/>
  <c r="D720" i="2"/>
  <c r="C720" i="2"/>
  <c r="E719" i="2"/>
  <c r="D719" i="2"/>
  <c r="C719" i="2"/>
  <c r="E718" i="2"/>
  <c r="D718" i="2"/>
  <c r="C718" i="2"/>
  <c r="E717" i="2"/>
  <c r="D717" i="2"/>
  <c r="C717" i="2"/>
  <c r="E716" i="2"/>
  <c r="D716" i="2"/>
  <c r="C716" i="2"/>
  <c r="E715" i="2"/>
  <c r="D715" i="2"/>
  <c r="C715" i="2"/>
  <c r="E714" i="2"/>
  <c r="D714" i="2"/>
  <c r="C714" i="2"/>
  <c r="E713" i="2"/>
  <c r="D713" i="2"/>
  <c r="C713" i="2"/>
  <c r="E712" i="2"/>
  <c r="D712" i="2"/>
  <c r="C712" i="2"/>
  <c r="E711" i="2"/>
  <c r="D711" i="2"/>
  <c r="C711" i="2"/>
  <c r="E710" i="2"/>
  <c r="D710" i="2"/>
  <c r="C710" i="2"/>
  <c r="E709" i="2"/>
  <c r="D709" i="2"/>
  <c r="C709" i="2"/>
  <c r="E708" i="2"/>
  <c r="D708" i="2"/>
  <c r="C708" i="2"/>
  <c r="E707" i="2"/>
  <c r="D707" i="2"/>
  <c r="C707" i="2"/>
  <c r="E706" i="2"/>
  <c r="D706" i="2"/>
  <c r="C706" i="2"/>
  <c r="E705" i="2"/>
  <c r="D705" i="2"/>
  <c r="C705" i="2"/>
  <c r="E704" i="2"/>
  <c r="D704" i="2"/>
  <c r="C704" i="2"/>
  <c r="E703" i="2"/>
  <c r="D703" i="2"/>
  <c r="C703" i="2"/>
  <c r="E702" i="2"/>
  <c r="D702" i="2"/>
  <c r="C702" i="2"/>
  <c r="E701" i="2"/>
  <c r="D701" i="2"/>
  <c r="C701" i="2"/>
  <c r="E700" i="2"/>
  <c r="D700" i="2"/>
  <c r="C700" i="2"/>
  <c r="E699" i="2"/>
  <c r="D699" i="2"/>
  <c r="C699" i="2"/>
  <c r="E698" i="2"/>
  <c r="D698" i="2"/>
  <c r="C698" i="2"/>
  <c r="E697" i="2"/>
  <c r="D697" i="2"/>
  <c r="C697" i="2"/>
  <c r="E696" i="2"/>
  <c r="D696" i="2"/>
  <c r="C696" i="2"/>
  <c r="E695" i="2"/>
  <c r="D695" i="2"/>
  <c r="C695" i="2"/>
  <c r="E694" i="2"/>
  <c r="D694" i="2"/>
  <c r="C694" i="2"/>
  <c r="E693" i="2"/>
  <c r="D693" i="2"/>
  <c r="C693" i="2"/>
  <c r="E692" i="2"/>
  <c r="D692" i="2"/>
  <c r="C692" i="2"/>
  <c r="E691" i="2"/>
  <c r="D691" i="2"/>
  <c r="C691" i="2"/>
  <c r="E690" i="2"/>
  <c r="D690" i="2"/>
  <c r="C690" i="2"/>
  <c r="E689" i="2"/>
  <c r="D689" i="2"/>
  <c r="C689" i="2"/>
  <c r="E688" i="2"/>
  <c r="D688" i="2"/>
  <c r="C688" i="2"/>
  <c r="E687" i="2"/>
  <c r="D687" i="2"/>
  <c r="C687" i="2"/>
  <c r="E686" i="2"/>
  <c r="D686" i="2"/>
  <c r="C686" i="2"/>
  <c r="E685" i="2"/>
  <c r="D685" i="2"/>
  <c r="C685" i="2"/>
  <c r="E684" i="2"/>
  <c r="D684" i="2"/>
  <c r="C684" i="2"/>
  <c r="E683" i="2"/>
  <c r="D683" i="2"/>
  <c r="C683" i="2"/>
  <c r="E682" i="2"/>
  <c r="D682" i="2"/>
  <c r="C682" i="2"/>
  <c r="E681" i="2"/>
  <c r="D681" i="2"/>
  <c r="C681" i="2"/>
  <c r="E680" i="2"/>
  <c r="D680" i="2"/>
  <c r="C680" i="2"/>
  <c r="E679" i="2"/>
  <c r="D679" i="2"/>
  <c r="C679" i="2"/>
  <c r="E678" i="2"/>
  <c r="D678" i="2"/>
  <c r="C678" i="2"/>
  <c r="E677" i="2"/>
  <c r="D677" i="2"/>
  <c r="C677" i="2"/>
  <c r="E676" i="2"/>
  <c r="D676" i="2"/>
  <c r="C676" i="2"/>
  <c r="E675" i="2"/>
  <c r="D675" i="2"/>
  <c r="C675" i="2"/>
  <c r="E674" i="2"/>
  <c r="D674" i="2"/>
  <c r="C674" i="2"/>
  <c r="E673" i="2"/>
  <c r="D673" i="2"/>
  <c r="C673" i="2"/>
  <c r="E672" i="2"/>
  <c r="D672" i="2"/>
  <c r="C672" i="2"/>
  <c r="E671" i="2"/>
  <c r="D671" i="2"/>
  <c r="C671" i="2"/>
  <c r="E670" i="2"/>
  <c r="D670" i="2"/>
  <c r="C670" i="2"/>
  <c r="E669" i="2"/>
  <c r="D669" i="2"/>
  <c r="C669" i="2"/>
  <c r="E668" i="2"/>
  <c r="D668" i="2"/>
  <c r="C668" i="2"/>
  <c r="E667" i="2"/>
  <c r="D667" i="2"/>
  <c r="C667" i="2"/>
  <c r="E666" i="2"/>
  <c r="D666" i="2"/>
  <c r="C666" i="2"/>
  <c r="E665" i="2"/>
  <c r="D665" i="2"/>
  <c r="C665" i="2"/>
  <c r="E664" i="2"/>
  <c r="D664" i="2"/>
  <c r="C664" i="2"/>
  <c r="E663" i="2"/>
  <c r="D663" i="2"/>
  <c r="C663" i="2"/>
  <c r="E662" i="2"/>
  <c r="D662" i="2"/>
  <c r="C662" i="2"/>
  <c r="E661" i="2"/>
  <c r="D661" i="2"/>
  <c r="C661" i="2"/>
  <c r="E660" i="2"/>
  <c r="D660" i="2"/>
  <c r="C660" i="2"/>
  <c r="E659" i="2"/>
  <c r="D659" i="2"/>
  <c r="C659" i="2"/>
  <c r="E658" i="2"/>
  <c r="D658" i="2"/>
  <c r="C658" i="2"/>
  <c r="E657" i="2"/>
  <c r="D657" i="2"/>
  <c r="C657" i="2"/>
  <c r="E656" i="2"/>
  <c r="D656" i="2"/>
  <c r="C656" i="2"/>
  <c r="E655" i="2"/>
  <c r="D655" i="2"/>
  <c r="C655" i="2"/>
  <c r="E654" i="2"/>
  <c r="D654" i="2"/>
  <c r="C654" i="2"/>
  <c r="E653" i="2"/>
  <c r="D653" i="2"/>
  <c r="C653" i="2"/>
  <c r="E652" i="2"/>
  <c r="D652" i="2"/>
  <c r="C652" i="2"/>
  <c r="E651" i="2"/>
  <c r="D651" i="2"/>
  <c r="C651" i="2"/>
  <c r="E650" i="2"/>
  <c r="D650" i="2"/>
  <c r="C650" i="2"/>
  <c r="E649" i="2"/>
  <c r="D649" i="2"/>
  <c r="C649" i="2"/>
  <c r="E648" i="2"/>
  <c r="D648" i="2"/>
  <c r="C648" i="2"/>
  <c r="E647" i="2"/>
  <c r="D647" i="2"/>
  <c r="C647" i="2"/>
  <c r="E646" i="2"/>
  <c r="D646" i="2"/>
  <c r="C646" i="2"/>
  <c r="E645" i="2"/>
  <c r="D645" i="2"/>
  <c r="C645" i="2"/>
  <c r="E644" i="2"/>
  <c r="D644" i="2"/>
  <c r="C644" i="2"/>
  <c r="E643" i="2"/>
  <c r="D643" i="2"/>
  <c r="C643" i="2"/>
  <c r="E642" i="2"/>
  <c r="D642" i="2"/>
  <c r="C642" i="2"/>
  <c r="E641" i="2"/>
  <c r="D641" i="2"/>
  <c r="C641" i="2"/>
  <c r="E640" i="2"/>
  <c r="D640" i="2"/>
  <c r="C640" i="2"/>
  <c r="E639" i="2"/>
  <c r="D639" i="2"/>
  <c r="C639" i="2"/>
  <c r="E638" i="2"/>
  <c r="D638" i="2"/>
  <c r="C638" i="2"/>
  <c r="E637" i="2"/>
  <c r="D637" i="2"/>
  <c r="C637" i="2"/>
  <c r="E636" i="2"/>
  <c r="D636" i="2"/>
  <c r="C636" i="2"/>
  <c r="E635" i="2"/>
  <c r="D635" i="2"/>
  <c r="C635" i="2"/>
  <c r="E634" i="2"/>
  <c r="D634" i="2"/>
  <c r="C634" i="2"/>
  <c r="E633" i="2"/>
  <c r="D633" i="2"/>
  <c r="C633" i="2"/>
  <c r="E632" i="2"/>
  <c r="D632" i="2"/>
  <c r="C632" i="2"/>
  <c r="E631" i="2"/>
  <c r="D631" i="2"/>
  <c r="C631" i="2"/>
  <c r="E630" i="2"/>
  <c r="D630" i="2"/>
  <c r="C630" i="2"/>
  <c r="E629" i="2"/>
  <c r="D629" i="2"/>
  <c r="C629" i="2"/>
  <c r="E628" i="2"/>
  <c r="D628" i="2"/>
  <c r="C628" i="2"/>
  <c r="E627" i="2"/>
  <c r="D627" i="2"/>
  <c r="C627" i="2"/>
  <c r="E626" i="2"/>
  <c r="D626" i="2"/>
  <c r="C626" i="2"/>
  <c r="E625" i="2"/>
  <c r="D625" i="2"/>
  <c r="C625" i="2"/>
  <c r="E624" i="2"/>
  <c r="D624" i="2"/>
  <c r="C624" i="2"/>
  <c r="E623" i="2"/>
  <c r="D623" i="2"/>
  <c r="C623" i="2"/>
  <c r="E622" i="2"/>
  <c r="D622" i="2"/>
  <c r="C622" i="2"/>
  <c r="E621" i="2"/>
  <c r="D621" i="2"/>
  <c r="C621" i="2"/>
  <c r="E620" i="2"/>
  <c r="D620" i="2"/>
  <c r="C620" i="2"/>
  <c r="E619" i="2"/>
  <c r="D619" i="2"/>
  <c r="C619" i="2"/>
  <c r="E618" i="2"/>
  <c r="D618" i="2"/>
  <c r="C618" i="2"/>
  <c r="E617" i="2"/>
  <c r="D617" i="2"/>
  <c r="C617" i="2"/>
  <c r="E616" i="2"/>
  <c r="D616" i="2"/>
  <c r="C616" i="2"/>
  <c r="E615" i="2"/>
  <c r="D615" i="2"/>
  <c r="C615" i="2"/>
  <c r="E614" i="2"/>
  <c r="D614" i="2"/>
  <c r="C614" i="2"/>
  <c r="E613" i="2"/>
  <c r="D613" i="2"/>
  <c r="C613" i="2"/>
  <c r="E612" i="2"/>
  <c r="D612" i="2"/>
  <c r="C612" i="2"/>
  <c r="E611" i="2"/>
  <c r="D611" i="2"/>
  <c r="C611" i="2"/>
  <c r="E610" i="2"/>
  <c r="D610" i="2"/>
  <c r="C610" i="2"/>
  <c r="E609" i="2"/>
  <c r="D609" i="2"/>
  <c r="C609" i="2"/>
  <c r="E608" i="2"/>
  <c r="D608" i="2"/>
  <c r="C608" i="2"/>
  <c r="E607" i="2"/>
  <c r="D607" i="2"/>
  <c r="C607" i="2"/>
  <c r="E606" i="2"/>
  <c r="D606" i="2"/>
  <c r="C606" i="2"/>
  <c r="E605" i="2"/>
  <c r="D605" i="2"/>
  <c r="C605" i="2"/>
  <c r="E604" i="2"/>
  <c r="D604" i="2"/>
  <c r="C604" i="2"/>
  <c r="E603" i="2"/>
  <c r="D603" i="2"/>
  <c r="C603" i="2"/>
  <c r="E602" i="2"/>
  <c r="D602" i="2"/>
  <c r="C602" i="2"/>
  <c r="E601" i="2"/>
  <c r="D601" i="2"/>
  <c r="C601" i="2"/>
  <c r="E600" i="2"/>
  <c r="D600" i="2"/>
  <c r="C600" i="2"/>
  <c r="E599" i="2"/>
  <c r="D599" i="2"/>
  <c r="C599" i="2"/>
  <c r="E598" i="2"/>
  <c r="D598" i="2"/>
  <c r="C598" i="2"/>
  <c r="E597" i="2"/>
  <c r="D597" i="2"/>
  <c r="C597" i="2"/>
  <c r="E596" i="2"/>
  <c r="D596" i="2"/>
  <c r="C596" i="2"/>
  <c r="E595" i="2"/>
  <c r="D595" i="2"/>
  <c r="C595" i="2"/>
  <c r="E594" i="2"/>
  <c r="D594" i="2"/>
  <c r="C594" i="2"/>
  <c r="E593" i="2"/>
  <c r="D593" i="2"/>
  <c r="C593" i="2"/>
  <c r="E592" i="2"/>
  <c r="D592" i="2"/>
  <c r="C592" i="2"/>
  <c r="E591" i="2"/>
  <c r="D591" i="2"/>
  <c r="C591" i="2"/>
  <c r="E590" i="2"/>
  <c r="D590" i="2"/>
  <c r="C590" i="2"/>
  <c r="E589" i="2"/>
  <c r="D589" i="2"/>
  <c r="C589" i="2"/>
  <c r="E588" i="2"/>
  <c r="D588" i="2"/>
  <c r="C588" i="2"/>
  <c r="E587" i="2"/>
  <c r="D587" i="2"/>
  <c r="C587" i="2"/>
  <c r="E586" i="2"/>
  <c r="D586" i="2"/>
  <c r="C586" i="2"/>
  <c r="E585" i="2"/>
  <c r="D585" i="2"/>
  <c r="C585" i="2"/>
  <c r="E584" i="2"/>
  <c r="D584" i="2"/>
  <c r="C584" i="2"/>
  <c r="E583" i="2"/>
  <c r="D583" i="2"/>
  <c r="C583" i="2"/>
  <c r="E582" i="2"/>
  <c r="D582" i="2"/>
  <c r="C582" i="2"/>
  <c r="E581" i="2"/>
  <c r="D581" i="2"/>
  <c r="C581" i="2"/>
  <c r="E580" i="2"/>
  <c r="D580" i="2"/>
  <c r="C580" i="2"/>
  <c r="E579" i="2"/>
  <c r="D579" i="2"/>
  <c r="C579" i="2"/>
  <c r="E578" i="2"/>
  <c r="D578" i="2"/>
  <c r="C578" i="2"/>
  <c r="E577" i="2"/>
  <c r="D577" i="2"/>
  <c r="C577" i="2"/>
  <c r="E576" i="2"/>
  <c r="D576" i="2"/>
  <c r="C576" i="2"/>
  <c r="E575" i="2"/>
  <c r="D575" i="2"/>
  <c r="C575" i="2"/>
  <c r="E574" i="2"/>
  <c r="D574" i="2"/>
  <c r="C574" i="2"/>
  <c r="E573" i="2"/>
  <c r="D573" i="2"/>
  <c r="C573" i="2"/>
  <c r="E572" i="2"/>
  <c r="D572" i="2"/>
  <c r="C572" i="2"/>
  <c r="E571" i="2"/>
  <c r="D571" i="2"/>
  <c r="C571" i="2"/>
  <c r="E570" i="2"/>
  <c r="D570" i="2"/>
  <c r="C570" i="2"/>
  <c r="E569" i="2"/>
  <c r="D569" i="2"/>
  <c r="C569" i="2"/>
  <c r="E568" i="2"/>
  <c r="D568" i="2"/>
  <c r="C568" i="2"/>
  <c r="E567" i="2"/>
  <c r="D567" i="2"/>
  <c r="C567" i="2"/>
  <c r="E566" i="2"/>
  <c r="D566" i="2"/>
  <c r="C566" i="2"/>
  <c r="E565" i="2"/>
  <c r="D565" i="2"/>
  <c r="C565" i="2"/>
  <c r="E564" i="2"/>
  <c r="D564" i="2"/>
  <c r="C564" i="2"/>
  <c r="E563" i="2"/>
  <c r="D563" i="2"/>
  <c r="C563" i="2"/>
  <c r="E562" i="2"/>
  <c r="D562" i="2"/>
  <c r="C562" i="2"/>
  <c r="E561" i="2"/>
  <c r="D561" i="2"/>
  <c r="C561" i="2"/>
  <c r="E560" i="2"/>
  <c r="D560" i="2"/>
  <c r="C560" i="2"/>
  <c r="E559" i="2"/>
  <c r="D559" i="2"/>
  <c r="C559" i="2"/>
  <c r="E558" i="2"/>
  <c r="D558" i="2"/>
  <c r="C558" i="2"/>
  <c r="E557" i="2"/>
  <c r="D557" i="2"/>
  <c r="C557" i="2"/>
  <c r="E556" i="2"/>
  <c r="D556" i="2"/>
  <c r="C556" i="2"/>
  <c r="E555" i="2"/>
  <c r="D555" i="2"/>
  <c r="C555" i="2"/>
  <c r="E554" i="2"/>
  <c r="D554" i="2"/>
  <c r="C554" i="2"/>
  <c r="E553" i="2"/>
  <c r="D553" i="2"/>
  <c r="C553" i="2"/>
  <c r="E552" i="2"/>
  <c r="D552" i="2"/>
  <c r="C552" i="2"/>
  <c r="E551" i="2"/>
  <c r="D551" i="2"/>
  <c r="C551" i="2"/>
  <c r="E550" i="2"/>
  <c r="D550" i="2"/>
  <c r="C550" i="2"/>
  <c r="E549" i="2"/>
  <c r="D549" i="2"/>
  <c r="C549" i="2"/>
  <c r="E548" i="2"/>
  <c r="D548" i="2"/>
  <c r="C548" i="2"/>
  <c r="E547" i="2"/>
  <c r="D547" i="2"/>
  <c r="C547" i="2"/>
  <c r="E546" i="2"/>
  <c r="D546" i="2"/>
  <c r="C546" i="2"/>
  <c r="E545" i="2"/>
  <c r="D545" i="2"/>
  <c r="C545" i="2"/>
  <c r="E544" i="2"/>
  <c r="D544" i="2"/>
  <c r="C544" i="2"/>
  <c r="E543" i="2"/>
  <c r="D543" i="2"/>
  <c r="C543" i="2"/>
  <c r="E542" i="2"/>
  <c r="D542" i="2"/>
  <c r="C542" i="2"/>
  <c r="E541" i="2"/>
  <c r="D541" i="2"/>
  <c r="C541" i="2"/>
  <c r="E540" i="2"/>
  <c r="D540" i="2"/>
  <c r="C540" i="2"/>
  <c r="E539" i="2"/>
  <c r="D539" i="2"/>
  <c r="C539" i="2"/>
  <c r="E538" i="2"/>
  <c r="D538" i="2"/>
  <c r="C538" i="2"/>
  <c r="E537" i="2"/>
  <c r="D537" i="2"/>
  <c r="C537" i="2"/>
  <c r="E536" i="2"/>
  <c r="D536" i="2"/>
  <c r="C536" i="2"/>
  <c r="E535" i="2"/>
  <c r="D535" i="2"/>
  <c r="C535" i="2"/>
  <c r="E534" i="2"/>
  <c r="D534" i="2"/>
  <c r="C534" i="2"/>
  <c r="E533" i="2"/>
  <c r="D533" i="2"/>
  <c r="C533" i="2"/>
  <c r="E532" i="2"/>
  <c r="D532" i="2"/>
  <c r="C532" i="2"/>
  <c r="E531" i="2"/>
  <c r="D531" i="2"/>
  <c r="C531" i="2"/>
  <c r="E530" i="2"/>
  <c r="D530" i="2"/>
  <c r="C530" i="2"/>
  <c r="E529" i="2"/>
  <c r="D529" i="2"/>
  <c r="C529" i="2"/>
  <c r="E528" i="2"/>
  <c r="D528" i="2"/>
  <c r="C528" i="2"/>
  <c r="E527" i="2"/>
  <c r="D527" i="2"/>
  <c r="C527" i="2"/>
  <c r="E526" i="2"/>
  <c r="D526" i="2"/>
  <c r="C526" i="2"/>
  <c r="E525" i="2"/>
  <c r="D525" i="2"/>
  <c r="C525" i="2"/>
  <c r="E524" i="2"/>
  <c r="D524" i="2"/>
  <c r="C524" i="2"/>
  <c r="E523" i="2"/>
  <c r="D523" i="2"/>
  <c r="C523" i="2"/>
  <c r="E522" i="2"/>
  <c r="D522" i="2"/>
  <c r="C522" i="2"/>
  <c r="E521" i="2"/>
  <c r="D521" i="2"/>
  <c r="C521" i="2"/>
  <c r="E520" i="2"/>
  <c r="D520" i="2"/>
  <c r="C520" i="2"/>
  <c r="E519" i="2"/>
  <c r="D519" i="2"/>
  <c r="C519" i="2"/>
  <c r="E518" i="2"/>
  <c r="D518" i="2"/>
  <c r="C518" i="2"/>
  <c r="E517" i="2"/>
  <c r="D517" i="2"/>
  <c r="C517" i="2"/>
  <c r="E516" i="2"/>
  <c r="D516" i="2"/>
  <c r="C516" i="2"/>
  <c r="E515" i="2"/>
  <c r="D515" i="2"/>
  <c r="C515" i="2"/>
  <c r="E514" i="2"/>
  <c r="D514" i="2"/>
  <c r="C514" i="2"/>
  <c r="E513" i="2"/>
  <c r="D513" i="2"/>
  <c r="C513" i="2"/>
  <c r="E512" i="2"/>
  <c r="D512" i="2"/>
  <c r="C512" i="2"/>
  <c r="E511" i="2"/>
  <c r="D511" i="2"/>
  <c r="C511" i="2"/>
  <c r="E510" i="2"/>
  <c r="D510" i="2"/>
  <c r="C510" i="2"/>
  <c r="E509" i="2"/>
  <c r="D509" i="2"/>
  <c r="C509" i="2"/>
  <c r="E508" i="2"/>
  <c r="D508" i="2"/>
  <c r="C508" i="2"/>
  <c r="E507" i="2"/>
  <c r="D507" i="2"/>
  <c r="C507" i="2"/>
  <c r="E506" i="2"/>
  <c r="D506" i="2"/>
  <c r="C506" i="2"/>
  <c r="E505" i="2"/>
  <c r="D505" i="2"/>
  <c r="C505" i="2"/>
  <c r="E504" i="2"/>
  <c r="D504" i="2"/>
  <c r="C504" i="2"/>
  <c r="E503" i="2"/>
  <c r="D503" i="2"/>
  <c r="C503" i="2"/>
  <c r="E502" i="2"/>
  <c r="D502" i="2"/>
  <c r="C502" i="2"/>
  <c r="E501" i="2"/>
  <c r="D501" i="2"/>
  <c r="C501" i="2"/>
  <c r="E500" i="2"/>
  <c r="D500" i="2"/>
  <c r="C500" i="2"/>
  <c r="E499" i="2"/>
  <c r="D499" i="2"/>
  <c r="C499" i="2"/>
  <c r="E498" i="2"/>
  <c r="D498" i="2"/>
  <c r="C498" i="2"/>
  <c r="E497" i="2"/>
  <c r="D497" i="2"/>
  <c r="C497" i="2"/>
  <c r="E496" i="2"/>
  <c r="D496" i="2"/>
  <c r="C496" i="2"/>
  <c r="E495" i="2"/>
  <c r="D495" i="2"/>
  <c r="C495" i="2"/>
  <c r="E494" i="2"/>
  <c r="D494" i="2"/>
  <c r="C494" i="2"/>
  <c r="E493" i="2"/>
  <c r="D493" i="2"/>
  <c r="C493" i="2"/>
  <c r="E492" i="2"/>
  <c r="D492" i="2"/>
  <c r="C492" i="2"/>
  <c r="E491" i="2"/>
  <c r="D491" i="2"/>
  <c r="C491" i="2"/>
  <c r="E490" i="2"/>
  <c r="D490" i="2"/>
  <c r="C490" i="2"/>
  <c r="E489" i="2"/>
  <c r="D489" i="2"/>
  <c r="C489" i="2"/>
  <c r="E488" i="2"/>
  <c r="D488" i="2"/>
  <c r="C488" i="2"/>
  <c r="E487" i="2"/>
  <c r="D487" i="2"/>
  <c r="C487" i="2"/>
  <c r="E486" i="2"/>
  <c r="D486" i="2"/>
  <c r="C486" i="2"/>
  <c r="E485" i="2"/>
  <c r="D485" i="2"/>
  <c r="C485" i="2"/>
  <c r="E484" i="2"/>
  <c r="D484" i="2"/>
  <c r="C484" i="2"/>
  <c r="E483" i="2"/>
  <c r="D483" i="2"/>
  <c r="C483" i="2"/>
  <c r="E482" i="2"/>
  <c r="D482" i="2"/>
  <c r="C482" i="2"/>
  <c r="E481" i="2"/>
  <c r="D481" i="2"/>
  <c r="C481" i="2"/>
  <c r="E480" i="2"/>
  <c r="D480" i="2"/>
  <c r="C480" i="2"/>
  <c r="E479" i="2"/>
  <c r="D479" i="2"/>
  <c r="C479" i="2"/>
  <c r="E478" i="2"/>
  <c r="D478" i="2"/>
  <c r="C478" i="2"/>
  <c r="E477" i="2"/>
  <c r="D477" i="2"/>
  <c r="C477" i="2"/>
  <c r="E476" i="2"/>
  <c r="D476" i="2"/>
  <c r="C476" i="2"/>
  <c r="E475" i="2"/>
  <c r="D475" i="2"/>
  <c r="C475" i="2"/>
  <c r="E474" i="2"/>
  <c r="D474" i="2"/>
  <c r="C474" i="2"/>
  <c r="E473" i="2"/>
  <c r="D473" i="2"/>
  <c r="C473" i="2"/>
  <c r="E472" i="2"/>
  <c r="D472" i="2"/>
  <c r="C472" i="2"/>
  <c r="E471" i="2"/>
  <c r="D471" i="2"/>
  <c r="C471" i="2"/>
  <c r="E470" i="2"/>
  <c r="D470" i="2"/>
  <c r="C470" i="2"/>
  <c r="E469" i="2"/>
  <c r="D469" i="2"/>
  <c r="C469" i="2"/>
  <c r="E468" i="2"/>
  <c r="D468" i="2"/>
  <c r="C468" i="2"/>
  <c r="E467" i="2"/>
  <c r="D467" i="2"/>
  <c r="C467" i="2"/>
  <c r="E466" i="2"/>
  <c r="D466" i="2"/>
  <c r="C466" i="2"/>
  <c r="E465" i="2"/>
  <c r="D465" i="2"/>
  <c r="C465" i="2"/>
  <c r="E464" i="2"/>
  <c r="D464" i="2"/>
  <c r="C464" i="2"/>
  <c r="E463" i="2"/>
  <c r="D463" i="2"/>
  <c r="C463" i="2"/>
  <c r="E462" i="2"/>
  <c r="D462" i="2"/>
  <c r="C462" i="2"/>
  <c r="E461" i="2"/>
  <c r="D461" i="2"/>
  <c r="C461" i="2"/>
  <c r="E460" i="2"/>
  <c r="D460" i="2"/>
  <c r="C460" i="2"/>
  <c r="E459" i="2"/>
  <c r="D459" i="2"/>
  <c r="C459" i="2"/>
  <c r="E458" i="2"/>
  <c r="D458" i="2"/>
  <c r="C458" i="2"/>
  <c r="E457" i="2"/>
  <c r="D457" i="2"/>
  <c r="C457" i="2"/>
  <c r="E456" i="2"/>
  <c r="D456" i="2"/>
  <c r="C456" i="2"/>
  <c r="E455" i="2"/>
  <c r="D455" i="2"/>
  <c r="C455" i="2"/>
  <c r="E454" i="2"/>
  <c r="D454" i="2"/>
  <c r="C454" i="2"/>
  <c r="E453" i="2"/>
  <c r="D453" i="2"/>
  <c r="C453" i="2"/>
  <c r="E452" i="2"/>
  <c r="D452" i="2"/>
  <c r="C452" i="2"/>
  <c r="E451" i="2"/>
  <c r="D451" i="2"/>
  <c r="C451" i="2"/>
  <c r="E450" i="2"/>
  <c r="D450" i="2"/>
  <c r="C450" i="2"/>
  <c r="E449" i="2"/>
  <c r="D449" i="2"/>
  <c r="C449" i="2"/>
  <c r="E448" i="2"/>
  <c r="D448" i="2"/>
  <c r="C448" i="2"/>
  <c r="E447" i="2"/>
  <c r="D447" i="2"/>
  <c r="C447" i="2"/>
  <c r="E446" i="2"/>
  <c r="D446" i="2"/>
  <c r="C446" i="2"/>
  <c r="E445" i="2"/>
  <c r="D445" i="2"/>
  <c r="C445" i="2"/>
  <c r="E444" i="2"/>
  <c r="D444" i="2"/>
  <c r="C444" i="2"/>
  <c r="E443" i="2"/>
  <c r="D443" i="2"/>
  <c r="C443" i="2"/>
  <c r="E442" i="2"/>
  <c r="D442" i="2"/>
  <c r="C442" i="2"/>
  <c r="E441" i="2"/>
  <c r="D441" i="2"/>
  <c r="C441" i="2"/>
  <c r="E440" i="2"/>
  <c r="D440" i="2"/>
  <c r="C440" i="2"/>
  <c r="E439" i="2"/>
  <c r="D439" i="2"/>
  <c r="C439" i="2"/>
  <c r="E438" i="2"/>
  <c r="D438" i="2"/>
  <c r="C438" i="2"/>
  <c r="E437" i="2"/>
  <c r="D437" i="2"/>
  <c r="C437" i="2"/>
  <c r="E436" i="2"/>
  <c r="D436" i="2"/>
  <c r="C436" i="2"/>
  <c r="E435" i="2"/>
  <c r="D435" i="2"/>
  <c r="C435" i="2"/>
  <c r="E434" i="2"/>
  <c r="D434" i="2"/>
  <c r="C434" i="2"/>
  <c r="E433" i="2"/>
  <c r="D433" i="2"/>
  <c r="C433" i="2"/>
  <c r="E432" i="2"/>
  <c r="D432" i="2"/>
  <c r="C432" i="2"/>
  <c r="E431" i="2"/>
  <c r="D431" i="2"/>
  <c r="C431" i="2"/>
  <c r="E430" i="2"/>
  <c r="D430" i="2"/>
  <c r="C430" i="2"/>
  <c r="E429" i="2"/>
  <c r="D429" i="2"/>
  <c r="C429" i="2"/>
  <c r="E428" i="2"/>
  <c r="D428" i="2"/>
  <c r="C428" i="2"/>
  <c r="E427" i="2"/>
  <c r="D427" i="2"/>
  <c r="C427" i="2"/>
  <c r="E426" i="2"/>
  <c r="D426" i="2"/>
  <c r="C426" i="2"/>
  <c r="E425" i="2"/>
  <c r="D425" i="2"/>
  <c r="C425" i="2"/>
  <c r="E424" i="2"/>
  <c r="D424" i="2"/>
  <c r="C424" i="2"/>
  <c r="E423" i="2"/>
  <c r="D423" i="2"/>
  <c r="C423" i="2"/>
  <c r="E422" i="2"/>
  <c r="D422" i="2"/>
  <c r="C422" i="2"/>
  <c r="E421" i="2"/>
  <c r="D421" i="2"/>
  <c r="C421" i="2"/>
  <c r="E420" i="2"/>
  <c r="D420" i="2"/>
  <c r="C420" i="2"/>
  <c r="E419" i="2"/>
  <c r="D419" i="2"/>
  <c r="C419" i="2"/>
  <c r="E418" i="2"/>
  <c r="D418" i="2"/>
  <c r="C418" i="2"/>
  <c r="E417" i="2"/>
  <c r="D417" i="2"/>
  <c r="C417" i="2"/>
  <c r="E416" i="2"/>
  <c r="D416" i="2"/>
  <c r="C416" i="2"/>
  <c r="E415" i="2"/>
  <c r="D415" i="2"/>
  <c r="C415" i="2"/>
  <c r="E414" i="2"/>
  <c r="D414" i="2"/>
  <c r="C414" i="2"/>
  <c r="E413" i="2"/>
  <c r="D413" i="2"/>
  <c r="C413" i="2"/>
  <c r="E412" i="2"/>
  <c r="D412" i="2"/>
  <c r="C412" i="2"/>
  <c r="E411" i="2"/>
  <c r="D411" i="2"/>
  <c r="C411" i="2"/>
  <c r="E410" i="2"/>
  <c r="D410" i="2"/>
  <c r="C410" i="2"/>
  <c r="E409" i="2"/>
  <c r="D409" i="2"/>
  <c r="C409" i="2"/>
  <c r="E408" i="2"/>
  <c r="D408" i="2"/>
  <c r="C408" i="2"/>
  <c r="E407" i="2"/>
  <c r="D407" i="2"/>
  <c r="C407" i="2"/>
  <c r="E406" i="2"/>
  <c r="D406" i="2"/>
  <c r="C406" i="2"/>
  <c r="E405" i="2"/>
  <c r="D405" i="2"/>
  <c r="C405" i="2"/>
  <c r="E404" i="2"/>
  <c r="D404" i="2"/>
  <c r="C404" i="2"/>
  <c r="E403" i="2"/>
  <c r="D403" i="2"/>
  <c r="C403" i="2"/>
  <c r="E402" i="2"/>
  <c r="D402" i="2"/>
  <c r="C402" i="2"/>
  <c r="E401" i="2"/>
  <c r="D401" i="2"/>
  <c r="C401" i="2"/>
  <c r="E400" i="2"/>
  <c r="D400" i="2"/>
  <c r="C400" i="2"/>
  <c r="E399" i="2"/>
  <c r="D399" i="2"/>
  <c r="C399" i="2"/>
  <c r="E398" i="2"/>
  <c r="D398" i="2"/>
  <c r="C398" i="2"/>
  <c r="E397" i="2"/>
  <c r="D397" i="2"/>
  <c r="C397" i="2"/>
  <c r="E396" i="2"/>
  <c r="D396" i="2"/>
  <c r="C396" i="2"/>
  <c r="E395" i="2"/>
  <c r="D395" i="2"/>
  <c r="C395" i="2"/>
  <c r="E394" i="2"/>
  <c r="D394" i="2"/>
  <c r="C394" i="2"/>
  <c r="E393" i="2"/>
  <c r="D393" i="2"/>
  <c r="C393" i="2"/>
  <c r="E392" i="2"/>
  <c r="D392" i="2"/>
  <c r="C392" i="2"/>
  <c r="E391" i="2"/>
  <c r="D391" i="2"/>
  <c r="C391" i="2"/>
  <c r="E390" i="2"/>
  <c r="D390" i="2"/>
  <c r="C390" i="2"/>
  <c r="E389" i="2"/>
  <c r="D389" i="2"/>
  <c r="C389" i="2"/>
  <c r="E388" i="2"/>
  <c r="D388" i="2"/>
  <c r="C388" i="2"/>
  <c r="E387" i="2"/>
  <c r="D387" i="2"/>
  <c r="C387" i="2"/>
  <c r="E386" i="2"/>
  <c r="D386" i="2"/>
  <c r="C386" i="2"/>
  <c r="E385" i="2"/>
  <c r="D385" i="2"/>
  <c r="C385" i="2"/>
  <c r="E384" i="2"/>
  <c r="D384" i="2"/>
  <c r="C384" i="2"/>
  <c r="E383" i="2"/>
  <c r="D383" i="2"/>
  <c r="C383" i="2"/>
  <c r="E382" i="2"/>
  <c r="D382" i="2"/>
  <c r="C382" i="2"/>
  <c r="E381" i="2"/>
  <c r="D381" i="2"/>
  <c r="C381" i="2"/>
  <c r="E380" i="2"/>
  <c r="D380" i="2"/>
  <c r="C380" i="2"/>
  <c r="E379" i="2"/>
  <c r="D379" i="2"/>
  <c r="C379" i="2"/>
  <c r="E378" i="2"/>
  <c r="D378" i="2"/>
  <c r="C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G5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G2" i="2"/>
  <c r="E2" i="2"/>
  <c r="I13" i="2" s="1"/>
  <c r="D2" i="2"/>
  <c r="C2" i="2"/>
  <c r="B2" i="2"/>
  <c r="A2" i="2"/>
</calcChain>
</file>

<file path=xl/sharedStrings.xml><?xml version="1.0" encoding="utf-8"?>
<sst xmlns="http://schemas.openxmlformats.org/spreadsheetml/2006/main" count="9" uniqueCount="9">
  <si>
    <t>CPU Timestamps</t>
  </si>
  <si>
    <t>CPU VALUES (%)</t>
  </si>
  <si>
    <t>MEM Timestamps</t>
  </si>
  <si>
    <t>MEM VALUES (KB)</t>
  </si>
  <si>
    <t>AVERAGE: 337(376x)</t>
  </si>
  <si>
    <t>AVERAGE: 174(728x)</t>
  </si>
  <si>
    <t>begin</t>
  </si>
  <si>
    <t>max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</si>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</sst>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Sheet1!$A$2:$A$377</c:f>
              <c:numCache>
                <c:formatCode>General</c:formatCode>
                <c:ptCount val="376"/>
                <c:pt idx="0">
                  <c:v>1913</c:v>
                </c:pt>
                <c:pt idx="1">
                  <c:v>2200</c:v>
                </c:pt>
                <c:pt idx="2">
                  <c:v>2493</c:v>
                </c:pt>
                <c:pt idx="3">
                  <c:v>2824</c:v>
                </c:pt>
                <c:pt idx="4">
                  <c:v>3123</c:v>
                </c:pt>
                <c:pt idx="5">
                  <c:v>3456</c:v>
                </c:pt>
                <c:pt idx="6">
                  <c:v>3769</c:v>
                </c:pt>
                <c:pt idx="7">
                  <c:v>4084</c:v>
                </c:pt>
                <c:pt idx="8">
                  <c:v>4345</c:v>
                </c:pt>
                <c:pt idx="9">
                  <c:v>4678</c:v>
                </c:pt>
                <c:pt idx="10">
                  <c:v>5028</c:v>
                </c:pt>
                <c:pt idx="11">
                  <c:v>5341</c:v>
                </c:pt>
                <c:pt idx="12">
                  <c:v>5705</c:v>
                </c:pt>
                <c:pt idx="13">
                  <c:v>6046</c:v>
                </c:pt>
                <c:pt idx="14">
                  <c:v>6375</c:v>
                </c:pt>
                <c:pt idx="15">
                  <c:v>6722</c:v>
                </c:pt>
                <c:pt idx="16">
                  <c:v>7056</c:v>
                </c:pt>
                <c:pt idx="17">
                  <c:v>7402</c:v>
                </c:pt>
                <c:pt idx="18">
                  <c:v>7784</c:v>
                </c:pt>
                <c:pt idx="19">
                  <c:v>8210</c:v>
                </c:pt>
                <c:pt idx="20">
                  <c:v>8613</c:v>
                </c:pt>
                <c:pt idx="21">
                  <c:v>9022</c:v>
                </c:pt>
                <c:pt idx="22">
                  <c:v>9426</c:v>
                </c:pt>
                <c:pt idx="23">
                  <c:v>9824</c:v>
                </c:pt>
                <c:pt idx="24">
                  <c:v>10223</c:v>
                </c:pt>
                <c:pt idx="25">
                  <c:v>10623</c:v>
                </c:pt>
                <c:pt idx="26">
                  <c:v>11035</c:v>
                </c:pt>
                <c:pt idx="27">
                  <c:v>11429</c:v>
                </c:pt>
                <c:pt idx="28">
                  <c:v>11798</c:v>
                </c:pt>
                <c:pt idx="29">
                  <c:v>12089</c:v>
                </c:pt>
                <c:pt idx="30">
                  <c:v>12380</c:v>
                </c:pt>
                <c:pt idx="31">
                  <c:v>12672</c:v>
                </c:pt>
                <c:pt idx="32">
                  <c:v>13003</c:v>
                </c:pt>
                <c:pt idx="33">
                  <c:v>13339</c:v>
                </c:pt>
                <c:pt idx="34">
                  <c:v>13697</c:v>
                </c:pt>
                <c:pt idx="35">
                  <c:v>14019</c:v>
                </c:pt>
                <c:pt idx="36">
                  <c:v>14319</c:v>
                </c:pt>
                <c:pt idx="37">
                  <c:v>14626</c:v>
                </c:pt>
                <c:pt idx="38">
                  <c:v>14909</c:v>
                </c:pt>
                <c:pt idx="39">
                  <c:v>15199</c:v>
                </c:pt>
                <c:pt idx="40">
                  <c:v>15513</c:v>
                </c:pt>
                <c:pt idx="41">
                  <c:v>15813</c:v>
                </c:pt>
                <c:pt idx="42">
                  <c:v>16207</c:v>
                </c:pt>
                <c:pt idx="43">
                  <c:v>16540</c:v>
                </c:pt>
                <c:pt idx="44">
                  <c:v>16854</c:v>
                </c:pt>
                <c:pt idx="45">
                  <c:v>17192</c:v>
                </c:pt>
                <c:pt idx="46">
                  <c:v>17530</c:v>
                </c:pt>
                <c:pt idx="47">
                  <c:v>17872</c:v>
                </c:pt>
                <c:pt idx="48">
                  <c:v>18156</c:v>
                </c:pt>
                <c:pt idx="49">
                  <c:v>18444</c:v>
                </c:pt>
                <c:pt idx="50">
                  <c:v>18718</c:v>
                </c:pt>
                <c:pt idx="51">
                  <c:v>18982</c:v>
                </c:pt>
                <c:pt idx="52">
                  <c:v>19264</c:v>
                </c:pt>
                <c:pt idx="53">
                  <c:v>19558</c:v>
                </c:pt>
                <c:pt idx="54">
                  <c:v>19851</c:v>
                </c:pt>
                <c:pt idx="55">
                  <c:v>20144</c:v>
                </c:pt>
                <c:pt idx="56">
                  <c:v>20456</c:v>
                </c:pt>
                <c:pt idx="57">
                  <c:v>20749</c:v>
                </c:pt>
                <c:pt idx="58">
                  <c:v>21088</c:v>
                </c:pt>
                <c:pt idx="59">
                  <c:v>21427</c:v>
                </c:pt>
                <c:pt idx="60">
                  <c:v>21755</c:v>
                </c:pt>
                <c:pt idx="61">
                  <c:v>22048</c:v>
                </c:pt>
                <c:pt idx="62">
                  <c:v>22340</c:v>
                </c:pt>
                <c:pt idx="63">
                  <c:v>22623</c:v>
                </c:pt>
                <c:pt idx="64">
                  <c:v>22928</c:v>
                </c:pt>
                <c:pt idx="65">
                  <c:v>23249</c:v>
                </c:pt>
                <c:pt idx="66">
                  <c:v>23589</c:v>
                </c:pt>
                <c:pt idx="67">
                  <c:v>23908</c:v>
                </c:pt>
                <c:pt idx="68">
                  <c:v>24276</c:v>
                </c:pt>
                <c:pt idx="69">
                  <c:v>24626</c:v>
                </c:pt>
                <c:pt idx="70">
                  <c:v>24951</c:v>
                </c:pt>
                <c:pt idx="71">
                  <c:v>25281</c:v>
                </c:pt>
                <c:pt idx="72">
                  <c:v>25617</c:v>
                </c:pt>
                <c:pt idx="73">
                  <c:v>25947</c:v>
                </c:pt>
                <c:pt idx="74">
                  <c:v>26283</c:v>
                </c:pt>
                <c:pt idx="75">
                  <c:v>26614</c:v>
                </c:pt>
                <c:pt idx="76">
                  <c:v>26965</c:v>
                </c:pt>
                <c:pt idx="77">
                  <c:v>27333</c:v>
                </c:pt>
                <c:pt idx="78">
                  <c:v>27690</c:v>
                </c:pt>
                <c:pt idx="79">
                  <c:v>28049</c:v>
                </c:pt>
                <c:pt idx="80">
                  <c:v>28402</c:v>
                </c:pt>
                <c:pt idx="81">
                  <c:v>28748</c:v>
                </c:pt>
                <c:pt idx="82">
                  <c:v>29074</c:v>
                </c:pt>
                <c:pt idx="83">
                  <c:v>29419</c:v>
                </c:pt>
                <c:pt idx="84">
                  <c:v>29748</c:v>
                </c:pt>
                <c:pt idx="85">
                  <c:v>30074</c:v>
                </c:pt>
                <c:pt idx="86">
                  <c:v>30380</c:v>
                </c:pt>
                <c:pt idx="87">
                  <c:v>30692</c:v>
                </c:pt>
                <c:pt idx="88">
                  <c:v>31027</c:v>
                </c:pt>
                <c:pt idx="89">
                  <c:v>31340</c:v>
                </c:pt>
                <c:pt idx="90">
                  <c:v>31633</c:v>
                </c:pt>
                <c:pt idx="91">
                  <c:v>31909</c:v>
                </c:pt>
                <c:pt idx="92">
                  <c:v>32236</c:v>
                </c:pt>
                <c:pt idx="93">
                  <c:v>32568</c:v>
                </c:pt>
                <c:pt idx="94">
                  <c:v>32858</c:v>
                </c:pt>
                <c:pt idx="95">
                  <c:v>33169</c:v>
                </c:pt>
                <c:pt idx="96">
                  <c:v>33485</c:v>
                </c:pt>
                <c:pt idx="97">
                  <c:v>33828</c:v>
                </c:pt>
                <c:pt idx="98">
                  <c:v>34165</c:v>
                </c:pt>
                <c:pt idx="99">
                  <c:v>34520</c:v>
                </c:pt>
                <c:pt idx="100">
                  <c:v>34851</c:v>
                </c:pt>
                <c:pt idx="101">
                  <c:v>35191</c:v>
                </c:pt>
                <c:pt idx="102">
                  <c:v>35529</c:v>
                </c:pt>
                <c:pt idx="103">
                  <c:v>35897</c:v>
                </c:pt>
                <c:pt idx="104">
                  <c:v>36245</c:v>
                </c:pt>
                <c:pt idx="105">
                  <c:v>36607</c:v>
                </c:pt>
                <c:pt idx="106">
                  <c:v>36977</c:v>
                </c:pt>
                <c:pt idx="107">
                  <c:v>37325</c:v>
                </c:pt>
                <c:pt idx="108">
                  <c:v>37672</c:v>
                </c:pt>
                <c:pt idx="109">
                  <c:v>37993</c:v>
                </c:pt>
                <c:pt idx="110">
                  <c:v>38349</c:v>
                </c:pt>
                <c:pt idx="111">
                  <c:v>38691</c:v>
                </c:pt>
                <c:pt idx="112">
                  <c:v>39009</c:v>
                </c:pt>
                <c:pt idx="113">
                  <c:v>39335</c:v>
                </c:pt>
                <c:pt idx="114">
                  <c:v>39665</c:v>
                </c:pt>
                <c:pt idx="115">
                  <c:v>40035</c:v>
                </c:pt>
                <c:pt idx="116">
                  <c:v>40386</c:v>
                </c:pt>
                <c:pt idx="117">
                  <c:v>40728</c:v>
                </c:pt>
                <c:pt idx="118">
                  <c:v>41074</c:v>
                </c:pt>
                <c:pt idx="119">
                  <c:v>41463</c:v>
                </c:pt>
                <c:pt idx="120">
                  <c:v>41803</c:v>
                </c:pt>
                <c:pt idx="121">
                  <c:v>42177</c:v>
                </c:pt>
                <c:pt idx="122">
                  <c:v>42526</c:v>
                </c:pt>
                <c:pt idx="123">
                  <c:v>42844</c:v>
                </c:pt>
                <c:pt idx="124">
                  <c:v>43145</c:v>
                </c:pt>
                <c:pt idx="125">
                  <c:v>43466</c:v>
                </c:pt>
                <c:pt idx="126">
                  <c:v>43821</c:v>
                </c:pt>
                <c:pt idx="127">
                  <c:v>44181</c:v>
                </c:pt>
                <c:pt idx="128">
                  <c:v>44489</c:v>
                </c:pt>
                <c:pt idx="129">
                  <c:v>44820</c:v>
                </c:pt>
                <c:pt idx="130">
                  <c:v>45159</c:v>
                </c:pt>
                <c:pt idx="131">
                  <c:v>45496</c:v>
                </c:pt>
                <c:pt idx="132">
                  <c:v>45841</c:v>
                </c:pt>
                <c:pt idx="133">
                  <c:v>46174</c:v>
                </c:pt>
                <c:pt idx="134">
                  <c:v>46482</c:v>
                </c:pt>
                <c:pt idx="135">
                  <c:v>46831</c:v>
                </c:pt>
                <c:pt idx="136">
                  <c:v>47184</c:v>
                </c:pt>
                <c:pt idx="137">
                  <c:v>47546</c:v>
                </c:pt>
                <c:pt idx="138">
                  <c:v>47885</c:v>
                </c:pt>
                <c:pt idx="139">
                  <c:v>48241</c:v>
                </c:pt>
                <c:pt idx="140">
                  <c:v>48584</c:v>
                </c:pt>
                <c:pt idx="141">
                  <c:v>48930</c:v>
                </c:pt>
                <c:pt idx="142">
                  <c:v>49284</c:v>
                </c:pt>
                <c:pt idx="143">
                  <c:v>49604</c:v>
                </c:pt>
                <c:pt idx="144">
                  <c:v>49933</c:v>
                </c:pt>
                <c:pt idx="145">
                  <c:v>50264</c:v>
                </c:pt>
                <c:pt idx="146">
                  <c:v>50577</c:v>
                </c:pt>
                <c:pt idx="147">
                  <c:v>50913</c:v>
                </c:pt>
                <c:pt idx="148">
                  <c:v>51264</c:v>
                </c:pt>
                <c:pt idx="149">
                  <c:v>51608</c:v>
                </c:pt>
                <c:pt idx="150">
                  <c:v>51953</c:v>
                </c:pt>
                <c:pt idx="151">
                  <c:v>52285</c:v>
                </c:pt>
                <c:pt idx="152">
                  <c:v>52643</c:v>
                </c:pt>
                <c:pt idx="153">
                  <c:v>53004</c:v>
                </c:pt>
                <c:pt idx="154">
                  <c:v>53316</c:v>
                </c:pt>
                <c:pt idx="155">
                  <c:v>53706</c:v>
                </c:pt>
                <c:pt idx="156">
                  <c:v>54016</c:v>
                </c:pt>
                <c:pt idx="157">
                  <c:v>54339</c:v>
                </c:pt>
                <c:pt idx="158">
                  <c:v>54669</c:v>
                </c:pt>
                <c:pt idx="159">
                  <c:v>55007</c:v>
                </c:pt>
                <c:pt idx="160">
                  <c:v>55351</c:v>
                </c:pt>
                <c:pt idx="161">
                  <c:v>55664</c:v>
                </c:pt>
                <c:pt idx="162">
                  <c:v>55977</c:v>
                </c:pt>
                <c:pt idx="163">
                  <c:v>56322</c:v>
                </c:pt>
                <c:pt idx="164">
                  <c:v>56675</c:v>
                </c:pt>
                <c:pt idx="165">
                  <c:v>57038</c:v>
                </c:pt>
                <c:pt idx="166">
                  <c:v>57436</c:v>
                </c:pt>
                <c:pt idx="167">
                  <c:v>57834</c:v>
                </c:pt>
                <c:pt idx="168">
                  <c:v>58224</c:v>
                </c:pt>
                <c:pt idx="169">
                  <c:v>58602</c:v>
                </c:pt>
                <c:pt idx="170">
                  <c:v>59028</c:v>
                </c:pt>
                <c:pt idx="171">
                  <c:v>59437</c:v>
                </c:pt>
                <c:pt idx="172">
                  <c:v>59837</c:v>
                </c:pt>
                <c:pt idx="173">
                  <c:v>60243</c:v>
                </c:pt>
                <c:pt idx="174">
                  <c:v>60648</c:v>
                </c:pt>
                <c:pt idx="175">
                  <c:v>61055</c:v>
                </c:pt>
                <c:pt idx="176">
                  <c:v>61473</c:v>
                </c:pt>
                <c:pt idx="177">
                  <c:v>61895</c:v>
                </c:pt>
                <c:pt idx="178">
                  <c:v>62310</c:v>
                </c:pt>
                <c:pt idx="179">
                  <c:v>62736</c:v>
                </c:pt>
                <c:pt idx="180">
                  <c:v>63157</c:v>
                </c:pt>
                <c:pt idx="181">
                  <c:v>63568</c:v>
                </c:pt>
                <c:pt idx="182">
                  <c:v>63984</c:v>
                </c:pt>
                <c:pt idx="183">
                  <c:v>64369</c:v>
                </c:pt>
                <c:pt idx="184">
                  <c:v>64737</c:v>
                </c:pt>
                <c:pt idx="185">
                  <c:v>65049</c:v>
                </c:pt>
                <c:pt idx="186">
                  <c:v>65391</c:v>
                </c:pt>
                <c:pt idx="187">
                  <c:v>65714</c:v>
                </c:pt>
                <c:pt idx="188">
                  <c:v>66067</c:v>
                </c:pt>
                <c:pt idx="189">
                  <c:v>66391</c:v>
                </c:pt>
                <c:pt idx="190">
                  <c:v>66725</c:v>
                </c:pt>
                <c:pt idx="191">
                  <c:v>67074</c:v>
                </c:pt>
                <c:pt idx="192">
                  <c:v>67502</c:v>
                </c:pt>
                <c:pt idx="193">
                  <c:v>67896</c:v>
                </c:pt>
                <c:pt idx="194">
                  <c:v>68306</c:v>
                </c:pt>
                <c:pt idx="195">
                  <c:v>68696</c:v>
                </c:pt>
                <c:pt idx="196">
                  <c:v>69073</c:v>
                </c:pt>
                <c:pt idx="197">
                  <c:v>69495</c:v>
                </c:pt>
                <c:pt idx="198">
                  <c:v>69891</c:v>
                </c:pt>
                <c:pt idx="199">
                  <c:v>70256</c:v>
                </c:pt>
                <c:pt idx="200">
                  <c:v>70525</c:v>
                </c:pt>
                <c:pt idx="201">
                  <c:v>70809</c:v>
                </c:pt>
                <c:pt idx="202">
                  <c:v>71109</c:v>
                </c:pt>
                <c:pt idx="203">
                  <c:v>71409</c:v>
                </c:pt>
                <c:pt idx="204">
                  <c:v>71667</c:v>
                </c:pt>
                <c:pt idx="205">
                  <c:v>71947</c:v>
                </c:pt>
                <c:pt idx="206">
                  <c:v>72236</c:v>
                </c:pt>
                <c:pt idx="207">
                  <c:v>72535</c:v>
                </c:pt>
                <c:pt idx="208">
                  <c:v>72843</c:v>
                </c:pt>
                <c:pt idx="209">
                  <c:v>73157</c:v>
                </c:pt>
                <c:pt idx="210">
                  <c:v>73484</c:v>
                </c:pt>
                <c:pt idx="211">
                  <c:v>73804</c:v>
                </c:pt>
                <c:pt idx="212">
                  <c:v>74119</c:v>
                </c:pt>
                <c:pt idx="213">
                  <c:v>74487</c:v>
                </c:pt>
                <c:pt idx="214">
                  <c:v>74834</c:v>
                </c:pt>
                <c:pt idx="215">
                  <c:v>75175</c:v>
                </c:pt>
                <c:pt idx="216">
                  <c:v>75522</c:v>
                </c:pt>
                <c:pt idx="217">
                  <c:v>75876</c:v>
                </c:pt>
                <c:pt idx="218">
                  <c:v>76209</c:v>
                </c:pt>
                <c:pt idx="219">
                  <c:v>76610</c:v>
                </c:pt>
                <c:pt idx="220">
                  <c:v>77041</c:v>
                </c:pt>
                <c:pt idx="221">
                  <c:v>77457</c:v>
                </c:pt>
                <c:pt idx="222">
                  <c:v>77876</c:v>
                </c:pt>
                <c:pt idx="223">
                  <c:v>78325</c:v>
                </c:pt>
                <c:pt idx="224">
                  <c:v>78704</c:v>
                </c:pt>
                <c:pt idx="225">
                  <c:v>79109</c:v>
                </c:pt>
                <c:pt idx="226">
                  <c:v>79501</c:v>
                </c:pt>
                <c:pt idx="227">
                  <c:v>79913</c:v>
                </c:pt>
                <c:pt idx="228">
                  <c:v>80346</c:v>
                </c:pt>
                <c:pt idx="229">
                  <c:v>80737</c:v>
                </c:pt>
                <c:pt idx="230">
                  <c:v>81059</c:v>
                </c:pt>
                <c:pt idx="231">
                  <c:v>81376</c:v>
                </c:pt>
                <c:pt idx="232">
                  <c:v>81699</c:v>
                </c:pt>
                <c:pt idx="233">
                  <c:v>82018</c:v>
                </c:pt>
                <c:pt idx="234">
                  <c:v>82319</c:v>
                </c:pt>
                <c:pt idx="235">
                  <c:v>82654</c:v>
                </c:pt>
                <c:pt idx="236">
                  <c:v>82998</c:v>
                </c:pt>
                <c:pt idx="237">
                  <c:v>83348</c:v>
                </c:pt>
                <c:pt idx="238">
                  <c:v>83708</c:v>
                </c:pt>
                <c:pt idx="239">
                  <c:v>84055</c:v>
                </c:pt>
                <c:pt idx="240">
                  <c:v>84386</c:v>
                </c:pt>
                <c:pt idx="241">
                  <c:v>84724</c:v>
                </c:pt>
                <c:pt idx="242">
                  <c:v>85080</c:v>
                </c:pt>
                <c:pt idx="243">
                  <c:v>85433</c:v>
                </c:pt>
                <c:pt idx="244">
                  <c:v>85766</c:v>
                </c:pt>
                <c:pt idx="245">
                  <c:v>86120</c:v>
                </c:pt>
                <c:pt idx="246">
                  <c:v>86480</c:v>
                </c:pt>
                <c:pt idx="247">
                  <c:v>86823</c:v>
                </c:pt>
                <c:pt idx="248">
                  <c:v>87192</c:v>
                </c:pt>
                <c:pt idx="249">
                  <c:v>87522</c:v>
                </c:pt>
                <c:pt idx="250">
                  <c:v>87825</c:v>
                </c:pt>
                <c:pt idx="251">
                  <c:v>88137</c:v>
                </c:pt>
                <c:pt idx="252">
                  <c:v>88458</c:v>
                </c:pt>
                <c:pt idx="253">
                  <c:v>88727</c:v>
                </c:pt>
                <c:pt idx="254">
                  <c:v>89036</c:v>
                </c:pt>
                <c:pt idx="255">
                  <c:v>89352</c:v>
                </c:pt>
                <c:pt idx="256">
                  <c:v>89753</c:v>
                </c:pt>
                <c:pt idx="257">
                  <c:v>90178</c:v>
                </c:pt>
                <c:pt idx="258">
                  <c:v>90573</c:v>
                </c:pt>
                <c:pt idx="259">
                  <c:v>90999</c:v>
                </c:pt>
                <c:pt idx="260">
                  <c:v>91416</c:v>
                </c:pt>
                <c:pt idx="261">
                  <c:v>91720</c:v>
                </c:pt>
                <c:pt idx="262">
                  <c:v>92035</c:v>
                </c:pt>
                <c:pt idx="263">
                  <c:v>92332</c:v>
                </c:pt>
                <c:pt idx="264">
                  <c:v>92674</c:v>
                </c:pt>
                <c:pt idx="265">
                  <c:v>92978</c:v>
                </c:pt>
                <c:pt idx="266">
                  <c:v>93298</c:v>
                </c:pt>
                <c:pt idx="267">
                  <c:v>93641</c:v>
                </c:pt>
                <c:pt idx="268">
                  <c:v>94021</c:v>
                </c:pt>
                <c:pt idx="269">
                  <c:v>94421</c:v>
                </c:pt>
                <c:pt idx="270">
                  <c:v>94833</c:v>
                </c:pt>
                <c:pt idx="271">
                  <c:v>95216</c:v>
                </c:pt>
                <c:pt idx="272">
                  <c:v>95629</c:v>
                </c:pt>
                <c:pt idx="273">
                  <c:v>95986</c:v>
                </c:pt>
                <c:pt idx="274">
                  <c:v>96310</c:v>
                </c:pt>
                <c:pt idx="275">
                  <c:v>96594</c:v>
                </c:pt>
                <c:pt idx="276">
                  <c:v>96851</c:v>
                </c:pt>
                <c:pt idx="277">
                  <c:v>97141</c:v>
                </c:pt>
                <c:pt idx="278">
                  <c:v>97437</c:v>
                </c:pt>
                <c:pt idx="279">
                  <c:v>97695</c:v>
                </c:pt>
                <c:pt idx="280">
                  <c:v>97953</c:v>
                </c:pt>
                <c:pt idx="281">
                  <c:v>98285</c:v>
                </c:pt>
                <c:pt idx="282">
                  <c:v>98627</c:v>
                </c:pt>
                <c:pt idx="283">
                  <c:v>98973</c:v>
                </c:pt>
                <c:pt idx="284">
                  <c:v>99299</c:v>
                </c:pt>
                <c:pt idx="285">
                  <c:v>99652</c:v>
                </c:pt>
                <c:pt idx="286">
                  <c:v>99972</c:v>
                </c:pt>
                <c:pt idx="287">
                  <c:v>100235</c:v>
                </c:pt>
                <c:pt idx="288">
                  <c:v>100518</c:v>
                </c:pt>
                <c:pt idx="289">
                  <c:v>100817</c:v>
                </c:pt>
                <c:pt idx="290">
                  <c:v>101162</c:v>
                </c:pt>
                <c:pt idx="291">
                  <c:v>101482</c:v>
                </c:pt>
                <c:pt idx="292">
                  <c:v>101770</c:v>
                </c:pt>
                <c:pt idx="293">
                  <c:v>102070</c:v>
                </c:pt>
                <c:pt idx="294">
                  <c:v>102438</c:v>
                </c:pt>
                <c:pt idx="295">
                  <c:v>102786</c:v>
                </c:pt>
                <c:pt idx="296">
                  <c:v>103151</c:v>
                </c:pt>
                <c:pt idx="297">
                  <c:v>103497</c:v>
                </c:pt>
                <c:pt idx="298">
                  <c:v>103812</c:v>
                </c:pt>
                <c:pt idx="299">
                  <c:v>104101</c:v>
                </c:pt>
                <c:pt idx="300">
                  <c:v>104408</c:v>
                </c:pt>
                <c:pt idx="301">
                  <c:v>104717</c:v>
                </c:pt>
                <c:pt idx="302">
                  <c:v>105034</c:v>
                </c:pt>
                <c:pt idx="303">
                  <c:v>105338</c:v>
                </c:pt>
                <c:pt idx="304">
                  <c:v>105668</c:v>
                </c:pt>
                <c:pt idx="305">
                  <c:v>106010</c:v>
                </c:pt>
                <c:pt idx="306">
                  <c:v>106344</c:v>
                </c:pt>
                <c:pt idx="307">
                  <c:v>106686</c:v>
                </c:pt>
                <c:pt idx="308">
                  <c:v>107035</c:v>
                </c:pt>
                <c:pt idx="309">
                  <c:v>107373</c:v>
                </c:pt>
                <c:pt idx="310">
                  <c:v>107711</c:v>
                </c:pt>
                <c:pt idx="311">
                  <c:v>108028</c:v>
                </c:pt>
                <c:pt idx="312">
                  <c:v>108293</c:v>
                </c:pt>
                <c:pt idx="313">
                  <c:v>108589</c:v>
                </c:pt>
                <c:pt idx="314">
                  <c:v>108954</c:v>
                </c:pt>
                <c:pt idx="315">
                  <c:v>109298</c:v>
                </c:pt>
                <c:pt idx="316">
                  <c:v>109655</c:v>
                </c:pt>
                <c:pt idx="317">
                  <c:v>110021</c:v>
                </c:pt>
                <c:pt idx="318">
                  <c:v>110357</c:v>
                </c:pt>
                <c:pt idx="319">
                  <c:v>110706</c:v>
                </c:pt>
                <c:pt idx="320">
                  <c:v>111065</c:v>
                </c:pt>
                <c:pt idx="321">
                  <c:v>111412</c:v>
                </c:pt>
                <c:pt idx="322">
                  <c:v>111754</c:v>
                </c:pt>
                <c:pt idx="323">
                  <c:v>112081</c:v>
                </c:pt>
                <c:pt idx="324">
                  <c:v>112397</c:v>
                </c:pt>
                <c:pt idx="325">
                  <c:v>112659</c:v>
                </c:pt>
                <c:pt idx="326">
                  <c:v>113053</c:v>
                </c:pt>
                <c:pt idx="327">
                  <c:v>113444</c:v>
                </c:pt>
                <c:pt idx="328">
                  <c:v>113856</c:v>
                </c:pt>
                <c:pt idx="329">
                  <c:v>114255</c:v>
                </c:pt>
                <c:pt idx="330">
                  <c:v>114669</c:v>
                </c:pt>
                <c:pt idx="331">
                  <c:v>115074</c:v>
                </c:pt>
                <c:pt idx="332">
                  <c:v>115481</c:v>
                </c:pt>
                <c:pt idx="333">
                  <c:v>115877</c:v>
                </c:pt>
                <c:pt idx="334">
                  <c:v>116274</c:v>
                </c:pt>
                <c:pt idx="335">
                  <c:v>116543</c:v>
                </c:pt>
                <c:pt idx="336">
                  <c:v>116832</c:v>
                </c:pt>
                <c:pt idx="337">
                  <c:v>117137</c:v>
                </c:pt>
                <c:pt idx="338">
                  <c:v>117392</c:v>
                </c:pt>
                <c:pt idx="339">
                  <c:v>117656</c:v>
                </c:pt>
                <c:pt idx="340">
                  <c:v>117959</c:v>
                </c:pt>
                <c:pt idx="341">
                  <c:v>118252</c:v>
                </c:pt>
                <c:pt idx="342">
                  <c:v>118566</c:v>
                </c:pt>
                <c:pt idx="343">
                  <c:v>118884</c:v>
                </c:pt>
                <c:pt idx="344">
                  <c:v>119174</c:v>
                </c:pt>
                <c:pt idx="345">
                  <c:v>119453</c:v>
                </c:pt>
                <c:pt idx="346">
                  <c:v>119754</c:v>
                </c:pt>
                <c:pt idx="347">
                  <c:v>120052</c:v>
                </c:pt>
                <c:pt idx="348">
                  <c:v>120369</c:v>
                </c:pt>
                <c:pt idx="349">
                  <c:v>120655</c:v>
                </c:pt>
                <c:pt idx="350">
                  <c:v>120917</c:v>
                </c:pt>
                <c:pt idx="351">
                  <c:v>121224</c:v>
                </c:pt>
                <c:pt idx="352">
                  <c:v>121584</c:v>
                </c:pt>
                <c:pt idx="353">
                  <c:v>121905</c:v>
                </c:pt>
                <c:pt idx="354">
                  <c:v>122176</c:v>
                </c:pt>
                <c:pt idx="355">
                  <c:v>122432</c:v>
                </c:pt>
                <c:pt idx="356">
                  <c:v>122706</c:v>
                </c:pt>
                <c:pt idx="357">
                  <c:v>123003</c:v>
                </c:pt>
                <c:pt idx="358">
                  <c:v>123327</c:v>
                </c:pt>
                <c:pt idx="359">
                  <c:v>123735</c:v>
                </c:pt>
                <c:pt idx="360">
                  <c:v>124074</c:v>
                </c:pt>
                <c:pt idx="361">
                  <c:v>124398</c:v>
                </c:pt>
                <c:pt idx="362">
                  <c:v>124652</c:v>
                </c:pt>
                <c:pt idx="363">
                  <c:v>124942</c:v>
                </c:pt>
                <c:pt idx="364">
                  <c:v>125250</c:v>
                </c:pt>
                <c:pt idx="365">
                  <c:v>125569</c:v>
                </c:pt>
                <c:pt idx="366">
                  <c:v>125837</c:v>
                </c:pt>
                <c:pt idx="367">
                  <c:v>126105</c:v>
                </c:pt>
                <c:pt idx="368">
                  <c:v>126396</c:v>
                </c:pt>
                <c:pt idx="369">
                  <c:v>126700</c:v>
                </c:pt>
                <c:pt idx="370">
                  <c:v>127028</c:v>
                </c:pt>
                <c:pt idx="371">
                  <c:v>127355</c:v>
                </c:pt>
                <c:pt idx="372">
                  <c:v>127679</c:v>
                </c:pt>
                <c:pt idx="373">
                  <c:v>127993</c:v>
                </c:pt>
                <c:pt idx="374">
                  <c:v>128325</c:v>
                </c:pt>
                <c:pt idx="375">
                  <c:v>128646</c:v>
                </c:pt>
              </c:numCache>
            </c:numRef>
          </c:cat>
          <c:val>
            <c:numRef>
              <c:f>Sheet1!$B$2:$B$377</c:f>
              <c:numCache>
                <c:formatCode>General</c:formatCode>
                <c:ptCount val="376"/>
                <c:pt idx="0">
                  <c:v>21</c:v>
                </c:pt>
                <c:pt idx="1">
                  <c:v>20</c:v>
                </c:pt>
                <c:pt idx="2">
                  <c:v>31</c:v>
                </c:pt>
                <c:pt idx="3">
                  <c:v>34</c:v>
                </c:pt>
                <c:pt idx="4">
                  <c:v>31</c:v>
                </c:pt>
                <c:pt idx="5">
                  <c:v>25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43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</c:v>
                </c:pt>
                <c:pt idx="64">
                  <c:v>5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</c:v>
                </c:pt>
                <c:pt idx="86">
                  <c:v>2</c:v>
                </c:pt>
                <c:pt idx="87">
                  <c:v>5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</c:v>
                </c:pt>
                <c:pt idx="109">
                  <c:v>0</c:v>
                </c:pt>
                <c:pt idx="110">
                  <c:v>0</c:v>
                </c:pt>
                <c:pt idx="111">
                  <c:v>10</c:v>
                </c:pt>
                <c:pt idx="112">
                  <c:v>2</c:v>
                </c:pt>
                <c:pt idx="113">
                  <c:v>6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</c:v>
                </c:pt>
                <c:pt idx="135">
                  <c:v>3</c:v>
                </c:pt>
                <c:pt idx="136">
                  <c:v>8</c:v>
                </c:pt>
                <c:pt idx="137">
                  <c:v>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7</c:v>
                </c:pt>
                <c:pt idx="160">
                  <c:v>3</c:v>
                </c:pt>
                <c:pt idx="161">
                  <c:v>5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4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2</c:v>
                </c:pt>
                <c:pt idx="187">
                  <c:v>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8</c:v>
                </c:pt>
                <c:pt idx="209">
                  <c:v>6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8</c:v>
                </c:pt>
                <c:pt idx="231">
                  <c:v>6</c:v>
                </c:pt>
                <c:pt idx="232">
                  <c:v>5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26</c:v>
                </c:pt>
                <c:pt idx="249">
                  <c:v>20</c:v>
                </c:pt>
                <c:pt idx="250">
                  <c:v>24</c:v>
                </c:pt>
                <c:pt idx="251">
                  <c:v>27</c:v>
                </c:pt>
                <c:pt idx="252">
                  <c:v>33</c:v>
                </c:pt>
                <c:pt idx="253">
                  <c:v>9</c:v>
                </c:pt>
                <c:pt idx="254">
                  <c:v>0</c:v>
                </c:pt>
                <c:pt idx="255">
                  <c:v>0</c:v>
                </c:pt>
                <c:pt idx="256">
                  <c:v>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15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8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5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19</c:v>
                </c:pt>
                <c:pt idx="324">
                  <c:v>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9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7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5</c:v>
                </c:pt>
                <c:pt idx="363">
                  <c:v>0</c:v>
                </c:pt>
                <c:pt idx="364">
                  <c:v>0</c:v>
                </c:pt>
                <c:pt idx="365">
                  <c:v>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5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92048"/>
        <c:axId val="1695699664"/>
      </c:lineChart>
      <c:catAx>
        <c:axId val="169569204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695699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5699664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695692048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Sheet1!$C$2:$C$729</c:f>
              <c:numCache>
                <c:formatCode>General</c:formatCode>
                <c:ptCount val="728"/>
                <c:pt idx="0">
                  <c:v>1819</c:v>
                </c:pt>
                <c:pt idx="1">
                  <c:v>1994</c:v>
                </c:pt>
                <c:pt idx="2">
                  <c:v>2165</c:v>
                </c:pt>
                <c:pt idx="3">
                  <c:v>2333</c:v>
                </c:pt>
                <c:pt idx="4">
                  <c:v>2512</c:v>
                </c:pt>
                <c:pt idx="5">
                  <c:v>2667</c:v>
                </c:pt>
                <c:pt idx="6">
                  <c:v>2834</c:v>
                </c:pt>
                <c:pt idx="7">
                  <c:v>2967</c:v>
                </c:pt>
                <c:pt idx="8">
                  <c:v>3136</c:v>
                </c:pt>
                <c:pt idx="9">
                  <c:v>3317</c:v>
                </c:pt>
                <c:pt idx="10">
                  <c:v>3491</c:v>
                </c:pt>
                <c:pt idx="11">
                  <c:v>3638</c:v>
                </c:pt>
                <c:pt idx="12">
                  <c:v>3796</c:v>
                </c:pt>
                <c:pt idx="13">
                  <c:v>3994</c:v>
                </c:pt>
                <c:pt idx="14">
                  <c:v>4172</c:v>
                </c:pt>
                <c:pt idx="15">
                  <c:v>4334</c:v>
                </c:pt>
                <c:pt idx="16">
                  <c:v>4517</c:v>
                </c:pt>
                <c:pt idx="17">
                  <c:v>4684</c:v>
                </c:pt>
                <c:pt idx="18">
                  <c:v>4847</c:v>
                </c:pt>
                <c:pt idx="19">
                  <c:v>5018</c:v>
                </c:pt>
                <c:pt idx="20">
                  <c:v>5181</c:v>
                </c:pt>
                <c:pt idx="21">
                  <c:v>5373</c:v>
                </c:pt>
                <c:pt idx="22">
                  <c:v>5534</c:v>
                </c:pt>
                <c:pt idx="23">
                  <c:v>5714</c:v>
                </c:pt>
                <c:pt idx="24">
                  <c:v>5888</c:v>
                </c:pt>
                <c:pt idx="25">
                  <c:v>6063</c:v>
                </c:pt>
                <c:pt idx="26">
                  <c:v>6247</c:v>
                </c:pt>
                <c:pt idx="27">
                  <c:v>6472</c:v>
                </c:pt>
                <c:pt idx="28">
                  <c:v>6605</c:v>
                </c:pt>
                <c:pt idx="29">
                  <c:v>6768</c:v>
                </c:pt>
                <c:pt idx="30">
                  <c:v>6932</c:v>
                </c:pt>
                <c:pt idx="31">
                  <c:v>7103</c:v>
                </c:pt>
                <c:pt idx="32">
                  <c:v>7255</c:v>
                </c:pt>
                <c:pt idx="33">
                  <c:v>7451</c:v>
                </c:pt>
                <c:pt idx="34">
                  <c:v>7612</c:v>
                </c:pt>
                <c:pt idx="35">
                  <c:v>7822</c:v>
                </c:pt>
                <c:pt idx="36">
                  <c:v>8006</c:v>
                </c:pt>
                <c:pt idx="37">
                  <c:v>8207</c:v>
                </c:pt>
                <c:pt idx="38">
                  <c:v>8394</c:v>
                </c:pt>
                <c:pt idx="39">
                  <c:v>8597</c:v>
                </c:pt>
                <c:pt idx="40">
                  <c:v>8793</c:v>
                </c:pt>
                <c:pt idx="41">
                  <c:v>8991</c:v>
                </c:pt>
                <c:pt idx="42">
                  <c:v>9224</c:v>
                </c:pt>
                <c:pt idx="43">
                  <c:v>9412</c:v>
                </c:pt>
                <c:pt idx="44">
                  <c:v>9595</c:v>
                </c:pt>
                <c:pt idx="45">
                  <c:v>9807</c:v>
                </c:pt>
                <c:pt idx="46">
                  <c:v>9989</c:v>
                </c:pt>
                <c:pt idx="47">
                  <c:v>10196</c:v>
                </c:pt>
                <c:pt idx="48">
                  <c:v>10401</c:v>
                </c:pt>
                <c:pt idx="49">
                  <c:v>10614</c:v>
                </c:pt>
                <c:pt idx="50">
                  <c:v>10802</c:v>
                </c:pt>
                <c:pt idx="51">
                  <c:v>11002</c:v>
                </c:pt>
                <c:pt idx="52">
                  <c:v>11212</c:v>
                </c:pt>
                <c:pt idx="53">
                  <c:v>11414</c:v>
                </c:pt>
                <c:pt idx="54">
                  <c:v>11620</c:v>
                </c:pt>
                <c:pt idx="55">
                  <c:v>11782</c:v>
                </c:pt>
                <c:pt idx="56">
                  <c:v>11938</c:v>
                </c:pt>
                <c:pt idx="57">
                  <c:v>12100</c:v>
                </c:pt>
                <c:pt idx="58">
                  <c:v>12236</c:v>
                </c:pt>
                <c:pt idx="59">
                  <c:v>12401</c:v>
                </c:pt>
                <c:pt idx="60">
                  <c:v>12540</c:v>
                </c:pt>
                <c:pt idx="61">
                  <c:v>12707</c:v>
                </c:pt>
                <c:pt idx="62">
                  <c:v>12868</c:v>
                </c:pt>
                <c:pt idx="63">
                  <c:v>13031</c:v>
                </c:pt>
                <c:pt idx="64">
                  <c:v>13194</c:v>
                </c:pt>
                <c:pt idx="65">
                  <c:v>13366</c:v>
                </c:pt>
                <c:pt idx="66">
                  <c:v>13568</c:v>
                </c:pt>
                <c:pt idx="67">
                  <c:v>13733</c:v>
                </c:pt>
                <c:pt idx="68">
                  <c:v>13892</c:v>
                </c:pt>
                <c:pt idx="69">
                  <c:v>14058</c:v>
                </c:pt>
                <c:pt idx="70">
                  <c:v>14201</c:v>
                </c:pt>
                <c:pt idx="71">
                  <c:v>14361</c:v>
                </c:pt>
                <c:pt idx="72">
                  <c:v>14530</c:v>
                </c:pt>
                <c:pt idx="73">
                  <c:v>14726</c:v>
                </c:pt>
                <c:pt idx="74">
                  <c:v>14900</c:v>
                </c:pt>
                <c:pt idx="75">
                  <c:v>15050</c:v>
                </c:pt>
                <c:pt idx="76">
                  <c:v>15226</c:v>
                </c:pt>
                <c:pt idx="77">
                  <c:v>15363</c:v>
                </c:pt>
                <c:pt idx="78">
                  <c:v>15528</c:v>
                </c:pt>
                <c:pt idx="79">
                  <c:v>15662</c:v>
                </c:pt>
                <c:pt idx="80">
                  <c:v>15831</c:v>
                </c:pt>
                <c:pt idx="81">
                  <c:v>16041</c:v>
                </c:pt>
                <c:pt idx="82">
                  <c:v>16224</c:v>
                </c:pt>
                <c:pt idx="83">
                  <c:v>16365</c:v>
                </c:pt>
                <c:pt idx="84">
                  <c:v>16522</c:v>
                </c:pt>
                <c:pt idx="85">
                  <c:v>16695</c:v>
                </c:pt>
                <c:pt idx="86">
                  <c:v>16863</c:v>
                </c:pt>
                <c:pt idx="87">
                  <c:v>17029</c:v>
                </c:pt>
                <c:pt idx="88">
                  <c:v>17202</c:v>
                </c:pt>
                <c:pt idx="89">
                  <c:v>17365</c:v>
                </c:pt>
                <c:pt idx="90">
                  <c:v>17579</c:v>
                </c:pt>
                <c:pt idx="91">
                  <c:v>17719</c:v>
                </c:pt>
                <c:pt idx="92">
                  <c:v>17892</c:v>
                </c:pt>
                <c:pt idx="93">
                  <c:v>18040</c:v>
                </c:pt>
                <c:pt idx="94">
                  <c:v>18198</c:v>
                </c:pt>
                <c:pt idx="95">
                  <c:v>18336</c:v>
                </c:pt>
                <c:pt idx="96">
                  <c:v>18522</c:v>
                </c:pt>
                <c:pt idx="97">
                  <c:v>18638</c:v>
                </c:pt>
                <c:pt idx="98">
                  <c:v>18794</c:v>
                </c:pt>
                <c:pt idx="99">
                  <c:v>18918</c:v>
                </c:pt>
                <c:pt idx="100">
                  <c:v>19084</c:v>
                </c:pt>
                <c:pt idx="101">
                  <c:v>19233</c:v>
                </c:pt>
                <c:pt idx="102">
                  <c:v>19400</c:v>
                </c:pt>
                <c:pt idx="103">
                  <c:v>19568</c:v>
                </c:pt>
                <c:pt idx="104">
                  <c:v>19712</c:v>
                </c:pt>
                <c:pt idx="105">
                  <c:v>19877</c:v>
                </c:pt>
                <c:pt idx="106">
                  <c:v>20015</c:v>
                </c:pt>
                <c:pt idx="107">
                  <c:v>20157</c:v>
                </c:pt>
                <c:pt idx="108">
                  <c:v>20299</c:v>
                </c:pt>
                <c:pt idx="109">
                  <c:v>20465</c:v>
                </c:pt>
                <c:pt idx="110">
                  <c:v>20604</c:v>
                </c:pt>
                <c:pt idx="111">
                  <c:v>20771</c:v>
                </c:pt>
                <c:pt idx="112">
                  <c:v>20921</c:v>
                </c:pt>
                <c:pt idx="113">
                  <c:v>21102</c:v>
                </c:pt>
                <c:pt idx="114">
                  <c:v>21253</c:v>
                </c:pt>
                <c:pt idx="115">
                  <c:v>21423</c:v>
                </c:pt>
                <c:pt idx="116">
                  <c:v>21633</c:v>
                </c:pt>
                <c:pt idx="117">
                  <c:v>21808</c:v>
                </c:pt>
                <c:pt idx="118">
                  <c:v>21939</c:v>
                </c:pt>
                <c:pt idx="119">
                  <c:v>22125</c:v>
                </c:pt>
                <c:pt idx="120">
                  <c:v>22263</c:v>
                </c:pt>
                <c:pt idx="121">
                  <c:v>22481</c:v>
                </c:pt>
                <c:pt idx="122">
                  <c:v>22628</c:v>
                </c:pt>
                <c:pt idx="123">
                  <c:v>22768</c:v>
                </c:pt>
                <c:pt idx="124">
                  <c:v>22937</c:v>
                </c:pt>
                <c:pt idx="125">
                  <c:v>23097</c:v>
                </c:pt>
                <c:pt idx="126">
                  <c:v>23267</c:v>
                </c:pt>
                <c:pt idx="127">
                  <c:v>23410</c:v>
                </c:pt>
                <c:pt idx="128">
                  <c:v>23580</c:v>
                </c:pt>
                <c:pt idx="129">
                  <c:v>23741</c:v>
                </c:pt>
                <c:pt idx="130">
                  <c:v>23909</c:v>
                </c:pt>
                <c:pt idx="131">
                  <c:v>24118</c:v>
                </c:pt>
                <c:pt idx="132">
                  <c:v>24297</c:v>
                </c:pt>
                <c:pt idx="133">
                  <c:v>24459</c:v>
                </c:pt>
                <c:pt idx="134">
                  <c:v>24656</c:v>
                </c:pt>
                <c:pt idx="135">
                  <c:v>24793</c:v>
                </c:pt>
                <c:pt idx="136">
                  <c:v>24991</c:v>
                </c:pt>
                <c:pt idx="137">
                  <c:v>25134</c:v>
                </c:pt>
                <c:pt idx="138">
                  <c:v>25314</c:v>
                </c:pt>
                <c:pt idx="139">
                  <c:v>25456</c:v>
                </c:pt>
                <c:pt idx="140">
                  <c:v>25639</c:v>
                </c:pt>
                <c:pt idx="141">
                  <c:v>25783</c:v>
                </c:pt>
                <c:pt idx="142">
                  <c:v>25956</c:v>
                </c:pt>
                <c:pt idx="143">
                  <c:v>26113</c:v>
                </c:pt>
                <c:pt idx="144">
                  <c:v>26295</c:v>
                </c:pt>
                <c:pt idx="145">
                  <c:v>26453</c:v>
                </c:pt>
                <c:pt idx="146">
                  <c:v>26642</c:v>
                </c:pt>
                <c:pt idx="147">
                  <c:v>26814</c:v>
                </c:pt>
                <c:pt idx="148">
                  <c:v>27005</c:v>
                </c:pt>
                <c:pt idx="149">
                  <c:v>27186</c:v>
                </c:pt>
                <c:pt idx="150">
                  <c:v>27384</c:v>
                </c:pt>
                <c:pt idx="151">
                  <c:v>27551</c:v>
                </c:pt>
                <c:pt idx="152">
                  <c:v>27722</c:v>
                </c:pt>
                <c:pt idx="153">
                  <c:v>27883</c:v>
                </c:pt>
                <c:pt idx="154">
                  <c:v>28051</c:v>
                </c:pt>
                <c:pt idx="155">
                  <c:v>28236</c:v>
                </c:pt>
                <c:pt idx="156">
                  <c:v>28411</c:v>
                </c:pt>
                <c:pt idx="157">
                  <c:v>28567</c:v>
                </c:pt>
                <c:pt idx="158">
                  <c:v>28748</c:v>
                </c:pt>
                <c:pt idx="159">
                  <c:v>28900</c:v>
                </c:pt>
                <c:pt idx="160">
                  <c:v>29109</c:v>
                </c:pt>
                <c:pt idx="161">
                  <c:v>29261</c:v>
                </c:pt>
                <c:pt idx="162">
                  <c:v>29461</c:v>
                </c:pt>
                <c:pt idx="163">
                  <c:v>29599</c:v>
                </c:pt>
                <c:pt idx="164">
                  <c:v>29781</c:v>
                </c:pt>
                <c:pt idx="165">
                  <c:v>29956</c:v>
                </c:pt>
                <c:pt idx="166">
                  <c:v>30133</c:v>
                </c:pt>
                <c:pt idx="167">
                  <c:v>30252</c:v>
                </c:pt>
                <c:pt idx="168">
                  <c:v>30415</c:v>
                </c:pt>
                <c:pt idx="169">
                  <c:v>30559</c:v>
                </c:pt>
                <c:pt idx="170">
                  <c:v>30729</c:v>
                </c:pt>
                <c:pt idx="171">
                  <c:v>30888</c:v>
                </c:pt>
                <c:pt idx="172">
                  <c:v>31046</c:v>
                </c:pt>
                <c:pt idx="173">
                  <c:v>31191</c:v>
                </c:pt>
                <c:pt idx="174">
                  <c:v>31361</c:v>
                </c:pt>
                <c:pt idx="175">
                  <c:v>31494</c:v>
                </c:pt>
                <c:pt idx="176">
                  <c:v>31667</c:v>
                </c:pt>
                <c:pt idx="177">
                  <c:v>31801</c:v>
                </c:pt>
                <c:pt idx="178">
                  <c:v>31967</c:v>
                </c:pt>
                <c:pt idx="179">
                  <c:v>32122</c:v>
                </c:pt>
                <c:pt idx="180">
                  <c:v>32310</c:v>
                </c:pt>
                <c:pt idx="181">
                  <c:v>32439</c:v>
                </c:pt>
                <c:pt idx="182">
                  <c:v>32614</c:v>
                </c:pt>
                <c:pt idx="183">
                  <c:v>32794</c:v>
                </c:pt>
                <c:pt idx="184">
                  <c:v>32978</c:v>
                </c:pt>
                <c:pt idx="185">
                  <c:v>33149</c:v>
                </c:pt>
                <c:pt idx="186">
                  <c:v>33311</c:v>
                </c:pt>
                <c:pt idx="187">
                  <c:v>33486</c:v>
                </c:pt>
                <c:pt idx="188">
                  <c:v>33648</c:v>
                </c:pt>
                <c:pt idx="189">
                  <c:v>33818</c:v>
                </c:pt>
                <c:pt idx="190">
                  <c:v>33990</c:v>
                </c:pt>
                <c:pt idx="191">
                  <c:v>34174</c:v>
                </c:pt>
                <c:pt idx="192">
                  <c:v>34343</c:v>
                </c:pt>
                <c:pt idx="193">
                  <c:v>34530</c:v>
                </c:pt>
                <c:pt idx="194">
                  <c:v>34693</c:v>
                </c:pt>
                <c:pt idx="195">
                  <c:v>34864</c:v>
                </c:pt>
                <c:pt idx="196">
                  <c:v>35025</c:v>
                </c:pt>
                <c:pt idx="197">
                  <c:v>35217</c:v>
                </c:pt>
                <c:pt idx="198">
                  <c:v>35372</c:v>
                </c:pt>
                <c:pt idx="199">
                  <c:v>35547</c:v>
                </c:pt>
                <c:pt idx="200">
                  <c:v>35724</c:v>
                </c:pt>
                <c:pt idx="201">
                  <c:v>35918</c:v>
                </c:pt>
                <c:pt idx="202">
                  <c:v>36085</c:v>
                </c:pt>
                <c:pt idx="203">
                  <c:v>36272</c:v>
                </c:pt>
                <c:pt idx="204">
                  <c:v>36434</c:v>
                </c:pt>
                <c:pt idx="205">
                  <c:v>36607</c:v>
                </c:pt>
                <c:pt idx="206">
                  <c:v>36797</c:v>
                </c:pt>
                <c:pt idx="207">
                  <c:v>36963</c:v>
                </c:pt>
                <c:pt idx="208">
                  <c:v>37138</c:v>
                </c:pt>
                <c:pt idx="209">
                  <c:v>37316</c:v>
                </c:pt>
                <c:pt idx="210">
                  <c:v>37475</c:v>
                </c:pt>
                <c:pt idx="211">
                  <c:v>37654</c:v>
                </c:pt>
                <c:pt idx="212">
                  <c:v>37811</c:v>
                </c:pt>
                <c:pt idx="213">
                  <c:v>38030</c:v>
                </c:pt>
                <c:pt idx="214">
                  <c:v>38191</c:v>
                </c:pt>
                <c:pt idx="215">
                  <c:v>38375</c:v>
                </c:pt>
                <c:pt idx="216">
                  <c:v>38545</c:v>
                </c:pt>
                <c:pt idx="217">
                  <c:v>38738</c:v>
                </c:pt>
                <c:pt idx="218">
                  <c:v>38882</c:v>
                </c:pt>
                <c:pt idx="219">
                  <c:v>39056</c:v>
                </c:pt>
                <c:pt idx="220">
                  <c:v>39209</c:v>
                </c:pt>
                <c:pt idx="221">
                  <c:v>39362</c:v>
                </c:pt>
                <c:pt idx="222">
                  <c:v>39517</c:v>
                </c:pt>
                <c:pt idx="223">
                  <c:v>39716</c:v>
                </c:pt>
                <c:pt idx="224">
                  <c:v>39892</c:v>
                </c:pt>
                <c:pt idx="225">
                  <c:v>40077</c:v>
                </c:pt>
                <c:pt idx="226">
                  <c:v>40217</c:v>
                </c:pt>
                <c:pt idx="227">
                  <c:v>40384</c:v>
                </c:pt>
                <c:pt idx="228">
                  <c:v>40573</c:v>
                </c:pt>
                <c:pt idx="229">
                  <c:v>40767</c:v>
                </c:pt>
                <c:pt idx="230">
                  <c:v>40912</c:v>
                </c:pt>
                <c:pt idx="231">
                  <c:v>41102</c:v>
                </c:pt>
                <c:pt idx="232">
                  <c:v>41293</c:v>
                </c:pt>
                <c:pt idx="233">
                  <c:v>41465</c:v>
                </c:pt>
                <c:pt idx="234">
                  <c:v>41645</c:v>
                </c:pt>
                <c:pt idx="235">
                  <c:v>41841</c:v>
                </c:pt>
                <c:pt idx="236">
                  <c:v>42017</c:v>
                </c:pt>
                <c:pt idx="237">
                  <c:v>42213</c:v>
                </c:pt>
                <c:pt idx="238">
                  <c:v>42381</c:v>
                </c:pt>
                <c:pt idx="239">
                  <c:v>42568</c:v>
                </c:pt>
                <c:pt idx="240">
                  <c:v>42760</c:v>
                </c:pt>
                <c:pt idx="241">
                  <c:v>42939</c:v>
                </c:pt>
                <c:pt idx="242">
                  <c:v>43136</c:v>
                </c:pt>
                <c:pt idx="243">
                  <c:v>43294</c:v>
                </c:pt>
                <c:pt idx="244">
                  <c:v>43476</c:v>
                </c:pt>
                <c:pt idx="245">
                  <c:v>43663</c:v>
                </c:pt>
                <c:pt idx="246">
                  <c:v>43837</c:v>
                </c:pt>
                <c:pt idx="247">
                  <c:v>43998</c:v>
                </c:pt>
                <c:pt idx="248">
                  <c:v>44164</c:v>
                </c:pt>
                <c:pt idx="249">
                  <c:v>44327</c:v>
                </c:pt>
                <c:pt idx="250">
                  <c:v>44504</c:v>
                </c:pt>
                <c:pt idx="251">
                  <c:v>44654</c:v>
                </c:pt>
                <c:pt idx="252">
                  <c:v>44829</c:v>
                </c:pt>
                <c:pt idx="253">
                  <c:v>44981</c:v>
                </c:pt>
                <c:pt idx="254">
                  <c:v>45148</c:v>
                </c:pt>
                <c:pt idx="255">
                  <c:v>45329</c:v>
                </c:pt>
                <c:pt idx="256">
                  <c:v>45515</c:v>
                </c:pt>
                <c:pt idx="257">
                  <c:v>45717</c:v>
                </c:pt>
                <c:pt idx="258">
                  <c:v>45884</c:v>
                </c:pt>
                <c:pt idx="259">
                  <c:v>46048</c:v>
                </c:pt>
                <c:pt idx="260">
                  <c:v>46215</c:v>
                </c:pt>
                <c:pt idx="261">
                  <c:v>46361</c:v>
                </c:pt>
                <c:pt idx="262">
                  <c:v>46541</c:v>
                </c:pt>
                <c:pt idx="263">
                  <c:v>46677</c:v>
                </c:pt>
                <c:pt idx="264">
                  <c:v>46854</c:v>
                </c:pt>
                <c:pt idx="265">
                  <c:v>47024</c:v>
                </c:pt>
                <c:pt idx="266">
                  <c:v>47219</c:v>
                </c:pt>
                <c:pt idx="267">
                  <c:v>47405</c:v>
                </c:pt>
                <c:pt idx="268">
                  <c:v>47580</c:v>
                </c:pt>
                <c:pt idx="269">
                  <c:v>47733</c:v>
                </c:pt>
                <c:pt idx="270">
                  <c:v>47923</c:v>
                </c:pt>
                <c:pt idx="271">
                  <c:v>48076</c:v>
                </c:pt>
                <c:pt idx="272">
                  <c:v>48255</c:v>
                </c:pt>
                <c:pt idx="273">
                  <c:v>48412</c:v>
                </c:pt>
                <c:pt idx="274">
                  <c:v>48597</c:v>
                </c:pt>
                <c:pt idx="275">
                  <c:v>48768</c:v>
                </c:pt>
                <c:pt idx="276">
                  <c:v>48933</c:v>
                </c:pt>
                <c:pt idx="277">
                  <c:v>49092</c:v>
                </c:pt>
                <c:pt idx="278">
                  <c:v>49263</c:v>
                </c:pt>
                <c:pt idx="279">
                  <c:v>49420</c:v>
                </c:pt>
                <c:pt idx="280">
                  <c:v>49591</c:v>
                </c:pt>
                <c:pt idx="281">
                  <c:v>49750</c:v>
                </c:pt>
                <c:pt idx="282">
                  <c:v>49920</c:v>
                </c:pt>
                <c:pt idx="283">
                  <c:v>50085</c:v>
                </c:pt>
                <c:pt idx="284">
                  <c:v>50252</c:v>
                </c:pt>
                <c:pt idx="285">
                  <c:v>50416</c:v>
                </c:pt>
                <c:pt idx="286">
                  <c:v>50586</c:v>
                </c:pt>
                <c:pt idx="287">
                  <c:v>50745</c:v>
                </c:pt>
                <c:pt idx="288">
                  <c:v>50941</c:v>
                </c:pt>
                <c:pt idx="289">
                  <c:v>51120</c:v>
                </c:pt>
                <c:pt idx="290">
                  <c:v>51303</c:v>
                </c:pt>
                <c:pt idx="291">
                  <c:v>51460</c:v>
                </c:pt>
                <c:pt idx="292">
                  <c:v>51629</c:v>
                </c:pt>
                <c:pt idx="293">
                  <c:v>51802</c:v>
                </c:pt>
                <c:pt idx="294">
                  <c:v>51965</c:v>
                </c:pt>
                <c:pt idx="295">
                  <c:v>52123</c:v>
                </c:pt>
                <c:pt idx="296">
                  <c:v>52303</c:v>
                </c:pt>
                <c:pt idx="297">
                  <c:v>52489</c:v>
                </c:pt>
                <c:pt idx="298">
                  <c:v>52656</c:v>
                </c:pt>
                <c:pt idx="299">
                  <c:v>52812</c:v>
                </c:pt>
                <c:pt idx="300">
                  <c:v>52983</c:v>
                </c:pt>
                <c:pt idx="301">
                  <c:v>53145</c:v>
                </c:pt>
                <c:pt idx="302">
                  <c:v>53321</c:v>
                </c:pt>
                <c:pt idx="303">
                  <c:v>53527</c:v>
                </c:pt>
                <c:pt idx="304">
                  <c:v>53697</c:v>
                </c:pt>
                <c:pt idx="305">
                  <c:v>53854</c:v>
                </c:pt>
                <c:pt idx="306">
                  <c:v>54020</c:v>
                </c:pt>
                <c:pt idx="307">
                  <c:v>54182</c:v>
                </c:pt>
                <c:pt idx="308">
                  <c:v>54353</c:v>
                </c:pt>
                <c:pt idx="309">
                  <c:v>54516</c:v>
                </c:pt>
                <c:pt idx="310">
                  <c:v>54709</c:v>
                </c:pt>
                <c:pt idx="311">
                  <c:v>54855</c:v>
                </c:pt>
                <c:pt idx="312">
                  <c:v>55040</c:v>
                </c:pt>
                <c:pt idx="313">
                  <c:v>55202</c:v>
                </c:pt>
                <c:pt idx="314">
                  <c:v>55383</c:v>
                </c:pt>
                <c:pt idx="315">
                  <c:v>55525</c:v>
                </c:pt>
                <c:pt idx="316">
                  <c:v>55695</c:v>
                </c:pt>
                <c:pt idx="317">
                  <c:v>55839</c:v>
                </c:pt>
                <c:pt idx="318">
                  <c:v>56010</c:v>
                </c:pt>
                <c:pt idx="319">
                  <c:v>56166</c:v>
                </c:pt>
                <c:pt idx="320">
                  <c:v>56339</c:v>
                </c:pt>
                <c:pt idx="321">
                  <c:v>56508</c:v>
                </c:pt>
                <c:pt idx="322">
                  <c:v>56670</c:v>
                </c:pt>
                <c:pt idx="323">
                  <c:v>56846</c:v>
                </c:pt>
                <c:pt idx="324">
                  <c:v>57024</c:v>
                </c:pt>
                <c:pt idx="325">
                  <c:v>57210</c:v>
                </c:pt>
                <c:pt idx="326">
                  <c:v>57411</c:v>
                </c:pt>
                <c:pt idx="327">
                  <c:v>57605</c:v>
                </c:pt>
                <c:pt idx="328">
                  <c:v>57802</c:v>
                </c:pt>
                <c:pt idx="329">
                  <c:v>57995</c:v>
                </c:pt>
                <c:pt idx="330">
                  <c:v>58192</c:v>
                </c:pt>
                <c:pt idx="331">
                  <c:v>58383</c:v>
                </c:pt>
                <c:pt idx="332">
                  <c:v>58601</c:v>
                </c:pt>
                <c:pt idx="333">
                  <c:v>58812</c:v>
                </c:pt>
                <c:pt idx="334">
                  <c:v>59011</c:v>
                </c:pt>
                <c:pt idx="335">
                  <c:v>59196</c:v>
                </c:pt>
                <c:pt idx="336">
                  <c:v>59392</c:v>
                </c:pt>
                <c:pt idx="337">
                  <c:v>59615</c:v>
                </c:pt>
                <c:pt idx="338">
                  <c:v>59816</c:v>
                </c:pt>
                <c:pt idx="339">
                  <c:v>60017</c:v>
                </c:pt>
                <c:pt idx="340">
                  <c:v>60235</c:v>
                </c:pt>
                <c:pt idx="341">
                  <c:v>60420</c:v>
                </c:pt>
                <c:pt idx="342">
                  <c:v>60657</c:v>
                </c:pt>
                <c:pt idx="343">
                  <c:v>60860</c:v>
                </c:pt>
                <c:pt idx="344">
                  <c:v>61075</c:v>
                </c:pt>
                <c:pt idx="345">
                  <c:v>61265</c:v>
                </c:pt>
                <c:pt idx="346">
                  <c:v>61465</c:v>
                </c:pt>
                <c:pt idx="347">
                  <c:v>61683</c:v>
                </c:pt>
                <c:pt idx="348">
                  <c:v>61883</c:v>
                </c:pt>
                <c:pt idx="349">
                  <c:v>62076</c:v>
                </c:pt>
                <c:pt idx="350">
                  <c:v>62285</c:v>
                </c:pt>
                <c:pt idx="351">
                  <c:v>62499</c:v>
                </c:pt>
                <c:pt idx="352">
                  <c:v>62700</c:v>
                </c:pt>
                <c:pt idx="353">
                  <c:v>62915</c:v>
                </c:pt>
                <c:pt idx="354">
                  <c:v>63112</c:v>
                </c:pt>
                <c:pt idx="355">
                  <c:v>63328</c:v>
                </c:pt>
                <c:pt idx="356">
                  <c:v>63545</c:v>
                </c:pt>
                <c:pt idx="357">
                  <c:v>63732</c:v>
                </c:pt>
                <c:pt idx="358">
                  <c:v>63953</c:v>
                </c:pt>
                <c:pt idx="359">
                  <c:v>64137</c:v>
                </c:pt>
                <c:pt idx="360">
                  <c:v>64348</c:v>
                </c:pt>
                <c:pt idx="361">
                  <c:v>64529</c:v>
                </c:pt>
                <c:pt idx="362">
                  <c:v>64723</c:v>
                </c:pt>
                <c:pt idx="363">
                  <c:v>64929</c:v>
                </c:pt>
                <c:pt idx="364">
                  <c:v>65094</c:v>
                </c:pt>
                <c:pt idx="365">
                  <c:v>65257</c:v>
                </c:pt>
                <c:pt idx="366">
                  <c:v>65427</c:v>
                </c:pt>
                <c:pt idx="367">
                  <c:v>65559</c:v>
                </c:pt>
                <c:pt idx="368">
                  <c:v>65734</c:v>
                </c:pt>
                <c:pt idx="369">
                  <c:v>65893</c:v>
                </c:pt>
                <c:pt idx="370">
                  <c:v>66065</c:v>
                </c:pt>
                <c:pt idx="371">
                  <c:v>66219</c:v>
                </c:pt>
                <c:pt idx="372">
                  <c:v>66389</c:v>
                </c:pt>
                <c:pt idx="373">
                  <c:v>66547</c:v>
                </c:pt>
                <c:pt idx="374">
                  <c:v>66724</c:v>
                </c:pt>
                <c:pt idx="375">
                  <c:v>66899</c:v>
                </c:pt>
                <c:pt idx="376">
                  <c:v>67084</c:v>
                </c:pt>
                <c:pt idx="377">
                  <c:v>67272</c:v>
                </c:pt>
                <c:pt idx="378">
                  <c:v>67464</c:v>
                </c:pt>
                <c:pt idx="379">
                  <c:v>67676</c:v>
                </c:pt>
                <c:pt idx="380">
                  <c:v>67877</c:v>
                </c:pt>
                <c:pt idx="381">
                  <c:v>68074</c:v>
                </c:pt>
                <c:pt idx="382">
                  <c:v>68272</c:v>
                </c:pt>
                <c:pt idx="383">
                  <c:v>68478</c:v>
                </c:pt>
                <c:pt idx="384">
                  <c:v>68666</c:v>
                </c:pt>
                <c:pt idx="385">
                  <c:v>68859</c:v>
                </c:pt>
                <c:pt idx="386">
                  <c:v>69060</c:v>
                </c:pt>
                <c:pt idx="387">
                  <c:v>69261</c:v>
                </c:pt>
                <c:pt idx="388">
                  <c:v>69464</c:v>
                </c:pt>
                <c:pt idx="389">
                  <c:v>69662</c:v>
                </c:pt>
                <c:pt idx="390">
                  <c:v>69876</c:v>
                </c:pt>
                <c:pt idx="391">
                  <c:v>70131</c:v>
                </c:pt>
                <c:pt idx="392">
                  <c:v>70305</c:v>
                </c:pt>
                <c:pt idx="393">
                  <c:v>70455</c:v>
                </c:pt>
                <c:pt idx="394">
                  <c:v>70630</c:v>
                </c:pt>
                <c:pt idx="395">
                  <c:v>70818</c:v>
                </c:pt>
                <c:pt idx="396">
                  <c:v>70971</c:v>
                </c:pt>
                <c:pt idx="397">
                  <c:v>71150</c:v>
                </c:pt>
                <c:pt idx="398">
                  <c:v>71308</c:v>
                </c:pt>
                <c:pt idx="399">
                  <c:v>71477</c:v>
                </c:pt>
                <c:pt idx="400">
                  <c:v>71593</c:v>
                </c:pt>
                <c:pt idx="401">
                  <c:v>71750</c:v>
                </c:pt>
                <c:pt idx="402">
                  <c:v>71929</c:v>
                </c:pt>
                <c:pt idx="403">
                  <c:v>72085</c:v>
                </c:pt>
                <c:pt idx="404">
                  <c:v>72252</c:v>
                </c:pt>
                <c:pt idx="405">
                  <c:v>72392</c:v>
                </c:pt>
                <c:pt idx="406">
                  <c:v>72559</c:v>
                </c:pt>
                <c:pt idx="407">
                  <c:v>72717</c:v>
                </c:pt>
                <c:pt idx="408">
                  <c:v>72889</c:v>
                </c:pt>
                <c:pt idx="409">
                  <c:v>73031</c:v>
                </c:pt>
                <c:pt idx="410">
                  <c:v>73197</c:v>
                </c:pt>
                <c:pt idx="411">
                  <c:v>73350</c:v>
                </c:pt>
                <c:pt idx="412">
                  <c:v>73517</c:v>
                </c:pt>
                <c:pt idx="413">
                  <c:v>73680</c:v>
                </c:pt>
                <c:pt idx="414">
                  <c:v>73848</c:v>
                </c:pt>
                <c:pt idx="415">
                  <c:v>73980</c:v>
                </c:pt>
                <c:pt idx="416">
                  <c:v>74144</c:v>
                </c:pt>
                <c:pt idx="417">
                  <c:v>74327</c:v>
                </c:pt>
                <c:pt idx="418">
                  <c:v>74498</c:v>
                </c:pt>
                <c:pt idx="419">
                  <c:v>74670</c:v>
                </c:pt>
                <c:pt idx="420">
                  <c:v>74814</c:v>
                </c:pt>
                <c:pt idx="421">
                  <c:v>74976</c:v>
                </c:pt>
                <c:pt idx="422">
                  <c:v>75181</c:v>
                </c:pt>
                <c:pt idx="423">
                  <c:v>75343</c:v>
                </c:pt>
                <c:pt idx="424">
                  <c:v>75514</c:v>
                </c:pt>
                <c:pt idx="425">
                  <c:v>75690</c:v>
                </c:pt>
                <c:pt idx="426">
                  <c:v>75867</c:v>
                </c:pt>
                <c:pt idx="427">
                  <c:v>76045</c:v>
                </c:pt>
                <c:pt idx="428">
                  <c:v>76236</c:v>
                </c:pt>
                <c:pt idx="429">
                  <c:v>76414</c:v>
                </c:pt>
                <c:pt idx="430">
                  <c:v>76618</c:v>
                </c:pt>
                <c:pt idx="431">
                  <c:v>76816</c:v>
                </c:pt>
                <c:pt idx="432">
                  <c:v>77015</c:v>
                </c:pt>
                <c:pt idx="433">
                  <c:v>77214</c:v>
                </c:pt>
                <c:pt idx="434">
                  <c:v>77398</c:v>
                </c:pt>
                <c:pt idx="435">
                  <c:v>77634</c:v>
                </c:pt>
                <c:pt idx="436">
                  <c:v>77820</c:v>
                </c:pt>
                <c:pt idx="437">
                  <c:v>78044</c:v>
                </c:pt>
                <c:pt idx="438">
                  <c:v>78231</c:v>
                </c:pt>
                <c:pt idx="439">
                  <c:v>78439</c:v>
                </c:pt>
                <c:pt idx="440">
                  <c:v>78654</c:v>
                </c:pt>
                <c:pt idx="441">
                  <c:v>78880</c:v>
                </c:pt>
                <c:pt idx="442">
                  <c:v>79082</c:v>
                </c:pt>
                <c:pt idx="443">
                  <c:v>79292</c:v>
                </c:pt>
                <c:pt idx="444">
                  <c:v>79493</c:v>
                </c:pt>
                <c:pt idx="445">
                  <c:v>79713</c:v>
                </c:pt>
                <c:pt idx="446">
                  <c:v>79921</c:v>
                </c:pt>
                <c:pt idx="447">
                  <c:v>80111</c:v>
                </c:pt>
                <c:pt idx="448">
                  <c:v>80316</c:v>
                </c:pt>
                <c:pt idx="449">
                  <c:v>80519</c:v>
                </c:pt>
                <c:pt idx="450">
                  <c:v>80739</c:v>
                </c:pt>
                <c:pt idx="451">
                  <c:v>80966</c:v>
                </c:pt>
                <c:pt idx="452">
                  <c:v>81172</c:v>
                </c:pt>
                <c:pt idx="453">
                  <c:v>81367</c:v>
                </c:pt>
                <c:pt idx="454">
                  <c:v>81531</c:v>
                </c:pt>
                <c:pt idx="455">
                  <c:v>81720</c:v>
                </c:pt>
                <c:pt idx="456">
                  <c:v>81866</c:v>
                </c:pt>
                <c:pt idx="457">
                  <c:v>82036</c:v>
                </c:pt>
                <c:pt idx="458">
                  <c:v>82168</c:v>
                </c:pt>
                <c:pt idx="459">
                  <c:v>82335</c:v>
                </c:pt>
                <c:pt idx="460">
                  <c:v>82486</c:v>
                </c:pt>
                <c:pt idx="461">
                  <c:v>82680</c:v>
                </c:pt>
                <c:pt idx="462">
                  <c:v>82840</c:v>
                </c:pt>
                <c:pt idx="463">
                  <c:v>83014</c:v>
                </c:pt>
                <c:pt idx="464">
                  <c:v>83210</c:v>
                </c:pt>
                <c:pt idx="465">
                  <c:v>83395</c:v>
                </c:pt>
                <c:pt idx="466">
                  <c:v>83564</c:v>
                </c:pt>
                <c:pt idx="467">
                  <c:v>83728</c:v>
                </c:pt>
                <c:pt idx="468">
                  <c:v>83891</c:v>
                </c:pt>
                <c:pt idx="469">
                  <c:v>84069</c:v>
                </c:pt>
                <c:pt idx="470">
                  <c:v>84227</c:v>
                </c:pt>
                <c:pt idx="471">
                  <c:v>84409</c:v>
                </c:pt>
                <c:pt idx="472">
                  <c:v>84575</c:v>
                </c:pt>
                <c:pt idx="473">
                  <c:v>84774</c:v>
                </c:pt>
                <c:pt idx="474">
                  <c:v>84913</c:v>
                </c:pt>
                <c:pt idx="475">
                  <c:v>85094</c:v>
                </c:pt>
                <c:pt idx="476">
                  <c:v>85256</c:v>
                </c:pt>
                <c:pt idx="477">
                  <c:v>85458</c:v>
                </c:pt>
                <c:pt idx="478">
                  <c:v>85616</c:v>
                </c:pt>
                <c:pt idx="479">
                  <c:v>85804</c:v>
                </c:pt>
                <c:pt idx="480">
                  <c:v>85968</c:v>
                </c:pt>
                <c:pt idx="481">
                  <c:v>86139</c:v>
                </c:pt>
                <c:pt idx="482">
                  <c:v>86321</c:v>
                </c:pt>
                <c:pt idx="483">
                  <c:v>86493</c:v>
                </c:pt>
                <c:pt idx="484">
                  <c:v>86656</c:v>
                </c:pt>
                <c:pt idx="485">
                  <c:v>86848</c:v>
                </c:pt>
                <c:pt idx="486">
                  <c:v>87013</c:v>
                </c:pt>
                <c:pt idx="487">
                  <c:v>87218</c:v>
                </c:pt>
                <c:pt idx="488">
                  <c:v>87381</c:v>
                </c:pt>
                <c:pt idx="489">
                  <c:v>87572</c:v>
                </c:pt>
                <c:pt idx="490">
                  <c:v>87707</c:v>
                </c:pt>
                <c:pt idx="491">
                  <c:v>87866</c:v>
                </c:pt>
                <c:pt idx="492">
                  <c:v>88024</c:v>
                </c:pt>
                <c:pt idx="493">
                  <c:v>88197</c:v>
                </c:pt>
                <c:pt idx="494">
                  <c:v>88354</c:v>
                </c:pt>
                <c:pt idx="495">
                  <c:v>88528</c:v>
                </c:pt>
                <c:pt idx="496">
                  <c:v>88670</c:v>
                </c:pt>
                <c:pt idx="497">
                  <c:v>88859</c:v>
                </c:pt>
                <c:pt idx="498">
                  <c:v>89010</c:v>
                </c:pt>
                <c:pt idx="499">
                  <c:v>89200</c:v>
                </c:pt>
                <c:pt idx="500">
                  <c:v>89355</c:v>
                </c:pt>
                <c:pt idx="501">
                  <c:v>89542</c:v>
                </c:pt>
                <c:pt idx="502">
                  <c:v>89756</c:v>
                </c:pt>
                <c:pt idx="503">
                  <c:v>89961</c:v>
                </c:pt>
                <c:pt idx="504">
                  <c:v>90149</c:v>
                </c:pt>
                <c:pt idx="505">
                  <c:v>90360</c:v>
                </c:pt>
                <c:pt idx="506">
                  <c:v>90582</c:v>
                </c:pt>
                <c:pt idx="507">
                  <c:v>90782</c:v>
                </c:pt>
                <c:pt idx="508">
                  <c:v>90986</c:v>
                </c:pt>
                <c:pt idx="509">
                  <c:v>91181</c:v>
                </c:pt>
                <c:pt idx="510">
                  <c:v>91371</c:v>
                </c:pt>
                <c:pt idx="511">
                  <c:v>91560</c:v>
                </c:pt>
                <c:pt idx="512">
                  <c:v>91767</c:v>
                </c:pt>
                <c:pt idx="513">
                  <c:v>91920</c:v>
                </c:pt>
                <c:pt idx="514">
                  <c:v>92070</c:v>
                </c:pt>
                <c:pt idx="515">
                  <c:v>92215</c:v>
                </c:pt>
                <c:pt idx="516">
                  <c:v>92394</c:v>
                </c:pt>
                <c:pt idx="517">
                  <c:v>92542</c:v>
                </c:pt>
                <c:pt idx="518">
                  <c:v>92740</c:v>
                </c:pt>
                <c:pt idx="519">
                  <c:v>92916</c:v>
                </c:pt>
                <c:pt idx="520">
                  <c:v>93095</c:v>
                </c:pt>
                <c:pt idx="521">
                  <c:v>93280</c:v>
                </c:pt>
                <c:pt idx="522">
                  <c:v>93454</c:v>
                </c:pt>
                <c:pt idx="523">
                  <c:v>93650</c:v>
                </c:pt>
                <c:pt idx="524">
                  <c:v>93849</c:v>
                </c:pt>
                <c:pt idx="525">
                  <c:v>94038</c:v>
                </c:pt>
                <c:pt idx="526">
                  <c:v>94216</c:v>
                </c:pt>
                <c:pt idx="527">
                  <c:v>94437</c:v>
                </c:pt>
                <c:pt idx="528">
                  <c:v>94634</c:v>
                </c:pt>
                <c:pt idx="529">
                  <c:v>94845</c:v>
                </c:pt>
                <c:pt idx="530">
                  <c:v>95028</c:v>
                </c:pt>
                <c:pt idx="531">
                  <c:v>95245</c:v>
                </c:pt>
                <c:pt idx="532">
                  <c:v>95441</c:v>
                </c:pt>
                <c:pt idx="533">
                  <c:v>95664</c:v>
                </c:pt>
                <c:pt idx="534">
                  <c:v>95856</c:v>
                </c:pt>
                <c:pt idx="535">
                  <c:v>96035</c:v>
                </c:pt>
                <c:pt idx="536">
                  <c:v>96199</c:v>
                </c:pt>
                <c:pt idx="537">
                  <c:v>96359</c:v>
                </c:pt>
                <c:pt idx="538">
                  <c:v>96500</c:v>
                </c:pt>
                <c:pt idx="539">
                  <c:v>96674</c:v>
                </c:pt>
                <c:pt idx="540">
                  <c:v>96823</c:v>
                </c:pt>
                <c:pt idx="541">
                  <c:v>96984</c:v>
                </c:pt>
                <c:pt idx="542">
                  <c:v>97173</c:v>
                </c:pt>
                <c:pt idx="543">
                  <c:v>97336</c:v>
                </c:pt>
                <c:pt idx="544">
                  <c:v>97492</c:v>
                </c:pt>
                <c:pt idx="545">
                  <c:v>97611</c:v>
                </c:pt>
                <c:pt idx="546">
                  <c:v>97788</c:v>
                </c:pt>
                <c:pt idx="547">
                  <c:v>97984</c:v>
                </c:pt>
                <c:pt idx="548">
                  <c:v>98137</c:v>
                </c:pt>
                <c:pt idx="549">
                  <c:v>98311</c:v>
                </c:pt>
                <c:pt idx="550">
                  <c:v>98476</c:v>
                </c:pt>
                <c:pt idx="551">
                  <c:v>98647</c:v>
                </c:pt>
                <c:pt idx="552">
                  <c:v>98803</c:v>
                </c:pt>
                <c:pt idx="553">
                  <c:v>98974</c:v>
                </c:pt>
                <c:pt idx="554">
                  <c:v>99140</c:v>
                </c:pt>
                <c:pt idx="555">
                  <c:v>99328</c:v>
                </c:pt>
                <c:pt idx="556">
                  <c:v>99495</c:v>
                </c:pt>
                <c:pt idx="557">
                  <c:v>99662</c:v>
                </c:pt>
                <c:pt idx="558">
                  <c:v>99865</c:v>
                </c:pt>
                <c:pt idx="559">
                  <c:v>100043</c:v>
                </c:pt>
                <c:pt idx="560">
                  <c:v>100162</c:v>
                </c:pt>
                <c:pt idx="561">
                  <c:v>100336</c:v>
                </c:pt>
                <c:pt idx="562">
                  <c:v>100486</c:v>
                </c:pt>
                <c:pt idx="563">
                  <c:v>100662</c:v>
                </c:pt>
                <c:pt idx="564">
                  <c:v>100853</c:v>
                </c:pt>
                <c:pt idx="565">
                  <c:v>101040</c:v>
                </c:pt>
                <c:pt idx="566">
                  <c:v>101209</c:v>
                </c:pt>
                <c:pt idx="567">
                  <c:v>101365</c:v>
                </c:pt>
                <c:pt idx="568">
                  <c:v>101554</c:v>
                </c:pt>
                <c:pt idx="569">
                  <c:v>101724</c:v>
                </c:pt>
                <c:pt idx="570">
                  <c:v>101905</c:v>
                </c:pt>
                <c:pt idx="571">
                  <c:v>102079</c:v>
                </c:pt>
                <c:pt idx="572">
                  <c:v>102257</c:v>
                </c:pt>
                <c:pt idx="573">
                  <c:v>102447</c:v>
                </c:pt>
                <c:pt idx="574">
                  <c:v>102632</c:v>
                </c:pt>
                <c:pt idx="575">
                  <c:v>102821</c:v>
                </c:pt>
                <c:pt idx="576">
                  <c:v>102981</c:v>
                </c:pt>
                <c:pt idx="577">
                  <c:v>103159</c:v>
                </c:pt>
                <c:pt idx="578">
                  <c:v>103334</c:v>
                </c:pt>
                <c:pt idx="579">
                  <c:v>103509</c:v>
                </c:pt>
                <c:pt idx="580">
                  <c:v>103737</c:v>
                </c:pt>
                <c:pt idx="581">
                  <c:v>103911</c:v>
                </c:pt>
                <c:pt idx="582">
                  <c:v>104062</c:v>
                </c:pt>
                <c:pt idx="583">
                  <c:v>104254</c:v>
                </c:pt>
                <c:pt idx="584">
                  <c:v>104425</c:v>
                </c:pt>
                <c:pt idx="585">
                  <c:v>104590</c:v>
                </c:pt>
                <c:pt idx="586">
                  <c:v>104763</c:v>
                </c:pt>
                <c:pt idx="587">
                  <c:v>104908</c:v>
                </c:pt>
                <c:pt idx="588">
                  <c:v>105079</c:v>
                </c:pt>
                <c:pt idx="589">
                  <c:v>105220</c:v>
                </c:pt>
                <c:pt idx="590">
                  <c:v>105380</c:v>
                </c:pt>
                <c:pt idx="591">
                  <c:v>105536</c:v>
                </c:pt>
                <c:pt idx="592">
                  <c:v>105692</c:v>
                </c:pt>
                <c:pt idx="593">
                  <c:v>105853</c:v>
                </c:pt>
                <c:pt idx="594">
                  <c:v>106024</c:v>
                </c:pt>
                <c:pt idx="595">
                  <c:v>106183</c:v>
                </c:pt>
                <c:pt idx="596">
                  <c:v>106356</c:v>
                </c:pt>
                <c:pt idx="597">
                  <c:v>106517</c:v>
                </c:pt>
                <c:pt idx="598">
                  <c:v>106684</c:v>
                </c:pt>
                <c:pt idx="599">
                  <c:v>106850</c:v>
                </c:pt>
                <c:pt idx="600">
                  <c:v>107024</c:v>
                </c:pt>
                <c:pt idx="601">
                  <c:v>107212</c:v>
                </c:pt>
                <c:pt idx="602">
                  <c:v>107376</c:v>
                </c:pt>
                <c:pt idx="603">
                  <c:v>107572</c:v>
                </c:pt>
                <c:pt idx="604">
                  <c:v>107764</c:v>
                </c:pt>
                <c:pt idx="605">
                  <c:v>107957</c:v>
                </c:pt>
                <c:pt idx="606">
                  <c:v>108121</c:v>
                </c:pt>
                <c:pt idx="607">
                  <c:v>108299</c:v>
                </c:pt>
                <c:pt idx="608">
                  <c:v>108449</c:v>
                </c:pt>
                <c:pt idx="609">
                  <c:v>108627</c:v>
                </c:pt>
                <c:pt idx="610">
                  <c:v>108797</c:v>
                </c:pt>
                <c:pt idx="611">
                  <c:v>108978</c:v>
                </c:pt>
                <c:pt idx="612">
                  <c:v>109151</c:v>
                </c:pt>
                <c:pt idx="613">
                  <c:v>109355</c:v>
                </c:pt>
                <c:pt idx="614">
                  <c:v>109535</c:v>
                </c:pt>
                <c:pt idx="615">
                  <c:v>109720</c:v>
                </c:pt>
                <c:pt idx="616">
                  <c:v>109875</c:v>
                </c:pt>
                <c:pt idx="617">
                  <c:v>110060</c:v>
                </c:pt>
                <c:pt idx="618">
                  <c:v>110208</c:v>
                </c:pt>
                <c:pt idx="619">
                  <c:v>110376</c:v>
                </c:pt>
                <c:pt idx="620">
                  <c:v>110557</c:v>
                </c:pt>
                <c:pt idx="621">
                  <c:v>110737</c:v>
                </c:pt>
                <c:pt idx="622">
                  <c:v>110913</c:v>
                </c:pt>
                <c:pt idx="623">
                  <c:v>111093</c:v>
                </c:pt>
                <c:pt idx="624">
                  <c:v>111255</c:v>
                </c:pt>
                <c:pt idx="625">
                  <c:v>111426</c:v>
                </c:pt>
                <c:pt idx="626">
                  <c:v>111591</c:v>
                </c:pt>
                <c:pt idx="627">
                  <c:v>111778</c:v>
                </c:pt>
                <c:pt idx="628">
                  <c:v>111961</c:v>
                </c:pt>
                <c:pt idx="629">
                  <c:v>112134</c:v>
                </c:pt>
                <c:pt idx="630">
                  <c:v>112290</c:v>
                </c:pt>
                <c:pt idx="631">
                  <c:v>112459</c:v>
                </c:pt>
                <c:pt idx="632">
                  <c:v>112627</c:v>
                </c:pt>
                <c:pt idx="633">
                  <c:v>112832</c:v>
                </c:pt>
                <c:pt idx="634">
                  <c:v>113021</c:v>
                </c:pt>
                <c:pt idx="635">
                  <c:v>113225</c:v>
                </c:pt>
                <c:pt idx="636">
                  <c:v>113415</c:v>
                </c:pt>
                <c:pt idx="637">
                  <c:v>113650</c:v>
                </c:pt>
                <c:pt idx="638">
                  <c:v>113847</c:v>
                </c:pt>
                <c:pt idx="639">
                  <c:v>114041</c:v>
                </c:pt>
                <c:pt idx="640">
                  <c:v>114235</c:v>
                </c:pt>
                <c:pt idx="641">
                  <c:v>114444</c:v>
                </c:pt>
                <c:pt idx="642">
                  <c:v>114654</c:v>
                </c:pt>
                <c:pt idx="643">
                  <c:v>114853</c:v>
                </c:pt>
                <c:pt idx="644">
                  <c:v>115066</c:v>
                </c:pt>
                <c:pt idx="645">
                  <c:v>115256</c:v>
                </c:pt>
                <c:pt idx="646">
                  <c:v>115473</c:v>
                </c:pt>
                <c:pt idx="647">
                  <c:v>115662</c:v>
                </c:pt>
                <c:pt idx="648">
                  <c:v>115860</c:v>
                </c:pt>
                <c:pt idx="649">
                  <c:v>116052</c:v>
                </c:pt>
                <c:pt idx="650">
                  <c:v>116249</c:v>
                </c:pt>
                <c:pt idx="651">
                  <c:v>116413</c:v>
                </c:pt>
                <c:pt idx="652">
                  <c:v>116575</c:v>
                </c:pt>
                <c:pt idx="653">
                  <c:v>116711</c:v>
                </c:pt>
                <c:pt idx="654">
                  <c:v>116863</c:v>
                </c:pt>
                <c:pt idx="655">
                  <c:v>117008</c:v>
                </c:pt>
                <c:pt idx="656">
                  <c:v>117168</c:v>
                </c:pt>
                <c:pt idx="657">
                  <c:v>117282</c:v>
                </c:pt>
                <c:pt idx="658">
                  <c:v>117450</c:v>
                </c:pt>
                <c:pt idx="659">
                  <c:v>117634</c:v>
                </c:pt>
                <c:pt idx="660">
                  <c:v>117817</c:v>
                </c:pt>
                <c:pt idx="661">
                  <c:v>117983</c:v>
                </c:pt>
                <c:pt idx="662">
                  <c:v>118128</c:v>
                </c:pt>
                <c:pt idx="663">
                  <c:v>118283</c:v>
                </c:pt>
                <c:pt idx="664">
                  <c:v>118430</c:v>
                </c:pt>
                <c:pt idx="665">
                  <c:v>118613</c:v>
                </c:pt>
                <c:pt idx="666">
                  <c:v>118768</c:v>
                </c:pt>
                <c:pt idx="667">
                  <c:v>118928</c:v>
                </c:pt>
                <c:pt idx="668">
                  <c:v>119062</c:v>
                </c:pt>
                <c:pt idx="669">
                  <c:v>119244</c:v>
                </c:pt>
                <c:pt idx="670">
                  <c:v>119415</c:v>
                </c:pt>
                <c:pt idx="671">
                  <c:v>119594</c:v>
                </c:pt>
                <c:pt idx="672">
                  <c:v>119753</c:v>
                </c:pt>
                <c:pt idx="673">
                  <c:v>119909</c:v>
                </c:pt>
                <c:pt idx="674">
                  <c:v>120075</c:v>
                </c:pt>
                <c:pt idx="675">
                  <c:v>120232</c:v>
                </c:pt>
                <c:pt idx="676">
                  <c:v>120432</c:v>
                </c:pt>
                <c:pt idx="677">
                  <c:v>120567</c:v>
                </c:pt>
                <c:pt idx="678">
                  <c:v>120735</c:v>
                </c:pt>
                <c:pt idx="679">
                  <c:v>120894</c:v>
                </c:pt>
                <c:pt idx="680">
                  <c:v>121067</c:v>
                </c:pt>
                <c:pt idx="681">
                  <c:v>121232</c:v>
                </c:pt>
                <c:pt idx="682">
                  <c:v>121404</c:v>
                </c:pt>
                <c:pt idx="683">
                  <c:v>121615</c:v>
                </c:pt>
                <c:pt idx="684">
                  <c:v>121784</c:v>
                </c:pt>
                <c:pt idx="685">
                  <c:v>121945</c:v>
                </c:pt>
                <c:pt idx="686">
                  <c:v>122064</c:v>
                </c:pt>
                <c:pt idx="687">
                  <c:v>122209</c:v>
                </c:pt>
                <c:pt idx="688">
                  <c:v>122347</c:v>
                </c:pt>
                <c:pt idx="689">
                  <c:v>122519</c:v>
                </c:pt>
                <c:pt idx="690">
                  <c:v>122635</c:v>
                </c:pt>
                <c:pt idx="691">
                  <c:v>122809</c:v>
                </c:pt>
                <c:pt idx="692">
                  <c:v>123027</c:v>
                </c:pt>
                <c:pt idx="693">
                  <c:v>123183</c:v>
                </c:pt>
                <c:pt idx="694">
                  <c:v>123354</c:v>
                </c:pt>
                <c:pt idx="695">
                  <c:v>123532</c:v>
                </c:pt>
                <c:pt idx="696">
                  <c:v>123723</c:v>
                </c:pt>
                <c:pt idx="697">
                  <c:v>123906</c:v>
                </c:pt>
                <c:pt idx="698">
                  <c:v>124109</c:v>
                </c:pt>
                <c:pt idx="699">
                  <c:v>124309</c:v>
                </c:pt>
                <c:pt idx="700">
                  <c:v>124466</c:v>
                </c:pt>
                <c:pt idx="701">
                  <c:v>124599</c:v>
                </c:pt>
                <c:pt idx="702">
                  <c:v>124761</c:v>
                </c:pt>
                <c:pt idx="703">
                  <c:v>124948</c:v>
                </c:pt>
                <c:pt idx="704">
                  <c:v>125112</c:v>
                </c:pt>
                <c:pt idx="705">
                  <c:v>125282</c:v>
                </c:pt>
                <c:pt idx="706">
                  <c:v>125453</c:v>
                </c:pt>
                <c:pt idx="707">
                  <c:v>125622</c:v>
                </c:pt>
                <c:pt idx="708">
                  <c:v>125739</c:v>
                </c:pt>
                <c:pt idx="709">
                  <c:v>125910</c:v>
                </c:pt>
                <c:pt idx="710">
                  <c:v>126086</c:v>
                </c:pt>
                <c:pt idx="711">
                  <c:v>126244</c:v>
                </c:pt>
                <c:pt idx="712">
                  <c:v>126415</c:v>
                </c:pt>
                <c:pt idx="713">
                  <c:v>126558</c:v>
                </c:pt>
                <c:pt idx="714">
                  <c:v>126740</c:v>
                </c:pt>
                <c:pt idx="715">
                  <c:v>126880</c:v>
                </c:pt>
                <c:pt idx="716">
                  <c:v>127018</c:v>
                </c:pt>
                <c:pt idx="717">
                  <c:v>127180</c:v>
                </c:pt>
                <c:pt idx="718">
                  <c:v>127373</c:v>
                </c:pt>
                <c:pt idx="719">
                  <c:v>127535</c:v>
                </c:pt>
                <c:pt idx="720">
                  <c:v>127694</c:v>
                </c:pt>
                <c:pt idx="721">
                  <c:v>127835</c:v>
                </c:pt>
                <c:pt idx="722">
                  <c:v>127992</c:v>
                </c:pt>
                <c:pt idx="723">
                  <c:v>128183</c:v>
                </c:pt>
                <c:pt idx="724">
                  <c:v>128343</c:v>
                </c:pt>
                <c:pt idx="725">
                  <c:v>128476</c:v>
                </c:pt>
                <c:pt idx="726">
                  <c:v>128627</c:v>
                </c:pt>
                <c:pt idx="727">
                  <c:v>128763</c:v>
                </c:pt>
              </c:numCache>
            </c:numRef>
          </c:cat>
          <c:val>
            <c:numRef>
              <c:f>Sheet1!$E$2:$E$729</c:f>
              <c:numCache>
                <c:formatCode>General</c:formatCode>
                <c:ptCount val="728"/>
                <c:pt idx="0">
                  <c:v>3.4453125</c:v>
                </c:pt>
                <c:pt idx="1">
                  <c:v>6.078125</c:v>
                </c:pt>
                <c:pt idx="2">
                  <c:v>6.8203125</c:v>
                </c:pt>
                <c:pt idx="3">
                  <c:v>8.70703125</c:v>
                </c:pt>
                <c:pt idx="4">
                  <c:v>9.525390625</c:v>
                </c:pt>
                <c:pt idx="5">
                  <c:v>10.43359375</c:v>
                </c:pt>
                <c:pt idx="6">
                  <c:v>10.7109375</c:v>
                </c:pt>
                <c:pt idx="7">
                  <c:v>11.2783203125</c:v>
                </c:pt>
                <c:pt idx="8">
                  <c:v>13.111328125</c:v>
                </c:pt>
                <c:pt idx="9">
                  <c:v>15.3330078125</c:v>
                </c:pt>
                <c:pt idx="10">
                  <c:v>17.6962890625</c:v>
                </c:pt>
                <c:pt idx="11">
                  <c:v>17.70703125</c:v>
                </c:pt>
                <c:pt idx="12">
                  <c:v>17.70703125</c:v>
                </c:pt>
                <c:pt idx="13">
                  <c:v>17.7265625</c:v>
                </c:pt>
                <c:pt idx="14">
                  <c:v>17.7275390625</c:v>
                </c:pt>
                <c:pt idx="15">
                  <c:v>17.7265625</c:v>
                </c:pt>
                <c:pt idx="16">
                  <c:v>17.845703125</c:v>
                </c:pt>
                <c:pt idx="17">
                  <c:v>17.916015625</c:v>
                </c:pt>
                <c:pt idx="18">
                  <c:v>17.916015625</c:v>
                </c:pt>
                <c:pt idx="19">
                  <c:v>17.916015625</c:v>
                </c:pt>
                <c:pt idx="20">
                  <c:v>17.916015625</c:v>
                </c:pt>
                <c:pt idx="21">
                  <c:v>17.916015625</c:v>
                </c:pt>
                <c:pt idx="22">
                  <c:v>17.791015625</c:v>
                </c:pt>
                <c:pt idx="23">
                  <c:v>17.791015625</c:v>
                </c:pt>
                <c:pt idx="24">
                  <c:v>17.791015625</c:v>
                </c:pt>
                <c:pt idx="25">
                  <c:v>17.791015625</c:v>
                </c:pt>
                <c:pt idx="26">
                  <c:v>17.8310546875</c:v>
                </c:pt>
                <c:pt idx="27">
                  <c:v>18.7607421875</c:v>
                </c:pt>
                <c:pt idx="28">
                  <c:v>18.904296875</c:v>
                </c:pt>
                <c:pt idx="29">
                  <c:v>18.923828125</c:v>
                </c:pt>
                <c:pt idx="30">
                  <c:v>18.919921875</c:v>
                </c:pt>
                <c:pt idx="31">
                  <c:v>18.919921875</c:v>
                </c:pt>
                <c:pt idx="32">
                  <c:v>18.923828125</c:v>
                </c:pt>
                <c:pt idx="33">
                  <c:v>18.923828125</c:v>
                </c:pt>
                <c:pt idx="34">
                  <c:v>18.923828125</c:v>
                </c:pt>
                <c:pt idx="35">
                  <c:v>18.923828125</c:v>
                </c:pt>
                <c:pt idx="36">
                  <c:v>18.923828125</c:v>
                </c:pt>
                <c:pt idx="37">
                  <c:v>18.923828125</c:v>
                </c:pt>
                <c:pt idx="38">
                  <c:v>18.923828125</c:v>
                </c:pt>
                <c:pt idx="39">
                  <c:v>18.923828125</c:v>
                </c:pt>
                <c:pt idx="40">
                  <c:v>18.923828125</c:v>
                </c:pt>
                <c:pt idx="41">
                  <c:v>18.923828125</c:v>
                </c:pt>
                <c:pt idx="42">
                  <c:v>18.923828125</c:v>
                </c:pt>
                <c:pt idx="43">
                  <c:v>18.923828125</c:v>
                </c:pt>
                <c:pt idx="44">
                  <c:v>18.923828125</c:v>
                </c:pt>
                <c:pt idx="45">
                  <c:v>18.923828125</c:v>
                </c:pt>
                <c:pt idx="46">
                  <c:v>18.923828125</c:v>
                </c:pt>
                <c:pt idx="47">
                  <c:v>18.923828125</c:v>
                </c:pt>
                <c:pt idx="48">
                  <c:v>18.923828125</c:v>
                </c:pt>
                <c:pt idx="49">
                  <c:v>18.923828125</c:v>
                </c:pt>
                <c:pt idx="50">
                  <c:v>18.923828125</c:v>
                </c:pt>
                <c:pt idx="51">
                  <c:v>18.923828125</c:v>
                </c:pt>
                <c:pt idx="52">
                  <c:v>18.923828125</c:v>
                </c:pt>
                <c:pt idx="53">
                  <c:v>18.923828125</c:v>
                </c:pt>
                <c:pt idx="54">
                  <c:v>18.923828125</c:v>
                </c:pt>
                <c:pt idx="55">
                  <c:v>18.923828125</c:v>
                </c:pt>
                <c:pt idx="56">
                  <c:v>18.923828125</c:v>
                </c:pt>
                <c:pt idx="57">
                  <c:v>18.923828125</c:v>
                </c:pt>
                <c:pt idx="58">
                  <c:v>18.923828125</c:v>
                </c:pt>
                <c:pt idx="59">
                  <c:v>18.923828125</c:v>
                </c:pt>
                <c:pt idx="60">
                  <c:v>18.923828125</c:v>
                </c:pt>
                <c:pt idx="61">
                  <c:v>18.923828125</c:v>
                </c:pt>
                <c:pt idx="62">
                  <c:v>18.923828125</c:v>
                </c:pt>
                <c:pt idx="63">
                  <c:v>18.923828125</c:v>
                </c:pt>
                <c:pt idx="64">
                  <c:v>18.923828125</c:v>
                </c:pt>
                <c:pt idx="65">
                  <c:v>18.923828125</c:v>
                </c:pt>
                <c:pt idx="66">
                  <c:v>18.9755859375</c:v>
                </c:pt>
                <c:pt idx="67">
                  <c:v>18.9755859375</c:v>
                </c:pt>
                <c:pt idx="68">
                  <c:v>18.9755859375</c:v>
                </c:pt>
                <c:pt idx="69">
                  <c:v>18.9755859375</c:v>
                </c:pt>
                <c:pt idx="70">
                  <c:v>18.9755859375</c:v>
                </c:pt>
                <c:pt idx="71">
                  <c:v>18.9755859375</c:v>
                </c:pt>
                <c:pt idx="72">
                  <c:v>18.9755859375</c:v>
                </c:pt>
                <c:pt idx="73">
                  <c:v>18.98828125</c:v>
                </c:pt>
                <c:pt idx="74">
                  <c:v>18.9873046875</c:v>
                </c:pt>
                <c:pt idx="75">
                  <c:v>18.9873046875</c:v>
                </c:pt>
                <c:pt idx="76">
                  <c:v>18.9873046875</c:v>
                </c:pt>
                <c:pt idx="77">
                  <c:v>18.9873046875</c:v>
                </c:pt>
                <c:pt idx="78">
                  <c:v>18.9873046875</c:v>
                </c:pt>
                <c:pt idx="79">
                  <c:v>18.9873046875</c:v>
                </c:pt>
                <c:pt idx="80">
                  <c:v>18.9873046875</c:v>
                </c:pt>
                <c:pt idx="81">
                  <c:v>18.9873046875</c:v>
                </c:pt>
                <c:pt idx="82">
                  <c:v>18.9873046875</c:v>
                </c:pt>
                <c:pt idx="83">
                  <c:v>18.9873046875</c:v>
                </c:pt>
                <c:pt idx="84">
                  <c:v>18.9873046875</c:v>
                </c:pt>
                <c:pt idx="85">
                  <c:v>18.9873046875</c:v>
                </c:pt>
                <c:pt idx="86">
                  <c:v>18.9873046875</c:v>
                </c:pt>
                <c:pt idx="87">
                  <c:v>18.9873046875</c:v>
                </c:pt>
                <c:pt idx="88">
                  <c:v>18.9873046875</c:v>
                </c:pt>
                <c:pt idx="89">
                  <c:v>18.9873046875</c:v>
                </c:pt>
                <c:pt idx="90">
                  <c:v>18.9873046875</c:v>
                </c:pt>
                <c:pt idx="91">
                  <c:v>18.9873046875</c:v>
                </c:pt>
                <c:pt idx="92">
                  <c:v>18.9873046875</c:v>
                </c:pt>
                <c:pt idx="93">
                  <c:v>18.9873046875</c:v>
                </c:pt>
                <c:pt idx="94">
                  <c:v>18.9873046875</c:v>
                </c:pt>
                <c:pt idx="95">
                  <c:v>18.9873046875</c:v>
                </c:pt>
                <c:pt idx="96">
                  <c:v>18.98828125</c:v>
                </c:pt>
                <c:pt idx="97">
                  <c:v>18.9873046875</c:v>
                </c:pt>
                <c:pt idx="98">
                  <c:v>18.98828125</c:v>
                </c:pt>
                <c:pt idx="99">
                  <c:v>18.9873046875</c:v>
                </c:pt>
                <c:pt idx="100">
                  <c:v>18.98828125</c:v>
                </c:pt>
                <c:pt idx="101">
                  <c:v>18.9873046875</c:v>
                </c:pt>
                <c:pt idx="102">
                  <c:v>18.9873046875</c:v>
                </c:pt>
                <c:pt idx="103">
                  <c:v>18.9873046875</c:v>
                </c:pt>
                <c:pt idx="104">
                  <c:v>18.9873046875</c:v>
                </c:pt>
                <c:pt idx="105">
                  <c:v>18.9873046875</c:v>
                </c:pt>
                <c:pt idx="106">
                  <c:v>18.9873046875</c:v>
                </c:pt>
                <c:pt idx="107">
                  <c:v>18.9873046875</c:v>
                </c:pt>
                <c:pt idx="108">
                  <c:v>18.9873046875</c:v>
                </c:pt>
                <c:pt idx="109">
                  <c:v>18.9873046875</c:v>
                </c:pt>
                <c:pt idx="110">
                  <c:v>18.9873046875</c:v>
                </c:pt>
                <c:pt idx="111">
                  <c:v>18.9873046875</c:v>
                </c:pt>
                <c:pt idx="112">
                  <c:v>18.9873046875</c:v>
                </c:pt>
                <c:pt idx="113">
                  <c:v>18.9873046875</c:v>
                </c:pt>
                <c:pt idx="114">
                  <c:v>18.9873046875</c:v>
                </c:pt>
                <c:pt idx="115">
                  <c:v>18.9873046875</c:v>
                </c:pt>
                <c:pt idx="116">
                  <c:v>18.9951171875</c:v>
                </c:pt>
                <c:pt idx="117">
                  <c:v>19.0029296875</c:v>
                </c:pt>
                <c:pt idx="118">
                  <c:v>19.0029296875</c:v>
                </c:pt>
                <c:pt idx="119">
                  <c:v>19.0029296875</c:v>
                </c:pt>
                <c:pt idx="120">
                  <c:v>19.0029296875</c:v>
                </c:pt>
                <c:pt idx="121">
                  <c:v>19.01171875</c:v>
                </c:pt>
                <c:pt idx="122">
                  <c:v>19.0107421875</c:v>
                </c:pt>
                <c:pt idx="123">
                  <c:v>19.0107421875</c:v>
                </c:pt>
                <c:pt idx="124">
                  <c:v>19.0107421875</c:v>
                </c:pt>
                <c:pt idx="125">
                  <c:v>19.0107421875</c:v>
                </c:pt>
                <c:pt idx="126">
                  <c:v>19.0107421875</c:v>
                </c:pt>
                <c:pt idx="127">
                  <c:v>19.0107421875</c:v>
                </c:pt>
                <c:pt idx="128">
                  <c:v>19.0107421875</c:v>
                </c:pt>
                <c:pt idx="129">
                  <c:v>19.0107421875</c:v>
                </c:pt>
                <c:pt idx="130">
                  <c:v>19.0107421875</c:v>
                </c:pt>
                <c:pt idx="131">
                  <c:v>19.0107421875</c:v>
                </c:pt>
                <c:pt idx="132">
                  <c:v>19.0107421875</c:v>
                </c:pt>
                <c:pt idx="133">
                  <c:v>19.0107421875</c:v>
                </c:pt>
                <c:pt idx="134">
                  <c:v>19.0107421875</c:v>
                </c:pt>
                <c:pt idx="135">
                  <c:v>19.0107421875</c:v>
                </c:pt>
                <c:pt idx="136">
                  <c:v>19.0107421875</c:v>
                </c:pt>
                <c:pt idx="137">
                  <c:v>19.0107421875</c:v>
                </c:pt>
                <c:pt idx="138">
                  <c:v>19.0107421875</c:v>
                </c:pt>
                <c:pt idx="139">
                  <c:v>19.0107421875</c:v>
                </c:pt>
                <c:pt idx="140">
                  <c:v>19.0107421875</c:v>
                </c:pt>
                <c:pt idx="141">
                  <c:v>19.0107421875</c:v>
                </c:pt>
                <c:pt idx="142">
                  <c:v>19.0107421875</c:v>
                </c:pt>
                <c:pt idx="143">
                  <c:v>19.0107421875</c:v>
                </c:pt>
                <c:pt idx="144">
                  <c:v>19.0107421875</c:v>
                </c:pt>
                <c:pt idx="145">
                  <c:v>19.0107421875</c:v>
                </c:pt>
                <c:pt idx="146">
                  <c:v>19.0107421875</c:v>
                </c:pt>
                <c:pt idx="147">
                  <c:v>19.0107421875</c:v>
                </c:pt>
                <c:pt idx="148">
                  <c:v>19.0107421875</c:v>
                </c:pt>
                <c:pt idx="149">
                  <c:v>19.0107421875</c:v>
                </c:pt>
                <c:pt idx="150">
                  <c:v>19.0107421875</c:v>
                </c:pt>
                <c:pt idx="151">
                  <c:v>19.0107421875</c:v>
                </c:pt>
                <c:pt idx="152">
                  <c:v>19.0107421875</c:v>
                </c:pt>
                <c:pt idx="153">
                  <c:v>19.0107421875</c:v>
                </c:pt>
                <c:pt idx="154">
                  <c:v>19.0107421875</c:v>
                </c:pt>
                <c:pt idx="155">
                  <c:v>19.0107421875</c:v>
                </c:pt>
                <c:pt idx="156">
                  <c:v>19.0107421875</c:v>
                </c:pt>
                <c:pt idx="157">
                  <c:v>19.0107421875</c:v>
                </c:pt>
                <c:pt idx="158">
                  <c:v>19.0107421875</c:v>
                </c:pt>
                <c:pt idx="159">
                  <c:v>19.0107421875</c:v>
                </c:pt>
                <c:pt idx="160">
                  <c:v>19.0107421875</c:v>
                </c:pt>
                <c:pt idx="161">
                  <c:v>19.0107421875</c:v>
                </c:pt>
                <c:pt idx="162">
                  <c:v>19.0146484375</c:v>
                </c:pt>
                <c:pt idx="163">
                  <c:v>19.0185546875</c:v>
                </c:pt>
                <c:pt idx="164">
                  <c:v>19.0185546875</c:v>
                </c:pt>
                <c:pt idx="165">
                  <c:v>19.0185546875</c:v>
                </c:pt>
                <c:pt idx="166">
                  <c:v>19.0185546875</c:v>
                </c:pt>
                <c:pt idx="167">
                  <c:v>19.0185546875</c:v>
                </c:pt>
                <c:pt idx="168">
                  <c:v>19.0185546875</c:v>
                </c:pt>
                <c:pt idx="169">
                  <c:v>19.0185546875</c:v>
                </c:pt>
                <c:pt idx="170">
                  <c:v>19.0185546875</c:v>
                </c:pt>
                <c:pt idx="171">
                  <c:v>19.0185546875</c:v>
                </c:pt>
                <c:pt idx="172">
                  <c:v>19.0263671875</c:v>
                </c:pt>
                <c:pt idx="173">
                  <c:v>19.0263671875</c:v>
                </c:pt>
                <c:pt idx="174">
                  <c:v>19.0263671875</c:v>
                </c:pt>
                <c:pt idx="175">
                  <c:v>19.0263671875</c:v>
                </c:pt>
                <c:pt idx="176">
                  <c:v>19.0263671875</c:v>
                </c:pt>
                <c:pt idx="177">
                  <c:v>19.0263671875</c:v>
                </c:pt>
                <c:pt idx="178">
                  <c:v>19.0263671875</c:v>
                </c:pt>
                <c:pt idx="179">
                  <c:v>19.0263671875</c:v>
                </c:pt>
                <c:pt idx="180">
                  <c:v>19.02734375</c:v>
                </c:pt>
                <c:pt idx="181">
                  <c:v>19.0263671875</c:v>
                </c:pt>
                <c:pt idx="182">
                  <c:v>19.0263671875</c:v>
                </c:pt>
                <c:pt idx="183">
                  <c:v>19.0263671875</c:v>
                </c:pt>
                <c:pt idx="184">
                  <c:v>19.02734375</c:v>
                </c:pt>
                <c:pt idx="185">
                  <c:v>19.0263671875</c:v>
                </c:pt>
                <c:pt idx="186">
                  <c:v>19.0263671875</c:v>
                </c:pt>
                <c:pt idx="187">
                  <c:v>19.0263671875</c:v>
                </c:pt>
                <c:pt idx="188">
                  <c:v>19.0263671875</c:v>
                </c:pt>
                <c:pt idx="189">
                  <c:v>19.0263671875</c:v>
                </c:pt>
                <c:pt idx="190">
                  <c:v>19.0263671875</c:v>
                </c:pt>
                <c:pt idx="191">
                  <c:v>19.0263671875</c:v>
                </c:pt>
                <c:pt idx="192">
                  <c:v>19.0263671875</c:v>
                </c:pt>
                <c:pt idx="193">
                  <c:v>19.0263671875</c:v>
                </c:pt>
                <c:pt idx="194">
                  <c:v>19.0263671875</c:v>
                </c:pt>
                <c:pt idx="195">
                  <c:v>19.0263671875</c:v>
                </c:pt>
                <c:pt idx="196">
                  <c:v>19.0263671875</c:v>
                </c:pt>
                <c:pt idx="197">
                  <c:v>19.0263671875</c:v>
                </c:pt>
                <c:pt idx="198">
                  <c:v>19.0263671875</c:v>
                </c:pt>
                <c:pt idx="199">
                  <c:v>19.0263671875</c:v>
                </c:pt>
                <c:pt idx="200">
                  <c:v>19.0263671875</c:v>
                </c:pt>
                <c:pt idx="201">
                  <c:v>19.0263671875</c:v>
                </c:pt>
                <c:pt idx="202">
                  <c:v>19.0263671875</c:v>
                </c:pt>
                <c:pt idx="203">
                  <c:v>19.0263671875</c:v>
                </c:pt>
                <c:pt idx="204">
                  <c:v>19.0263671875</c:v>
                </c:pt>
                <c:pt idx="205">
                  <c:v>19.0263671875</c:v>
                </c:pt>
                <c:pt idx="206">
                  <c:v>19.0263671875</c:v>
                </c:pt>
                <c:pt idx="207">
                  <c:v>19.0263671875</c:v>
                </c:pt>
                <c:pt idx="208">
                  <c:v>19.0341796875</c:v>
                </c:pt>
                <c:pt idx="209">
                  <c:v>19.0341796875</c:v>
                </c:pt>
                <c:pt idx="210">
                  <c:v>19.0341796875</c:v>
                </c:pt>
                <c:pt idx="211">
                  <c:v>19.0341796875</c:v>
                </c:pt>
                <c:pt idx="212">
                  <c:v>19.0341796875</c:v>
                </c:pt>
                <c:pt idx="213">
                  <c:v>19.0341796875</c:v>
                </c:pt>
                <c:pt idx="214">
                  <c:v>19.0341796875</c:v>
                </c:pt>
                <c:pt idx="215">
                  <c:v>19.0341796875</c:v>
                </c:pt>
                <c:pt idx="216">
                  <c:v>19.0341796875</c:v>
                </c:pt>
                <c:pt idx="217">
                  <c:v>19.095703125</c:v>
                </c:pt>
                <c:pt idx="218">
                  <c:v>19.095703125</c:v>
                </c:pt>
                <c:pt idx="219">
                  <c:v>19.095703125</c:v>
                </c:pt>
                <c:pt idx="220">
                  <c:v>19.095703125</c:v>
                </c:pt>
                <c:pt idx="221">
                  <c:v>19.095703125</c:v>
                </c:pt>
                <c:pt idx="222">
                  <c:v>19.095703125</c:v>
                </c:pt>
                <c:pt idx="223">
                  <c:v>19.095703125</c:v>
                </c:pt>
                <c:pt idx="224">
                  <c:v>19.095703125</c:v>
                </c:pt>
                <c:pt idx="225">
                  <c:v>19.095703125</c:v>
                </c:pt>
                <c:pt idx="226">
                  <c:v>19.095703125</c:v>
                </c:pt>
                <c:pt idx="227">
                  <c:v>19.095703125</c:v>
                </c:pt>
                <c:pt idx="228">
                  <c:v>19.095703125</c:v>
                </c:pt>
                <c:pt idx="229">
                  <c:v>19.095703125</c:v>
                </c:pt>
                <c:pt idx="230">
                  <c:v>19.095703125</c:v>
                </c:pt>
                <c:pt idx="231">
                  <c:v>19.095703125</c:v>
                </c:pt>
                <c:pt idx="232">
                  <c:v>19.095703125</c:v>
                </c:pt>
                <c:pt idx="233">
                  <c:v>19.095703125</c:v>
                </c:pt>
                <c:pt idx="234">
                  <c:v>19.095703125</c:v>
                </c:pt>
                <c:pt idx="235">
                  <c:v>19.095703125</c:v>
                </c:pt>
                <c:pt idx="236">
                  <c:v>19.095703125</c:v>
                </c:pt>
                <c:pt idx="237">
                  <c:v>19.095703125</c:v>
                </c:pt>
                <c:pt idx="238">
                  <c:v>19.095703125</c:v>
                </c:pt>
                <c:pt idx="239">
                  <c:v>19.095703125</c:v>
                </c:pt>
                <c:pt idx="240">
                  <c:v>19.095703125</c:v>
                </c:pt>
                <c:pt idx="241">
                  <c:v>19.0966796875</c:v>
                </c:pt>
                <c:pt idx="242">
                  <c:v>19.095703125</c:v>
                </c:pt>
                <c:pt idx="243">
                  <c:v>19.095703125</c:v>
                </c:pt>
                <c:pt idx="244">
                  <c:v>19.095703125</c:v>
                </c:pt>
                <c:pt idx="245">
                  <c:v>19.095703125</c:v>
                </c:pt>
                <c:pt idx="246">
                  <c:v>19.095703125</c:v>
                </c:pt>
                <c:pt idx="247">
                  <c:v>19.095703125</c:v>
                </c:pt>
                <c:pt idx="248">
                  <c:v>19.095703125</c:v>
                </c:pt>
                <c:pt idx="249">
                  <c:v>19.095703125</c:v>
                </c:pt>
                <c:pt idx="250">
                  <c:v>19.095703125</c:v>
                </c:pt>
                <c:pt idx="251">
                  <c:v>19.095703125</c:v>
                </c:pt>
                <c:pt idx="252">
                  <c:v>19.095703125</c:v>
                </c:pt>
                <c:pt idx="253">
                  <c:v>19.095703125</c:v>
                </c:pt>
                <c:pt idx="254">
                  <c:v>19.095703125</c:v>
                </c:pt>
                <c:pt idx="255">
                  <c:v>19.095703125</c:v>
                </c:pt>
                <c:pt idx="256">
                  <c:v>19.095703125</c:v>
                </c:pt>
                <c:pt idx="257">
                  <c:v>19.115234375</c:v>
                </c:pt>
                <c:pt idx="258">
                  <c:v>19.115234375</c:v>
                </c:pt>
                <c:pt idx="259">
                  <c:v>19.115234375</c:v>
                </c:pt>
                <c:pt idx="260">
                  <c:v>19.115234375</c:v>
                </c:pt>
                <c:pt idx="261">
                  <c:v>19.115234375</c:v>
                </c:pt>
                <c:pt idx="262">
                  <c:v>19.115234375</c:v>
                </c:pt>
                <c:pt idx="263">
                  <c:v>19.115234375</c:v>
                </c:pt>
                <c:pt idx="264">
                  <c:v>19.115234375</c:v>
                </c:pt>
                <c:pt idx="265">
                  <c:v>19.115234375</c:v>
                </c:pt>
                <c:pt idx="266">
                  <c:v>19.115234375</c:v>
                </c:pt>
                <c:pt idx="267">
                  <c:v>19.115234375</c:v>
                </c:pt>
                <c:pt idx="268">
                  <c:v>19.115234375</c:v>
                </c:pt>
                <c:pt idx="269">
                  <c:v>19.115234375</c:v>
                </c:pt>
                <c:pt idx="270">
                  <c:v>19.115234375</c:v>
                </c:pt>
                <c:pt idx="271">
                  <c:v>19.115234375</c:v>
                </c:pt>
                <c:pt idx="272">
                  <c:v>19.115234375</c:v>
                </c:pt>
                <c:pt idx="273">
                  <c:v>19.115234375</c:v>
                </c:pt>
                <c:pt idx="274">
                  <c:v>19.115234375</c:v>
                </c:pt>
                <c:pt idx="275">
                  <c:v>19.115234375</c:v>
                </c:pt>
                <c:pt idx="276">
                  <c:v>19.115234375</c:v>
                </c:pt>
                <c:pt idx="277">
                  <c:v>19.115234375</c:v>
                </c:pt>
                <c:pt idx="278">
                  <c:v>19.115234375</c:v>
                </c:pt>
                <c:pt idx="279">
                  <c:v>19.115234375</c:v>
                </c:pt>
                <c:pt idx="280">
                  <c:v>19.115234375</c:v>
                </c:pt>
                <c:pt idx="281">
                  <c:v>19.115234375</c:v>
                </c:pt>
                <c:pt idx="282">
                  <c:v>19.115234375</c:v>
                </c:pt>
                <c:pt idx="283">
                  <c:v>19.115234375</c:v>
                </c:pt>
                <c:pt idx="284">
                  <c:v>19.115234375</c:v>
                </c:pt>
                <c:pt idx="285">
                  <c:v>19.115234375</c:v>
                </c:pt>
                <c:pt idx="286">
                  <c:v>19.115234375</c:v>
                </c:pt>
                <c:pt idx="287">
                  <c:v>19.115234375</c:v>
                </c:pt>
                <c:pt idx="288">
                  <c:v>19.115234375</c:v>
                </c:pt>
                <c:pt idx="289">
                  <c:v>19.115234375</c:v>
                </c:pt>
                <c:pt idx="290">
                  <c:v>19.115234375</c:v>
                </c:pt>
                <c:pt idx="291">
                  <c:v>19.115234375</c:v>
                </c:pt>
                <c:pt idx="292">
                  <c:v>19.115234375</c:v>
                </c:pt>
                <c:pt idx="293">
                  <c:v>19.115234375</c:v>
                </c:pt>
                <c:pt idx="294">
                  <c:v>19.115234375</c:v>
                </c:pt>
                <c:pt idx="295">
                  <c:v>19.115234375</c:v>
                </c:pt>
                <c:pt idx="296">
                  <c:v>19.115234375</c:v>
                </c:pt>
                <c:pt idx="297">
                  <c:v>19.115234375</c:v>
                </c:pt>
                <c:pt idx="298">
                  <c:v>19.115234375</c:v>
                </c:pt>
                <c:pt idx="299">
                  <c:v>19.115234375</c:v>
                </c:pt>
                <c:pt idx="300">
                  <c:v>19.115234375</c:v>
                </c:pt>
                <c:pt idx="301">
                  <c:v>19.115234375</c:v>
                </c:pt>
                <c:pt idx="302">
                  <c:v>19.115234375</c:v>
                </c:pt>
                <c:pt idx="303">
                  <c:v>19.126953125</c:v>
                </c:pt>
                <c:pt idx="304">
                  <c:v>19.126953125</c:v>
                </c:pt>
                <c:pt idx="305">
                  <c:v>19.126953125</c:v>
                </c:pt>
                <c:pt idx="306">
                  <c:v>19.126953125</c:v>
                </c:pt>
                <c:pt idx="307">
                  <c:v>19.126953125</c:v>
                </c:pt>
                <c:pt idx="308">
                  <c:v>19.126953125</c:v>
                </c:pt>
                <c:pt idx="309">
                  <c:v>19.126953125</c:v>
                </c:pt>
                <c:pt idx="310">
                  <c:v>19.126953125</c:v>
                </c:pt>
                <c:pt idx="311">
                  <c:v>19.130859375</c:v>
                </c:pt>
                <c:pt idx="312">
                  <c:v>19.130859375</c:v>
                </c:pt>
                <c:pt idx="313">
                  <c:v>19.130859375</c:v>
                </c:pt>
                <c:pt idx="314">
                  <c:v>19.130859375</c:v>
                </c:pt>
                <c:pt idx="315">
                  <c:v>19.130859375</c:v>
                </c:pt>
                <c:pt idx="316">
                  <c:v>19.130859375</c:v>
                </c:pt>
                <c:pt idx="317">
                  <c:v>19.130859375</c:v>
                </c:pt>
                <c:pt idx="318">
                  <c:v>19.130859375</c:v>
                </c:pt>
                <c:pt idx="319">
                  <c:v>19.130859375</c:v>
                </c:pt>
                <c:pt idx="320">
                  <c:v>19.130859375</c:v>
                </c:pt>
                <c:pt idx="321">
                  <c:v>19.130859375</c:v>
                </c:pt>
                <c:pt idx="322">
                  <c:v>19.130859375</c:v>
                </c:pt>
                <c:pt idx="323">
                  <c:v>19.130859375</c:v>
                </c:pt>
                <c:pt idx="324">
                  <c:v>19.130859375</c:v>
                </c:pt>
                <c:pt idx="325">
                  <c:v>19.130859375</c:v>
                </c:pt>
                <c:pt idx="326">
                  <c:v>19.130859375</c:v>
                </c:pt>
                <c:pt idx="327">
                  <c:v>19.130859375</c:v>
                </c:pt>
                <c:pt idx="328">
                  <c:v>19.130859375</c:v>
                </c:pt>
                <c:pt idx="329">
                  <c:v>19.130859375</c:v>
                </c:pt>
                <c:pt idx="330">
                  <c:v>19.130859375</c:v>
                </c:pt>
                <c:pt idx="331">
                  <c:v>19.130859375</c:v>
                </c:pt>
                <c:pt idx="332">
                  <c:v>19.130859375</c:v>
                </c:pt>
                <c:pt idx="333">
                  <c:v>19.130859375</c:v>
                </c:pt>
                <c:pt idx="334">
                  <c:v>19.130859375</c:v>
                </c:pt>
                <c:pt idx="335">
                  <c:v>19.130859375</c:v>
                </c:pt>
                <c:pt idx="336">
                  <c:v>19.130859375</c:v>
                </c:pt>
                <c:pt idx="337">
                  <c:v>19.130859375</c:v>
                </c:pt>
                <c:pt idx="338">
                  <c:v>19.130859375</c:v>
                </c:pt>
                <c:pt idx="339">
                  <c:v>19.130859375</c:v>
                </c:pt>
                <c:pt idx="340">
                  <c:v>19.130859375</c:v>
                </c:pt>
                <c:pt idx="341">
                  <c:v>19.130859375</c:v>
                </c:pt>
                <c:pt idx="342">
                  <c:v>19.130859375</c:v>
                </c:pt>
                <c:pt idx="343">
                  <c:v>19.130859375</c:v>
                </c:pt>
                <c:pt idx="344">
                  <c:v>19.130859375</c:v>
                </c:pt>
                <c:pt idx="345">
                  <c:v>19.130859375</c:v>
                </c:pt>
                <c:pt idx="346">
                  <c:v>19.130859375</c:v>
                </c:pt>
                <c:pt idx="347">
                  <c:v>19.130859375</c:v>
                </c:pt>
                <c:pt idx="348">
                  <c:v>19.134765625</c:v>
                </c:pt>
                <c:pt idx="349">
                  <c:v>19.134765625</c:v>
                </c:pt>
                <c:pt idx="350">
                  <c:v>19.134765625</c:v>
                </c:pt>
                <c:pt idx="351">
                  <c:v>19.134765625</c:v>
                </c:pt>
                <c:pt idx="352">
                  <c:v>19.134765625</c:v>
                </c:pt>
                <c:pt idx="353">
                  <c:v>19.134765625</c:v>
                </c:pt>
                <c:pt idx="354">
                  <c:v>19.134765625</c:v>
                </c:pt>
                <c:pt idx="355">
                  <c:v>19.134765625</c:v>
                </c:pt>
                <c:pt idx="356">
                  <c:v>19.134765625</c:v>
                </c:pt>
                <c:pt idx="357">
                  <c:v>19.134765625</c:v>
                </c:pt>
                <c:pt idx="358">
                  <c:v>19.134765625</c:v>
                </c:pt>
                <c:pt idx="359">
                  <c:v>19.134765625</c:v>
                </c:pt>
                <c:pt idx="360">
                  <c:v>19.134765625</c:v>
                </c:pt>
                <c:pt idx="361">
                  <c:v>19.134765625</c:v>
                </c:pt>
                <c:pt idx="362">
                  <c:v>19.134765625</c:v>
                </c:pt>
                <c:pt idx="363">
                  <c:v>19.138671875</c:v>
                </c:pt>
                <c:pt idx="364">
                  <c:v>19.138671875</c:v>
                </c:pt>
                <c:pt idx="365">
                  <c:v>19.138671875</c:v>
                </c:pt>
                <c:pt idx="366">
                  <c:v>19.138671875</c:v>
                </c:pt>
                <c:pt idx="367">
                  <c:v>19.138671875</c:v>
                </c:pt>
                <c:pt idx="368">
                  <c:v>19.138671875</c:v>
                </c:pt>
                <c:pt idx="369">
                  <c:v>19.138671875</c:v>
                </c:pt>
                <c:pt idx="370">
                  <c:v>19.138671875</c:v>
                </c:pt>
                <c:pt idx="371">
                  <c:v>19.138671875</c:v>
                </c:pt>
                <c:pt idx="372">
                  <c:v>19.138671875</c:v>
                </c:pt>
                <c:pt idx="373">
                  <c:v>19.138671875</c:v>
                </c:pt>
                <c:pt idx="374">
                  <c:v>19.138671875</c:v>
                </c:pt>
                <c:pt idx="375">
                  <c:v>19.138671875</c:v>
                </c:pt>
                <c:pt idx="376">
                  <c:v>19.138671875</c:v>
                </c:pt>
                <c:pt idx="377">
                  <c:v>19.138671875</c:v>
                </c:pt>
                <c:pt idx="378">
                  <c:v>19.138671875</c:v>
                </c:pt>
                <c:pt idx="379">
                  <c:v>19.138671875</c:v>
                </c:pt>
                <c:pt idx="380">
                  <c:v>19.138671875</c:v>
                </c:pt>
                <c:pt idx="381">
                  <c:v>19.138671875</c:v>
                </c:pt>
                <c:pt idx="382">
                  <c:v>19.138671875</c:v>
                </c:pt>
                <c:pt idx="383">
                  <c:v>19.138671875</c:v>
                </c:pt>
                <c:pt idx="384">
                  <c:v>19.138671875</c:v>
                </c:pt>
                <c:pt idx="385">
                  <c:v>19.138671875</c:v>
                </c:pt>
                <c:pt idx="386">
                  <c:v>19.138671875</c:v>
                </c:pt>
                <c:pt idx="387">
                  <c:v>19.138671875</c:v>
                </c:pt>
                <c:pt idx="388">
                  <c:v>19.138671875</c:v>
                </c:pt>
                <c:pt idx="389">
                  <c:v>19.138671875</c:v>
                </c:pt>
                <c:pt idx="390">
                  <c:v>19.138671875</c:v>
                </c:pt>
                <c:pt idx="391">
                  <c:v>19.138671875</c:v>
                </c:pt>
                <c:pt idx="392">
                  <c:v>19.138671875</c:v>
                </c:pt>
                <c:pt idx="393">
                  <c:v>19.138671875</c:v>
                </c:pt>
                <c:pt idx="394">
                  <c:v>19.1396484375</c:v>
                </c:pt>
                <c:pt idx="395">
                  <c:v>19.138671875</c:v>
                </c:pt>
                <c:pt idx="396">
                  <c:v>19.138671875</c:v>
                </c:pt>
                <c:pt idx="397">
                  <c:v>19.138671875</c:v>
                </c:pt>
                <c:pt idx="398">
                  <c:v>19.138671875</c:v>
                </c:pt>
                <c:pt idx="399">
                  <c:v>19.1396484375</c:v>
                </c:pt>
                <c:pt idx="400">
                  <c:v>19.138671875</c:v>
                </c:pt>
                <c:pt idx="401">
                  <c:v>19.1396484375</c:v>
                </c:pt>
                <c:pt idx="402">
                  <c:v>19.146484375</c:v>
                </c:pt>
                <c:pt idx="403">
                  <c:v>19.146484375</c:v>
                </c:pt>
                <c:pt idx="404">
                  <c:v>19.146484375</c:v>
                </c:pt>
                <c:pt idx="405">
                  <c:v>19.146484375</c:v>
                </c:pt>
                <c:pt idx="406">
                  <c:v>19.146484375</c:v>
                </c:pt>
                <c:pt idx="407">
                  <c:v>19.146484375</c:v>
                </c:pt>
                <c:pt idx="408">
                  <c:v>19.146484375</c:v>
                </c:pt>
                <c:pt idx="409">
                  <c:v>19.146484375</c:v>
                </c:pt>
                <c:pt idx="410">
                  <c:v>19.146484375</c:v>
                </c:pt>
                <c:pt idx="411">
                  <c:v>19.146484375</c:v>
                </c:pt>
                <c:pt idx="412">
                  <c:v>19.146484375</c:v>
                </c:pt>
                <c:pt idx="413">
                  <c:v>19.146484375</c:v>
                </c:pt>
                <c:pt idx="414">
                  <c:v>19.146484375</c:v>
                </c:pt>
                <c:pt idx="415">
                  <c:v>19.146484375</c:v>
                </c:pt>
                <c:pt idx="416">
                  <c:v>19.146484375</c:v>
                </c:pt>
                <c:pt idx="417">
                  <c:v>19.146484375</c:v>
                </c:pt>
                <c:pt idx="418">
                  <c:v>19.146484375</c:v>
                </c:pt>
                <c:pt idx="419">
                  <c:v>19.146484375</c:v>
                </c:pt>
                <c:pt idx="420">
                  <c:v>19.146484375</c:v>
                </c:pt>
                <c:pt idx="421">
                  <c:v>19.146484375</c:v>
                </c:pt>
                <c:pt idx="422">
                  <c:v>19.146484375</c:v>
                </c:pt>
                <c:pt idx="423">
                  <c:v>19.146484375</c:v>
                </c:pt>
                <c:pt idx="424">
                  <c:v>19.146484375</c:v>
                </c:pt>
                <c:pt idx="425">
                  <c:v>19.146484375</c:v>
                </c:pt>
                <c:pt idx="426">
                  <c:v>19.146484375</c:v>
                </c:pt>
                <c:pt idx="427">
                  <c:v>19.146484375</c:v>
                </c:pt>
                <c:pt idx="428">
                  <c:v>19.146484375</c:v>
                </c:pt>
                <c:pt idx="429">
                  <c:v>19.146484375</c:v>
                </c:pt>
                <c:pt idx="430">
                  <c:v>19.146484375</c:v>
                </c:pt>
                <c:pt idx="431">
                  <c:v>19.146484375</c:v>
                </c:pt>
                <c:pt idx="432">
                  <c:v>19.146484375</c:v>
                </c:pt>
                <c:pt idx="433">
                  <c:v>19.1474609375</c:v>
                </c:pt>
                <c:pt idx="434">
                  <c:v>19.146484375</c:v>
                </c:pt>
                <c:pt idx="435">
                  <c:v>19.1474609375</c:v>
                </c:pt>
                <c:pt idx="436">
                  <c:v>19.146484375</c:v>
                </c:pt>
                <c:pt idx="437">
                  <c:v>19.15625</c:v>
                </c:pt>
                <c:pt idx="438">
                  <c:v>19.177734375</c:v>
                </c:pt>
                <c:pt idx="439">
                  <c:v>19.1787109375</c:v>
                </c:pt>
                <c:pt idx="440">
                  <c:v>19.177734375</c:v>
                </c:pt>
                <c:pt idx="441">
                  <c:v>19.1787109375</c:v>
                </c:pt>
                <c:pt idx="442">
                  <c:v>19.177734375</c:v>
                </c:pt>
                <c:pt idx="443">
                  <c:v>19.177734375</c:v>
                </c:pt>
                <c:pt idx="444">
                  <c:v>19.177734375</c:v>
                </c:pt>
                <c:pt idx="445">
                  <c:v>19.177734375</c:v>
                </c:pt>
                <c:pt idx="446">
                  <c:v>19.181640625</c:v>
                </c:pt>
                <c:pt idx="447">
                  <c:v>19.181640625</c:v>
                </c:pt>
                <c:pt idx="448">
                  <c:v>19.181640625</c:v>
                </c:pt>
                <c:pt idx="449">
                  <c:v>19.181640625</c:v>
                </c:pt>
                <c:pt idx="450">
                  <c:v>19.181640625</c:v>
                </c:pt>
                <c:pt idx="451">
                  <c:v>19.181640625</c:v>
                </c:pt>
                <c:pt idx="452">
                  <c:v>19.25</c:v>
                </c:pt>
                <c:pt idx="453">
                  <c:v>19.2509765625</c:v>
                </c:pt>
                <c:pt idx="454">
                  <c:v>19.2509765625</c:v>
                </c:pt>
                <c:pt idx="455">
                  <c:v>19.2509765625</c:v>
                </c:pt>
                <c:pt idx="456">
                  <c:v>19.2509765625</c:v>
                </c:pt>
                <c:pt idx="457">
                  <c:v>19.2509765625</c:v>
                </c:pt>
                <c:pt idx="458">
                  <c:v>19.2509765625</c:v>
                </c:pt>
                <c:pt idx="459">
                  <c:v>19.2509765625</c:v>
                </c:pt>
                <c:pt idx="460">
                  <c:v>19.2509765625</c:v>
                </c:pt>
                <c:pt idx="461">
                  <c:v>19.2509765625</c:v>
                </c:pt>
                <c:pt idx="462">
                  <c:v>19.2509765625</c:v>
                </c:pt>
                <c:pt idx="463">
                  <c:v>19.2509765625</c:v>
                </c:pt>
                <c:pt idx="464">
                  <c:v>19.2509765625</c:v>
                </c:pt>
                <c:pt idx="465">
                  <c:v>19.2509765625</c:v>
                </c:pt>
                <c:pt idx="466">
                  <c:v>19.2509765625</c:v>
                </c:pt>
                <c:pt idx="467">
                  <c:v>19.2509765625</c:v>
                </c:pt>
                <c:pt idx="468">
                  <c:v>19.2509765625</c:v>
                </c:pt>
                <c:pt idx="469">
                  <c:v>19.2509765625</c:v>
                </c:pt>
                <c:pt idx="470">
                  <c:v>19.2509765625</c:v>
                </c:pt>
                <c:pt idx="471">
                  <c:v>19.2509765625</c:v>
                </c:pt>
                <c:pt idx="472">
                  <c:v>19.2509765625</c:v>
                </c:pt>
                <c:pt idx="473">
                  <c:v>19.2509765625</c:v>
                </c:pt>
                <c:pt idx="474">
                  <c:v>19.2509765625</c:v>
                </c:pt>
                <c:pt idx="475">
                  <c:v>19.2509765625</c:v>
                </c:pt>
                <c:pt idx="476">
                  <c:v>19.2509765625</c:v>
                </c:pt>
                <c:pt idx="477">
                  <c:v>19.2509765625</c:v>
                </c:pt>
                <c:pt idx="478">
                  <c:v>19.2509765625</c:v>
                </c:pt>
                <c:pt idx="479">
                  <c:v>19.2509765625</c:v>
                </c:pt>
                <c:pt idx="480">
                  <c:v>19.2509765625</c:v>
                </c:pt>
                <c:pt idx="481">
                  <c:v>19.2509765625</c:v>
                </c:pt>
                <c:pt idx="482">
                  <c:v>19.2509765625</c:v>
                </c:pt>
                <c:pt idx="483">
                  <c:v>19.2509765625</c:v>
                </c:pt>
                <c:pt idx="484">
                  <c:v>19.2509765625</c:v>
                </c:pt>
                <c:pt idx="485">
                  <c:v>19.2509765625</c:v>
                </c:pt>
                <c:pt idx="486">
                  <c:v>19.2509765625</c:v>
                </c:pt>
                <c:pt idx="487">
                  <c:v>19.6806640625</c:v>
                </c:pt>
                <c:pt idx="488">
                  <c:v>19.9501953125</c:v>
                </c:pt>
                <c:pt idx="489">
                  <c:v>20.373046875</c:v>
                </c:pt>
                <c:pt idx="490">
                  <c:v>20.478515625</c:v>
                </c:pt>
                <c:pt idx="491">
                  <c:v>21.185546875</c:v>
                </c:pt>
                <c:pt idx="492">
                  <c:v>23.427734375</c:v>
                </c:pt>
                <c:pt idx="493">
                  <c:v>23.6171875</c:v>
                </c:pt>
                <c:pt idx="494">
                  <c:v>23.9873046875</c:v>
                </c:pt>
                <c:pt idx="495">
                  <c:v>24.166015625</c:v>
                </c:pt>
                <c:pt idx="496">
                  <c:v>25.013671875</c:v>
                </c:pt>
                <c:pt idx="497">
                  <c:v>25.8046875</c:v>
                </c:pt>
                <c:pt idx="498">
                  <c:v>25.8037109375</c:v>
                </c:pt>
                <c:pt idx="499">
                  <c:v>25.8046875</c:v>
                </c:pt>
                <c:pt idx="500">
                  <c:v>25.8037109375</c:v>
                </c:pt>
                <c:pt idx="501">
                  <c:v>25.8193359375</c:v>
                </c:pt>
                <c:pt idx="502">
                  <c:v>25.8349609375</c:v>
                </c:pt>
                <c:pt idx="503">
                  <c:v>25.8349609375</c:v>
                </c:pt>
                <c:pt idx="504">
                  <c:v>25.8349609375</c:v>
                </c:pt>
                <c:pt idx="505">
                  <c:v>25.8349609375</c:v>
                </c:pt>
                <c:pt idx="506">
                  <c:v>25.8349609375</c:v>
                </c:pt>
                <c:pt idx="507">
                  <c:v>25.8349609375</c:v>
                </c:pt>
                <c:pt idx="508">
                  <c:v>25.8349609375</c:v>
                </c:pt>
                <c:pt idx="509">
                  <c:v>25.8359375</c:v>
                </c:pt>
                <c:pt idx="510">
                  <c:v>25.8349609375</c:v>
                </c:pt>
                <c:pt idx="511">
                  <c:v>25.841796875</c:v>
                </c:pt>
                <c:pt idx="512">
                  <c:v>25.9697265625</c:v>
                </c:pt>
                <c:pt idx="513">
                  <c:v>26.9111328125</c:v>
                </c:pt>
                <c:pt idx="514">
                  <c:v>26.9111328125</c:v>
                </c:pt>
                <c:pt idx="515">
                  <c:v>27.4697265625</c:v>
                </c:pt>
                <c:pt idx="516">
                  <c:v>27.4697265625</c:v>
                </c:pt>
                <c:pt idx="517">
                  <c:v>27.4697265625</c:v>
                </c:pt>
                <c:pt idx="518">
                  <c:v>27.4697265625</c:v>
                </c:pt>
                <c:pt idx="519">
                  <c:v>27.4697265625</c:v>
                </c:pt>
                <c:pt idx="520">
                  <c:v>27.470703125</c:v>
                </c:pt>
                <c:pt idx="521">
                  <c:v>27.4697265625</c:v>
                </c:pt>
                <c:pt idx="522">
                  <c:v>27.4697265625</c:v>
                </c:pt>
                <c:pt idx="523">
                  <c:v>27.4697265625</c:v>
                </c:pt>
                <c:pt idx="524">
                  <c:v>27.4697265625</c:v>
                </c:pt>
                <c:pt idx="525">
                  <c:v>27.4697265625</c:v>
                </c:pt>
                <c:pt idx="526">
                  <c:v>27.4697265625</c:v>
                </c:pt>
                <c:pt idx="527">
                  <c:v>27.4697265625</c:v>
                </c:pt>
                <c:pt idx="528">
                  <c:v>27.4697265625</c:v>
                </c:pt>
                <c:pt idx="529">
                  <c:v>27.4697265625</c:v>
                </c:pt>
                <c:pt idx="530">
                  <c:v>27.4697265625</c:v>
                </c:pt>
                <c:pt idx="531">
                  <c:v>27.4697265625</c:v>
                </c:pt>
                <c:pt idx="532">
                  <c:v>27.4697265625</c:v>
                </c:pt>
                <c:pt idx="533">
                  <c:v>27.4697265625</c:v>
                </c:pt>
                <c:pt idx="534">
                  <c:v>27.4697265625</c:v>
                </c:pt>
                <c:pt idx="535">
                  <c:v>27.6181640625</c:v>
                </c:pt>
                <c:pt idx="536">
                  <c:v>27.6611328125</c:v>
                </c:pt>
                <c:pt idx="537">
                  <c:v>27.6611328125</c:v>
                </c:pt>
                <c:pt idx="538">
                  <c:v>27.6611328125</c:v>
                </c:pt>
                <c:pt idx="539">
                  <c:v>27.662109375</c:v>
                </c:pt>
                <c:pt idx="540">
                  <c:v>27.6611328125</c:v>
                </c:pt>
                <c:pt idx="541">
                  <c:v>27.6611328125</c:v>
                </c:pt>
                <c:pt idx="542">
                  <c:v>27.6611328125</c:v>
                </c:pt>
                <c:pt idx="543">
                  <c:v>27.6611328125</c:v>
                </c:pt>
                <c:pt idx="544">
                  <c:v>27.6611328125</c:v>
                </c:pt>
                <c:pt idx="545">
                  <c:v>27.6611328125</c:v>
                </c:pt>
                <c:pt idx="546">
                  <c:v>27.662109375</c:v>
                </c:pt>
                <c:pt idx="547">
                  <c:v>27.6611328125</c:v>
                </c:pt>
                <c:pt idx="548">
                  <c:v>27.6611328125</c:v>
                </c:pt>
                <c:pt idx="549">
                  <c:v>27.6611328125</c:v>
                </c:pt>
                <c:pt idx="550">
                  <c:v>27.6611328125</c:v>
                </c:pt>
                <c:pt idx="551">
                  <c:v>27.6611328125</c:v>
                </c:pt>
                <c:pt idx="552">
                  <c:v>27.6611328125</c:v>
                </c:pt>
                <c:pt idx="553">
                  <c:v>27.6611328125</c:v>
                </c:pt>
                <c:pt idx="554">
                  <c:v>27.6611328125</c:v>
                </c:pt>
                <c:pt idx="555">
                  <c:v>27.6611328125</c:v>
                </c:pt>
                <c:pt idx="556">
                  <c:v>27.6611328125</c:v>
                </c:pt>
                <c:pt idx="557">
                  <c:v>27.6845703125</c:v>
                </c:pt>
                <c:pt idx="558">
                  <c:v>27.5126953125</c:v>
                </c:pt>
                <c:pt idx="559">
                  <c:v>27.525390625</c:v>
                </c:pt>
                <c:pt idx="560">
                  <c:v>27.5244140625</c:v>
                </c:pt>
                <c:pt idx="561">
                  <c:v>27.525390625</c:v>
                </c:pt>
                <c:pt idx="562">
                  <c:v>27.5244140625</c:v>
                </c:pt>
                <c:pt idx="563">
                  <c:v>27.525390625</c:v>
                </c:pt>
                <c:pt idx="564">
                  <c:v>27.5244140625</c:v>
                </c:pt>
                <c:pt idx="565">
                  <c:v>27.7587890625</c:v>
                </c:pt>
                <c:pt idx="566">
                  <c:v>27.7861328125</c:v>
                </c:pt>
                <c:pt idx="567">
                  <c:v>27.8095703125</c:v>
                </c:pt>
                <c:pt idx="568">
                  <c:v>27.8095703125</c:v>
                </c:pt>
                <c:pt idx="569">
                  <c:v>27.8095703125</c:v>
                </c:pt>
                <c:pt idx="570">
                  <c:v>27.810546875</c:v>
                </c:pt>
                <c:pt idx="571">
                  <c:v>27.8095703125</c:v>
                </c:pt>
                <c:pt idx="572">
                  <c:v>27.8095703125</c:v>
                </c:pt>
                <c:pt idx="573">
                  <c:v>27.8095703125</c:v>
                </c:pt>
                <c:pt idx="574">
                  <c:v>27.8095703125</c:v>
                </c:pt>
                <c:pt idx="575">
                  <c:v>27.8095703125</c:v>
                </c:pt>
                <c:pt idx="576">
                  <c:v>27.8095703125</c:v>
                </c:pt>
                <c:pt idx="577">
                  <c:v>27.8095703125</c:v>
                </c:pt>
                <c:pt idx="578">
                  <c:v>27.8095703125</c:v>
                </c:pt>
                <c:pt idx="579">
                  <c:v>27.8095703125</c:v>
                </c:pt>
                <c:pt idx="580">
                  <c:v>27.8369140625</c:v>
                </c:pt>
                <c:pt idx="581">
                  <c:v>27.595703125</c:v>
                </c:pt>
                <c:pt idx="582">
                  <c:v>27.5986328125</c:v>
                </c:pt>
                <c:pt idx="583">
                  <c:v>27.716796875</c:v>
                </c:pt>
                <c:pt idx="584">
                  <c:v>27.7158203125</c:v>
                </c:pt>
                <c:pt idx="585">
                  <c:v>27.7158203125</c:v>
                </c:pt>
                <c:pt idx="586">
                  <c:v>27.7509765625</c:v>
                </c:pt>
                <c:pt idx="587">
                  <c:v>27.7587890625</c:v>
                </c:pt>
                <c:pt idx="588">
                  <c:v>27.7900390625</c:v>
                </c:pt>
                <c:pt idx="589">
                  <c:v>27.7978515625</c:v>
                </c:pt>
                <c:pt idx="590">
                  <c:v>27.7978515625</c:v>
                </c:pt>
                <c:pt idx="591">
                  <c:v>27.7978515625</c:v>
                </c:pt>
                <c:pt idx="592">
                  <c:v>27.7978515625</c:v>
                </c:pt>
                <c:pt idx="593">
                  <c:v>27.7978515625</c:v>
                </c:pt>
                <c:pt idx="594">
                  <c:v>27.7978515625</c:v>
                </c:pt>
                <c:pt idx="595">
                  <c:v>27.7978515625</c:v>
                </c:pt>
                <c:pt idx="596">
                  <c:v>27.7978515625</c:v>
                </c:pt>
                <c:pt idx="597">
                  <c:v>27.7978515625</c:v>
                </c:pt>
                <c:pt idx="598">
                  <c:v>27.7978515625</c:v>
                </c:pt>
                <c:pt idx="599">
                  <c:v>27.7978515625</c:v>
                </c:pt>
                <c:pt idx="600">
                  <c:v>27.7978515625</c:v>
                </c:pt>
                <c:pt idx="601">
                  <c:v>27.7978515625</c:v>
                </c:pt>
                <c:pt idx="602">
                  <c:v>27.7978515625</c:v>
                </c:pt>
                <c:pt idx="603">
                  <c:v>27.7978515625</c:v>
                </c:pt>
                <c:pt idx="604">
                  <c:v>27.8212890625</c:v>
                </c:pt>
                <c:pt idx="605">
                  <c:v>27.9306640625</c:v>
                </c:pt>
                <c:pt idx="606">
                  <c:v>27.998046875</c:v>
                </c:pt>
                <c:pt idx="607">
                  <c:v>28.0947265625</c:v>
                </c:pt>
                <c:pt idx="608">
                  <c:v>28.0947265625</c:v>
                </c:pt>
                <c:pt idx="609">
                  <c:v>28.0947265625</c:v>
                </c:pt>
                <c:pt idx="610">
                  <c:v>28.0947265625</c:v>
                </c:pt>
                <c:pt idx="611">
                  <c:v>28.0947265625</c:v>
                </c:pt>
                <c:pt idx="612">
                  <c:v>28.1806640625</c:v>
                </c:pt>
                <c:pt idx="613">
                  <c:v>28.1923828125</c:v>
                </c:pt>
                <c:pt idx="614">
                  <c:v>28.1923828125</c:v>
                </c:pt>
                <c:pt idx="615">
                  <c:v>28.1923828125</c:v>
                </c:pt>
                <c:pt idx="616">
                  <c:v>28.1923828125</c:v>
                </c:pt>
                <c:pt idx="617">
                  <c:v>28.1923828125</c:v>
                </c:pt>
                <c:pt idx="618">
                  <c:v>28.1923828125</c:v>
                </c:pt>
                <c:pt idx="619">
                  <c:v>28.1923828125</c:v>
                </c:pt>
                <c:pt idx="620">
                  <c:v>28.1923828125</c:v>
                </c:pt>
                <c:pt idx="621">
                  <c:v>28.1923828125</c:v>
                </c:pt>
                <c:pt idx="622">
                  <c:v>28.1923828125</c:v>
                </c:pt>
                <c:pt idx="623">
                  <c:v>28.1923828125</c:v>
                </c:pt>
                <c:pt idx="624">
                  <c:v>28.1923828125</c:v>
                </c:pt>
                <c:pt idx="625">
                  <c:v>28.1923828125</c:v>
                </c:pt>
                <c:pt idx="626">
                  <c:v>28.1923828125</c:v>
                </c:pt>
                <c:pt idx="627">
                  <c:v>28.1923828125</c:v>
                </c:pt>
                <c:pt idx="628">
                  <c:v>28.2119140625</c:v>
                </c:pt>
                <c:pt idx="629">
                  <c:v>29.3173828125</c:v>
                </c:pt>
                <c:pt idx="630">
                  <c:v>29.3408203125</c:v>
                </c:pt>
                <c:pt idx="631">
                  <c:v>29.8798828125</c:v>
                </c:pt>
                <c:pt idx="632">
                  <c:v>29.8798828125</c:v>
                </c:pt>
                <c:pt idx="633">
                  <c:v>29.8798828125</c:v>
                </c:pt>
                <c:pt idx="634">
                  <c:v>29.8798828125</c:v>
                </c:pt>
                <c:pt idx="635">
                  <c:v>29.8798828125</c:v>
                </c:pt>
                <c:pt idx="636">
                  <c:v>29.8798828125</c:v>
                </c:pt>
                <c:pt idx="637">
                  <c:v>29.8798828125</c:v>
                </c:pt>
                <c:pt idx="638">
                  <c:v>29.8798828125</c:v>
                </c:pt>
                <c:pt idx="639">
                  <c:v>29.8798828125</c:v>
                </c:pt>
                <c:pt idx="640">
                  <c:v>29.8798828125</c:v>
                </c:pt>
                <c:pt idx="641">
                  <c:v>29.8798828125</c:v>
                </c:pt>
                <c:pt idx="642">
                  <c:v>29.8798828125</c:v>
                </c:pt>
                <c:pt idx="643">
                  <c:v>29.8798828125</c:v>
                </c:pt>
                <c:pt idx="644">
                  <c:v>29.8798828125</c:v>
                </c:pt>
                <c:pt idx="645">
                  <c:v>29.8798828125</c:v>
                </c:pt>
                <c:pt idx="646">
                  <c:v>29.8798828125</c:v>
                </c:pt>
                <c:pt idx="647">
                  <c:v>29.8798828125</c:v>
                </c:pt>
                <c:pt idx="648">
                  <c:v>29.8798828125</c:v>
                </c:pt>
                <c:pt idx="649">
                  <c:v>29.8798828125</c:v>
                </c:pt>
                <c:pt idx="650">
                  <c:v>29.8798828125</c:v>
                </c:pt>
                <c:pt idx="651">
                  <c:v>29.9111328125</c:v>
                </c:pt>
                <c:pt idx="652">
                  <c:v>30.0322265625</c:v>
                </c:pt>
                <c:pt idx="653">
                  <c:v>30.0322265625</c:v>
                </c:pt>
                <c:pt idx="654">
                  <c:v>30.0322265625</c:v>
                </c:pt>
                <c:pt idx="655">
                  <c:v>30.0322265625</c:v>
                </c:pt>
                <c:pt idx="656">
                  <c:v>30.0322265625</c:v>
                </c:pt>
                <c:pt idx="657">
                  <c:v>30.0322265625</c:v>
                </c:pt>
                <c:pt idx="658">
                  <c:v>30.0322265625</c:v>
                </c:pt>
                <c:pt idx="659">
                  <c:v>30.0322265625</c:v>
                </c:pt>
                <c:pt idx="660">
                  <c:v>30.0322265625</c:v>
                </c:pt>
                <c:pt idx="661">
                  <c:v>30.0322265625</c:v>
                </c:pt>
                <c:pt idx="662">
                  <c:v>30.0322265625</c:v>
                </c:pt>
                <c:pt idx="663">
                  <c:v>30.0322265625</c:v>
                </c:pt>
                <c:pt idx="664">
                  <c:v>30.0322265625</c:v>
                </c:pt>
                <c:pt idx="665">
                  <c:v>30.0322265625</c:v>
                </c:pt>
                <c:pt idx="666">
                  <c:v>30.0322265625</c:v>
                </c:pt>
                <c:pt idx="667">
                  <c:v>30.0322265625</c:v>
                </c:pt>
                <c:pt idx="668">
                  <c:v>30.0322265625</c:v>
                </c:pt>
                <c:pt idx="669">
                  <c:v>30.033203125</c:v>
                </c:pt>
                <c:pt idx="670">
                  <c:v>30.0322265625</c:v>
                </c:pt>
                <c:pt idx="671">
                  <c:v>30.033203125</c:v>
                </c:pt>
                <c:pt idx="672">
                  <c:v>30.0322265625</c:v>
                </c:pt>
                <c:pt idx="673">
                  <c:v>30.0322265625</c:v>
                </c:pt>
                <c:pt idx="674">
                  <c:v>30.0322265625</c:v>
                </c:pt>
                <c:pt idx="675">
                  <c:v>30.0595703125</c:v>
                </c:pt>
                <c:pt idx="676">
                  <c:v>29.8955078125</c:v>
                </c:pt>
                <c:pt idx="677">
                  <c:v>29.8955078125</c:v>
                </c:pt>
                <c:pt idx="678">
                  <c:v>29.896484375</c:v>
                </c:pt>
                <c:pt idx="679">
                  <c:v>29.8955078125</c:v>
                </c:pt>
                <c:pt idx="680">
                  <c:v>29.896484375</c:v>
                </c:pt>
                <c:pt idx="681">
                  <c:v>29.8955078125</c:v>
                </c:pt>
                <c:pt idx="682">
                  <c:v>29.8955078125</c:v>
                </c:pt>
                <c:pt idx="683">
                  <c:v>30.0439453125</c:v>
                </c:pt>
                <c:pt idx="684">
                  <c:v>30.0439453125</c:v>
                </c:pt>
                <c:pt idx="685">
                  <c:v>30.0439453125</c:v>
                </c:pt>
                <c:pt idx="686">
                  <c:v>30.0439453125</c:v>
                </c:pt>
                <c:pt idx="687">
                  <c:v>30.0439453125</c:v>
                </c:pt>
                <c:pt idx="688">
                  <c:v>30.0439453125</c:v>
                </c:pt>
                <c:pt idx="689">
                  <c:v>30.044921875</c:v>
                </c:pt>
                <c:pt idx="690">
                  <c:v>30.0439453125</c:v>
                </c:pt>
                <c:pt idx="691">
                  <c:v>30.044921875</c:v>
                </c:pt>
                <c:pt idx="692">
                  <c:v>30.0439453125</c:v>
                </c:pt>
                <c:pt idx="693">
                  <c:v>30.0439453125</c:v>
                </c:pt>
                <c:pt idx="694">
                  <c:v>30.0439453125</c:v>
                </c:pt>
                <c:pt idx="695">
                  <c:v>30.0439453125</c:v>
                </c:pt>
                <c:pt idx="696">
                  <c:v>30.0439453125</c:v>
                </c:pt>
                <c:pt idx="697">
                  <c:v>30.0439453125</c:v>
                </c:pt>
                <c:pt idx="698">
                  <c:v>30.0556640625</c:v>
                </c:pt>
                <c:pt idx="699">
                  <c:v>29.9033203125</c:v>
                </c:pt>
                <c:pt idx="700">
                  <c:v>29.904296875</c:v>
                </c:pt>
                <c:pt idx="701">
                  <c:v>29.9033203125</c:v>
                </c:pt>
                <c:pt idx="702">
                  <c:v>30.021484375</c:v>
                </c:pt>
                <c:pt idx="703">
                  <c:v>30.0205078125</c:v>
                </c:pt>
                <c:pt idx="704">
                  <c:v>30.0205078125</c:v>
                </c:pt>
                <c:pt idx="705">
                  <c:v>30.0556640625</c:v>
                </c:pt>
                <c:pt idx="706">
                  <c:v>30.0869140625</c:v>
                </c:pt>
                <c:pt idx="707">
                  <c:v>30.1025390625</c:v>
                </c:pt>
                <c:pt idx="708">
                  <c:v>30.1025390625</c:v>
                </c:pt>
                <c:pt idx="709">
                  <c:v>30.1025390625</c:v>
                </c:pt>
                <c:pt idx="710">
                  <c:v>30.1025390625</c:v>
                </c:pt>
                <c:pt idx="711">
                  <c:v>30.1025390625</c:v>
                </c:pt>
                <c:pt idx="712">
                  <c:v>30.1025390625</c:v>
                </c:pt>
                <c:pt idx="713">
                  <c:v>30.1025390625</c:v>
                </c:pt>
                <c:pt idx="714">
                  <c:v>30.1025390625</c:v>
                </c:pt>
                <c:pt idx="715">
                  <c:v>30.1025390625</c:v>
                </c:pt>
                <c:pt idx="716">
                  <c:v>30.1025390625</c:v>
                </c:pt>
                <c:pt idx="717">
                  <c:v>30.1025390625</c:v>
                </c:pt>
                <c:pt idx="718">
                  <c:v>30.1025390625</c:v>
                </c:pt>
                <c:pt idx="719">
                  <c:v>30.1025390625</c:v>
                </c:pt>
                <c:pt idx="720">
                  <c:v>30.1025390625</c:v>
                </c:pt>
                <c:pt idx="721">
                  <c:v>30.1025390625</c:v>
                </c:pt>
                <c:pt idx="722">
                  <c:v>30.1025390625</c:v>
                </c:pt>
                <c:pt idx="723">
                  <c:v>30.1025390625</c:v>
                </c:pt>
                <c:pt idx="724">
                  <c:v>30.1025390625</c:v>
                </c:pt>
                <c:pt idx="725">
                  <c:v>30.1025390625</c:v>
                </c:pt>
                <c:pt idx="726">
                  <c:v>30.1025390625</c:v>
                </c:pt>
                <c:pt idx="727">
                  <c:v>30.103515625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5695856"/>
        <c:axId val="1695696944"/>
      </c:lineChart>
      <c:catAx>
        <c:axId val="1695695856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  <a:endParaRPr lang="nl-NL"/>
          </a:p>
        </c:txPr>
        <c:crossAx val="1695696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95696944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crossAx val="169569585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rot="0" anchor="ctr"/>
    <a:lstStyle/>
    <a:p>
      <a:pPr algn="ctr">
        <a:defRPr sz="1000" b="0">
          <a:solidFill>
            <a:srgbClr val="000000"/>
          </a:solidFill>
          <a:latin typeface="Arial" charset="0"/>
          <a:ea typeface="Arial" charset="0"/>
          <a:cs typeface="Arial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4" workbookViewId="0"/>
  </sheetViews>
  <sheetFormatPr defaultColWidth="9.109375" defaultRowHeight="13.2" x14ac:dyDescent="0.25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729"/>
  <sheetViews>
    <sheetView tabSelected="1" workbookViewId="0"/>
  </sheetViews>
  <sheetFormatPr defaultColWidth="9.109375" defaultRowHeight="13.2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spans="1:10" x14ac:dyDescent="0.25">
      <c r="A2" s="1">
        <f>1913</f>
        <v>1913</v>
      </c>
      <c r="B2" s="1">
        <f>21</f>
        <v>21</v>
      </c>
      <c r="C2" s="1">
        <f>1819</f>
        <v>1819</v>
      </c>
      <c r="D2" s="1">
        <f>3528</f>
        <v>3528</v>
      </c>
      <c r="E2" s="1">
        <f>3.4453125</f>
        <v>3.4453125</v>
      </c>
      <c r="G2" s="1">
        <f>337</f>
        <v>337</v>
      </c>
    </row>
    <row r="3" spans="1:10" x14ac:dyDescent="0.25">
      <c r="A3" s="1">
        <f>2200</f>
        <v>2200</v>
      </c>
      <c r="B3" s="1">
        <f>20</f>
        <v>20</v>
      </c>
      <c r="C3" s="1">
        <f>1994</f>
        <v>1994</v>
      </c>
      <c r="D3" s="1">
        <f>6224</f>
        <v>6224</v>
      </c>
      <c r="E3" s="1">
        <f>6.078125</f>
        <v>6.078125</v>
      </c>
    </row>
    <row r="4" spans="1:10" x14ac:dyDescent="0.25">
      <c r="A4" s="1">
        <f>2493</f>
        <v>2493</v>
      </c>
      <c r="B4" s="1">
        <f>31</f>
        <v>31</v>
      </c>
      <c r="C4" s="1">
        <f>2165</f>
        <v>2165</v>
      </c>
      <c r="D4" s="1">
        <f>6984</f>
        <v>6984</v>
      </c>
      <c r="E4" s="1">
        <f>6.8203125</f>
        <v>6.8203125</v>
      </c>
      <c r="G4" s="1" t="s">
        <v>5</v>
      </c>
    </row>
    <row r="5" spans="1:10" x14ac:dyDescent="0.25">
      <c r="A5" s="1">
        <f>2824</f>
        <v>2824</v>
      </c>
      <c r="B5" s="1">
        <f>34</f>
        <v>34</v>
      </c>
      <c r="C5" s="1">
        <f>2333</f>
        <v>2333</v>
      </c>
      <c r="D5" s="1">
        <f>8916</f>
        <v>8916</v>
      </c>
      <c r="E5" s="1">
        <f>8.70703125</f>
        <v>8.70703125</v>
      </c>
      <c r="G5" s="1">
        <f>174</f>
        <v>174</v>
      </c>
    </row>
    <row r="6" spans="1:10" x14ac:dyDescent="0.25">
      <c r="A6" s="1">
        <f>3123</f>
        <v>3123</v>
      </c>
      <c r="B6" s="1">
        <f>31</f>
        <v>31</v>
      </c>
      <c r="C6" s="1">
        <f>2512</f>
        <v>2512</v>
      </c>
      <c r="D6" s="1">
        <f>9754</f>
        <v>9754</v>
      </c>
      <c r="E6" s="1">
        <f>9.525390625</f>
        <v>9.525390625</v>
      </c>
    </row>
    <row r="7" spans="1:10" x14ac:dyDescent="0.25">
      <c r="A7" s="1">
        <f>3456</f>
        <v>3456</v>
      </c>
      <c r="B7" s="1">
        <f>25</f>
        <v>25</v>
      </c>
      <c r="C7" s="1">
        <f>2667</f>
        <v>2667</v>
      </c>
      <c r="D7" s="1">
        <f>10684</f>
        <v>10684</v>
      </c>
      <c r="E7" s="1">
        <f>10.43359375</f>
        <v>10.43359375</v>
      </c>
    </row>
    <row r="8" spans="1:10" x14ac:dyDescent="0.25">
      <c r="A8" s="1">
        <f>3769</f>
        <v>3769</v>
      </c>
      <c r="B8" s="1">
        <f>0</f>
        <v>0</v>
      </c>
      <c r="C8" s="1">
        <f>2834</f>
        <v>2834</v>
      </c>
      <c r="D8" s="1">
        <f>10968</f>
        <v>10968</v>
      </c>
      <c r="E8" s="1">
        <f>10.7109375</f>
        <v>10.7109375</v>
      </c>
    </row>
    <row r="9" spans="1:10" x14ac:dyDescent="0.25">
      <c r="A9" s="1">
        <f>4084</f>
        <v>4084</v>
      </c>
      <c r="B9" s="1">
        <f>0</f>
        <v>0</v>
      </c>
      <c r="C9" s="1">
        <f>2967</f>
        <v>2967</v>
      </c>
      <c r="D9" s="1">
        <f>11549</f>
        <v>11549</v>
      </c>
      <c r="E9" s="1">
        <f>11.2783203125</f>
        <v>11.2783203125</v>
      </c>
    </row>
    <row r="10" spans="1:10" x14ac:dyDescent="0.25">
      <c r="A10" s="1">
        <f>4345</f>
        <v>4345</v>
      </c>
      <c r="B10" s="1">
        <f>0</f>
        <v>0</v>
      </c>
      <c r="C10" s="1">
        <f>3136</f>
        <v>3136</v>
      </c>
      <c r="D10" s="1">
        <f>13426</f>
        <v>13426</v>
      </c>
      <c r="E10" s="1">
        <f>13.111328125</f>
        <v>13.111328125</v>
      </c>
    </row>
    <row r="11" spans="1:10" x14ac:dyDescent="0.25">
      <c r="A11" s="1">
        <f>4678</f>
        <v>4678</v>
      </c>
      <c r="B11" s="1">
        <f>4</f>
        <v>4</v>
      </c>
      <c r="C11" s="1">
        <f>3317</f>
        <v>3317</v>
      </c>
      <c r="D11" s="1">
        <f>15701</f>
        <v>15701</v>
      </c>
      <c r="E11" s="1">
        <f>15.3330078125</f>
        <v>15.3330078125</v>
      </c>
    </row>
    <row r="12" spans="1:10" x14ac:dyDescent="0.25">
      <c r="A12" s="1">
        <f>5028</f>
        <v>5028</v>
      </c>
      <c r="B12" s="1">
        <f>4</f>
        <v>4</v>
      </c>
      <c r="C12" s="1">
        <f>3491</f>
        <v>3491</v>
      </c>
      <c r="D12" s="1">
        <f>18121</f>
        <v>18121</v>
      </c>
      <c r="E12" s="1">
        <f>17.6962890625</f>
        <v>17.6962890625</v>
      </c>
      <c r="H12" s="1" t="s">
        <v>6</v>
      </c>
      <c r="I12" s="1" t="s">
        <v>7</v>
      </c>
      <c r="J12" s="1" t="s">
        <v>8</v>
      </c>
    </row>
    <row r="13" spans="1:10" x14ac:dyDescent="0.25">
      <c r="A13" s="1">
        <f>5341</f>
        <v>5341</v>
      </c>
      <c r="B13" s="1">
        <f>0</f>
        <v>0</v>
      </c>
      <c r="C13" s="1">
        <f>3638</f>
        <v>3638</v>
      </c>
      <c r="D13" s="1">
        <f>18132</f>
        <v>18132</v>
      </c>
      <c r="E13" s="1">
        <f>17.70703125</f>
        <v>17.70703125</v>
      </c>
      <c r="H13" s="1">
        <v>17</v>
      </c>
      <c r="I13" s="1">
        <f>MAX(E2:E1322)</f>
        <v>30.103515625</v>
      </c>
      <c r="J13" s="1">
        <v>30</v>
      </c>
    </row>
    <row r="14" spans="1:10" x14ac:dyDescent="0.25">
      <c r="A14" s="1">
        <f>5705</f>
        <v>5705</v>
      </c>
      <c r="B14" s="1">
        <f>0</f>
        <v>0</v>
      </c>
      <c r="C14" s="1">
        <f>3796</f>
        <v>3796</v>
      </c>
      <c r="D14" s="1">
        <f>18132</f>
        <v>18132</v>
      </c>
      <c r="E14" s="1">
        <f>17.70703125</f>
        <v>17.70703125</v>
      </c>
    </row>
    <row r="15" spans="1:10" x14ac:dyDescent="0.25">
      <c r="A15" s="1">
        <f>6046</f>
        <v>6046</v>
      </c>
      <c r="B15" s="1">
        <f>4</f>
        <v>4</v>
      </c>
      <c r="C15" s="1">
        <f>3994</f>
        <v>3994</v>
      </c>
      <c r="D15" s="1">
        <f>18152</f>
        <v>18152</v>
      </c>
      <c r="E15" s="1">
        <f>17.7265625</f>
        <v>17.7265625</v>
      </c>
    </row>
    <row r="16" spans="1:10" x14ac:dyDescent="0.25">
      <c r="A16" s="1">
        <f>6375</f>
        <v>6375</v>
      </c>
      <c r="B16" s="1">
        <f>43</f>
        <v>43</v>
      </c>
      <c r="C16" s="1">
        <f>4172</f>
        <v>4172</v>
      </c>
      <c r="D16" s="1">
        <f>18153</f>
        <v>18153</v>
      </c>
      <c r="E16" s="1">
        <f>17.7275390625</f>
        <v>17.7275390625</v>
      </c>
    </row>
    <row r="17" spans="1:5" x14ac:dyDescent="0.25">
      <c r="A17" s="1">
        <f>6722</f>
        <v>6722</v>
      </c>
      <c r="B17" s="1">
        <f>6</f>
        <v>6</v>
      </c>
      <c r="C17" s="1">
        <f>4334</f>
        <v>4334</v>
      </c>
      <c r="D17" s="1">
        <f>18152</f>
        <v>18152</v>
      </c>
      <c r="E17" s="1">
        <f>17.7265625</f>
        <v>17.7265625</v>
      </c>
    </row>
    <row r="18" spans="1:5" x14ac:dyDescent="0.25">
      <c r="A18" s="1">
        <f>7056</f>
        <v>7056</v>
      </c>
      <c r="B18" s="1">
        <f>5</f>
        <v>5</v>
      </c>
      <c r="C18" s="1">
        <f>4517</f>
        <v>4517</v>
      </c>
      <c r="D18" s="1">
        <f>18274</f>
        <v>18274</v>
      </c>
      <c r="E18" s="1">
        <f>17.845703125</f>
        <v>17.845703125</v>
      </c>
    </row>
    <row r="19" spans="1:5" x14ac:dyDescent="0.25">
      <c r="A19" s="1">
        <f>7402</f>
        <v>7402</v>
      </c>
      <c r="B19" s="1">
        <f>5</f>
        <v>5</v>
      </c>
      <c r="C19" s="1">
        <f>4684</f>
        <v>4684</v>
      </c>
      <c r="D19" s="1">
        <f>18346</f>
        <v>18346</v>
      </c>
      <c r="E19" s="1">
        <f>17.916015625</f>
        <v>17.916015625</v>
      </c>
    </row>
    <row r="20" spans="1:5" x14ac:dyDescent="0.25">
      <c r="A20" s="1">
        <f>7784</f>
        <v>7784</v>
      </c>
      <c r="B20" s="1">
        <f t="shared" ref="B20:B38" si="0">0</f>
        <v>0</v>
      </c>
      <c r="C20" s="1">
        <f>4847</f>
        <v>4847</v>
      </c>
      <c r="D20" s="1">
        <f>18346</f>
        <v>18346</v>
      </c>
      <c r="E20" s="1">
        <f>17.916015625</f>
        <v>17.916015625</v>
      </c>
    </row>
    <row r="21" spans="1:5" x14ac:dyDescent="0.25">
      <c r="A21" s="1">
        <f>8210</f>
        <v>8210</v>
      </c>
      <c r="B21" s="1">
        <f t="shared" si="0"/>
        <v>0</v>
      </c>
      <c r="C21" s="1">
        <f>5018</f>
        <v>5018</v>
      </c>
      <c r="D21" s="1">
        <f>18346</f>
        <v>18346</v>
      </c>
      <c r="E21" s="1">
        <f>17.916015625</f>
        <v>17.916015625</v>
      </c>
    </row>
    <row r="22" spans="1:5" x14ac:dyDescent="0.25">
      <c r="A22" s="1">
        <f>8613</f>
        <v>8613</v>
      </c>
      <c r="B22" s="1">
        <f t="shared" si="0"/>
        <v>0</v>
      </c>
      <c r="C22" s="1">
        <f>5181</f>
        <v>5181</v>
      </c>
      <c r="D22" s="1">
        <f>18346</f>
        <v>18346</v>
      </c>
      <c r="E22" s="1">
        <f>17.916015625</f>
        <v>17.916015625</v>
      </c>
    </row>
    <row r="23" spans="1:5" x14ac:dyDescent="0.25">
      <c r="A23" s="1">
        <f>9022</f>
        <v>9022</v>
      </c>
      <c r="B23" s="1">
        <f t="shared" si="0"/>
        <v>0</v>
      </c>
      <c r="C23" s="1">
        <f>5373</f>
        <v>5373</v>
      </c>
      <c r="D23" s="1">
        <f>18346</f>
        <v>18346</v>
      </c>
      <c r="E23" s="1">
        <f>17.916015625</f>
        <v>17.916015625</v>
      </c>
    </row>
    <row r="24" spans="1:5" x14ac:dyDescent="0.25">
      <c r="A24" s="1">
        <f>9426</f>
        <v>9426</v>
      </c>
      <c r="B24" s="1">
        <f t="shared" si="0"/>
        <v>0</v>
      </c>
      <c r="C24" s="1">
        <f>5534</f>
        <v>5534</v>
      </c>
      <c r="D24" s="1">
        <f>18218</f>
        <v>18218</v>
      </c>
      <c r="E24" s="1">
        <f>17.791015625</f>
        <v>17.791015625</v>
      </c>
    </row>
    <row r="25" spans="1:5" x14ac:dyDescent="0.25">
      <c r="A25" s="1">
        <f>9824</f>
        <v>9824</v>
      </c>
      <c r="B25" s="1">
        <f t="shared" si="0"/>
        <v>0</v>
      </c>
      <c r="C25" s="1">
        <f>5714</f>
        <v>5714</v>
      </c>
      <c r="D25" s="1">
        <f>18218</f>
        <v>18218</v>
      </c>
      <c r="E25" s="1">
        <f>17.791015625</f>
        <v>17.791015625</v>
      </c>
    </row>
    <row r="26" spans="1:5" x14ac:dyDescent="0.25">
      <c r="A26" s="1">
        <f>10223</f>
        <v>10223</v>
      </c>
      <c r="B26" s="1">
        <f t="shared" si="0"/>
        <v>0</v>
      </c>
      <c r="C26" s="1">
        <f>5888</f>
        <v>5888</v>
      </c>
      <c r="D26" s="1">
        <f>18218</f>
        <v>18218</v>
      </c>
      <c r="E26" s="1">
        <f>17.791015625</f>
        <v>17.791015625</v>
      </c>
    </row>
    <row r="27" spans="1:5" x14ac:dyDescent="0.25">
      <c r="A27" s="1">
        <f>10623</f>
        <v>10623</v>
      </c>
      <c r="B27" s="1">
        <f t="shared" si="0"/>
        <v>0</v>
      </c>
      <c r="C27" s="1">
        <f>6063</f>
        <v>6063</v>
      </c>
      <c r="D27" s="1">
        <f>18218</f>
        <v>18218</v>
      </c>
      <c r="E27" s="1">
        <f>17.791015625</f>
        <v>17.791015625</v>
      </c>
    </row>
    <row r="28" spans="1:5" x14ac:dyDescent="0.25">
      <c r="A28" s="1">
        <f>11035</f>
        <v>11035</v>
      </c>
      <c r="B28" s="1">
        <f t="shared" si="0"/>
        <v>0</v>
      </c>
      <c r="C28" s="1">
        <f>6247</f>
        <v>6247</v>
      </c>
      <c r="D28" s="1">
        <f>18259</f>
        <v>18259</v>
      </c>
      <c r="E28" s="1">
        <f>17.8310546875</f>
        <v>17.8310546875</v>
      </c>
    </row>
    <row r="29" spans="1:5" x14ac:dyDescent="0.25">
      <c r="A29" s="1">
        <f>11429</f>
        <v>11429</v>
      </c>
      <c r="B29" s="1">
        <f t="shared" si="0"/>
        <v>0</v>
      </c>
      <c r="C29" s="1">
        <f>6472</f>
        <v>6472</v>
      </c>
      <c r="D29" s="1">
        <f>19211</f>
        <v>19211</v>
      </c>
      <c r="E29" s="1">
        <f>18.7607421875</f>
        <v>18.7607421875</v>
      </c>
    </row>
    <row r="30" spans="1:5" x14ac:dyDescent="0.25">
      <c r="A30" s="1">
        <f>11798</f>
        <v>11798</v>
      </c>
      <c r="B30" s="1">
        <f t="shared" si="0"/>
        <v>0</v>
      </c>
      <c r="C30" s="1">
        <f>6605</f>
        <v>6605</v>
      </c>
      <c r="D30" s="1">
        <f>19358</f>
        <v>19358</v>
      </c>
      <c r="E30" s="1">
        <f>18.904296875</f>
        <v>18.904296875</v>
      </c>
    </row>
    <row r="31" spans="1:5" x14ac:dyDescent="0.25">
      <c r="A31" s="1">
        <f>12089</f>
        <v>12089</v>
      </c>
      <c r="B31" s="1">
        <f t="shared" si="0"/>
        <v>0</v>
      </c>
      <c r="C31" s="1">
        <f>6768</f>
        <v>6768</v>
      </c>
      <c r="D31" s="1">
        <f>19378</f>
        <v>19378</v>
      </c>
      <c r="E31" s="1">
        <f>18.923828125</f>
        <v>18.923828125</v>
      </c>
    </row>
    <row r="32" spans="1:5" x14ac:dyDescent="0.25">
      <c r="A32" s="1">
        <f>12380</f>
        <v>12380</v>
      </c>
      <c r="B32" s="1">
        <f t="shared" si="0"/>
        <v>0</v>
      </c>
      <c r="C32" s="1">
        <f>6932</f>
        <v>6932</v>
      </c>
      <c r="D32" s="1">
        <f>19374</f>
        <v>19374</v>
      </c>
      <c r="E32" s="1">
        <f>18.919921875</f>
        <v>18.919921875</v>
      </c>
    </row>
    <row r="33" spans="1:5" x14ac:dyDescent="0.25">
      <c r="A33" s="1">
        <f>12672</f>
        <v>12672</v>
      </c>
      <c r="B33" s="1">
        <f t="shared" si="0"/>
        <v>0</v>
      </c>
      <c r="C33" s="1">
        <f>7103</f>
        <v>7103</v>
      </c>
      <c r="D33" s="1">
        <f>19374</f>
        <v>19374</v>
      </c>
      <c r="E33" s="1">
        <f>18.919921875</f>
        <v>18.919921875</v>
      </c>
    </row>
    <row r="34" spans="1:5" x14ac:dyDescent="0.25">
      <c r="A34" s="1">
        <f>13003</f>
        <v>13003</v>
      </c>
      <c r="B34" s="1">
        <f t="shared" si="0"/>
        <v>0</v>
      </c>
      <c r="C34" s="1">
        <f>7255</f>
        <v>7255</v>
      </c>
      <c r="D34" s="1">
        <f t="shared" ref="D34:D67" si="1">19378</f>
        <v>19378</v>
      </c>
      <c r="E34" s="1">
        <f t="shared" ref="E34:E67" si="2">18.923828125</f>
        <v>18.923828125</v>
      </c>
    </row>
    <row r="35" spans="1:5" x14ac:dyDescent="0.25">
      <c r="A35" s="1">
        <f>13339</f>
        <v>13339</v>
      </c>
      <c r="B35" s="1">
        <f t="shared" si="0"/>
        <v>0</v>
      </c>
      <c r="C35" s="1">
        <f>7451</f>
        <v>7451</v>
      </c>
      <c r="D35" s="1">
        <f t="shared" si="1"/>
        <v>19378</v>
      </c>
      <c r="E35" s="1">
        <f t="shared" si="2"/>
        <v>18.923828125</v>
      </c>
    </row>
    <row r="36" spans="1:5" x14ac:dyDescent="0.25">
      <c r="A36" s="1">
        <f>13697</f>
        <v>13697</v>
      </c>
      <c r="B36" s="1">
        <f t="shared" si="0"/>
        <v>0</v>
      </c>
      <c r="C36" s="1">
        <f>7612</f>
        <v>7612</v>
      </c>
      <c r="D36" s="1">
        <f t="shared" si="1"/>
        <v>19378</v>
      </c>
      <c r="E36" s="1">
        <f t="shared" si="2"/>
        <v>18.923828125</v>
      </c>
    </row>
    <row r="37" spans="1:5" x14ac:dyDescent="0.25">
      <c r="A37" s="1">
        <f>14019</f>
        <v>14019</v>
      </c>
      <c r="B37" s="1">
        <f t="shared" si="0"/>
        <v>0</v>
      </c>
      <c r="C37" s="1">
        <f>7822</f>
        <v>7822</v>
      </c>
      <c r="D37" s="1">
        <f t="shared" si="1"/>
        <v>19378</v>
      </c>
      <c r="E37" s="1">
        <f t="shared" si="2"/>
        <v>18.923828125</v>
      </c>
    </row>
    <row r="38" spans="1:5" x14ac:dyDescent="0.25">
      <c r="A38" s="1">
        <f>14319</f>
        <v>14319</v>
      </c>
      <c r="B38" s="1">
        <f t="shared" si="0"/>
        <v>0</v>
      </c>
      <c r="C38" s="1">
        <f>8006</f>
        <v>8006</v>
      </c>
      <c r="D38" s="1">
        <f t="shared" si="1"/>
        <v>19378</v>
      </c>
      <c r="E38" s="1">
        <f t="shared" si="2"/>
        <v>18.923828125</v>
      </c>
    </row>
    <row r="39" spans="1:5" x14ac:dyDescent="0.25">
      <c r="A39" s="1">
        <f>14626</f>
        <v>14626</v>
      </c>
      <c r="B39" s="1">
        <f>9</f>
        <v>9</v>
      </c>
      <c r="C39" s="1">
        <f>8207</f>
        <v>8207</v>
      </c>
      <c r="D39" s="1">
        <f t="shared" si="1"/>
        <v>19378</v>
      </c>
      <c r="E39" s="1">
        <f t="shared" si="2"/>
        <v>18.923828125</v>
      </c>
    </row>
    <row r="40" spans="1:5" x14ac:dyDescent="0.25">
      <c r="A40" s="1">
        <f>14909</f>
        <v>14909</v>
      </c>
      <c r="B40" s="1">
        <f>2</f>
        <v>2</v>
      </c>
      <c r="C40" s="1">
        <f>8394</f>
        <v>8394</v>
      </c>
      <c r="D40" s="1">
        <f t="shared" si="1"/>
        <v>19378</v>
      </c>
      <c r="E40" s="1">
        <f t="shared" si="2"/>
        <v>18.923828125</v>
      </c>
    </row>
    <row r="41" spans="1:5" x14ac:dyDescent="0.25">
      <c r="A41" s="1">
        <f>15199</f>
        <v>15199</v>
      </c>
      <c r="B41" s="1">
        <f>3</f>
        <v>3</v>
      </c>
      <c r="C41" s="1">
        <f>8597</f>
        <v>8597</v>
      </c>
      <c r="D41" s="1">
        <f t="shared" si="1"/>
        <v>19378</v>
      </c>
      <c r="E41" s="1">
        <f t="shared" si="2"/>
        <v>18.923828125</v>
      </c>
    </row>
    <row r="42" spans="1:5" x14ac:dyDescent="0.25">
      <c r="A42" s="1">
        <f>15513</f>
        <v>15513</v>
      </c>
      <c r="B42" s="1">
        <f>3</f>
        <v>3</v>
      </c>
      <c r="C42" s="1">
        <f>8793</f>
        <v>8793</v>
      </c>
      <c r="D42" s="1">
        <f t="shared" si="1"/>
        <v>19378</v>
      </c>
      <c r="E42" s="1">
        <f t="shared" si="2"/>
        <v>18.923828125</v>
      </c>
    </row>
    <row r="43" spans="1:5" x14ac:dyDescent="0.25">
      <c r="A43" s="1">
        <f>15813</f>
        <v>15813</v>
      </c>
      <c r="B43" s="1">
        <f t="shared" ref="B43:B64" si="3">0</f>
        <v>0</v>
      </c>
      <c r="C43" s="1">
        <f>8991</f>
        <v>8991</v>
      </c>
      <c r="D43" s="1">
        <f t="shared" si="1"/>
        <v>19378</v>
      </c>
      <c r="E43" s="1">
        <f t="shared" si="2"/>
        <v>18.923828125</v>
      </c>
    </row>
    <row r="44" spans="1:5" x14ac:dyDescent="0.25">
      <c r="A44" s="1">
        <f>16207</f>
        <v>16207</v>
      </c>
      <c r="B44" s="1">
        <f t="shared" si="3"/>
        <v>0</v>
      </c>
      <c r="C44" s="1">
        <f>9224</f>
        <v>9224</v>
      </c>
      <c r="D44" s="1">
        <f t="shared" si="1"/>
        <v>19378</v>
      </c>
      <c r="E44" s="1">
        <f t="shared" si="2"/>
        <v>18.923828125</v>
      </c>
    </row>
    <row r="45" spans="1:5" x14ac:dyDescent="0.25">
      <c r="A45" s="1">
        <f>16540</f>
        <v>16540</v>
      </c>
      <c r="B45" s="1">
        <f t="shared" si="3"/>
        <v>0</v>
      </c>
      <c r="C45" s="1">
        <f>9412</f>
        <v>9412</v>
      </c>
      <c r="D45" s="1">
        <f t="shared" si="1"/>
        <v>19378</v>
      </c>
      <c r="E45" s="1">
        <f t="shared" si="2"/>
        <v>18.923828125</v>
      </c>
    </row>
    <row r="46" spans="1:5" x14ac:dyDescent="0.25">
      <c r="A46" s="1">
        <f>16854</f>
        <v>16854</v>
      </c>
      <c r="B46" s="1">
        <f t="shared" si="3"/>
        <v>0</v>
      </c>
      <c r="C46" s="1">
        <f>9595</f>
        <v>9595</v>
      </c>
      <c r="D46" s="1">
        <f t="shared" si="1"/>
        <v>19378</v>
      </c>
      <c r="E46" s="1">
        <f t="shared" si="2"/>
        <v>18.923828125</v>
      </c>
    </row>
    <row r="47" spans="1:5" x14ac:dyDescent="0.25">
      <c r="A47" s="1">
        <f>17192</f>
        <v>17192</v>
      </c>
      <c r="B47" s="1">
        <f t="shared" si="3"/>
        <v>0</v>
      </c>
      <c r="C47" s="1">
        <f>9807</f>
        <v>9807</v>
      </c>
      <c r="D47" s="1">
        <f t="shared" si="1"/>
        <v>19378</v>
      </c>
      <c r="E47" s="1">
        <f t="shared" si="2"/>
        <v>18.923828125</v>
      </c>
    </row>
    <row r="48" spans="1:5" x14ac:dyDescent="0.25">
      <c r="A48" s="1">
        <f>17530</f>
        <v>17530</v>
      </c>
      <c r="B48" s="1">
        <f t="shared" si="3"/>
        <v>0</v>
      </c>
      <c r="C48" s="1">
        <f>9989</f>
        <v>9989</v>
      </c>
      <c r="D48" s="1">
        <f t="shared" si="1"/>
        <v>19378</v>
      </c>
      <c r="E48" s="1">
        <f t="shared" si="2"/>
        <v>18.923828125</v>
      </c>
    </row>
    <row r="49" spans="1:5" x14ac:dyDescent="0.25">
      <c r="A49" s="1">
        <f>17872</f>
        <v>17872</v>
      </c>
      <c r="B49" s="1">
        <f t="shared" si="3"/>
        <v>0</v>
      </c>
      <c r="C49" s="1">
        <f>10196</f>
        <v>10196</v>
      </c>
      <c r="D49" s="1">
        <f t="shared" si="1"/>
        <v>19378</v>
      </c>
      <c r="E49" s="1">
        <f t="shared" si="2"/>
        <v>18.923828125</v>
      </c>
    </row>
    <row r="50" spans="1:5" x14ac:dyDescent="0.25">
      <c r="A50" s="1">
        <f>18156</f>
        <v>18156</v>
      </c>
      <c r="B50" s="1">
        <f t="shared" si="3"/>
        <v>0</v>
      </c>
      <c r="C50" s="1">
        <f>10401</f>
        <v>10401</v>
      </c>
      <c r="D50" s="1">
        <f t="shared" si="1"/>
        <v>19378</v>
      </c>
      <c r="E50" s="1">
        <f t="shared" si="2"/>
        <v>18.923828125</v>
      </c>
    </row>
    <row r="51" spans="1:5" x14ac:dyDescent="0.25">
      <c r="A51" s="1">
        <f>18444</f>
        <v>18444</v>
      </c>
      <c r="B51" s="1">
        <f t="shared" si="3"/>
        <v>0</v>
      </c>
      <c r="C51" s="1">
        <f>10614</f>
        <v>10614</v>
      </c>
      <c r="D51" s="1">
        <f t="shared" si="1"/>
        <v>19378</v>
      </c>
      <c r="E51" s="1">
        <f t="shared" si="2"/>
        <v>18.923828125</v>
      </c>
    </row>
    <row r="52" spans="1:5" x14ac:dyDescent="0.25">
      <c r="A52" s="1">
        <f>18718</f>
        <v>18718</v>
      </c>
      <c r="B52" s="1">
        <f t="shared" si="3"/>
        <v>0</v>
      </c>
      <c r="C52" s="1">
        <f>10802</f>
        <v>10802</v>
      </c>
      <c r="D52" s="1">
        <f t="shared" si="1"/>
        <v>19378</v>
      </c>
      <c r="E52" s="1">
        <f t="shared" si="2"/>
        <v>18.923828125</v>
      </c>
    </row>
    <row r="53" spans="1:5" x14ac:dyDescent="0.25">
      <c r="A53" s="1">
        <f>18982</f>
        <v>18982</v>
      </c>
      <c r="B53" s="1">
        <f t="shared" si="3"/>
        <v>0</v>
      </c>
      <c r="C53" s="1">
        <f>11002</f>
        <v>11002</v>
      </c>
      <c r="D53" s="1">
        <f t="shared" si="1"/>
        <v>19378</v>
      </c>
      <c r="E53" s="1">
        <f t="shared" si="2"/>
        <v>18.923828125</v>
      </c>
    </row>
    <row r="54" spans="1:5" x14ac:dyDescent="0.25">
      <c r="A54" s="1">
        <f>19264</f>
        <v>19264</v>
      </c>
      <c r="B54" s="1">
        <f t="shared" si="3"/>
        <v>0</v>
      </c>
      <c r="C54" s="1">
        <f>11212</f>
        <v>11212</v>
      </c>
      <c r="D54" s="1">
        <f t="shared" si="1"/>
        <v>19378</v>
      </c>
      <c r="E54" s="1">
        <f t="shared" si="2"/>
        <v>18.923828125</v>
      </c>
    </row>
    <row r="55" spans="1:5" x14ac:dyDescent="0.25">
      <c r="A55" s="1">
        <f>19558</f>
        <v>19558</v>
      </c>
      <c r="B55" s="1">
        <f t="shared" si="3"/>
        <v>0</v>
      </c>
      <c r="C55" s="1">
        <f>11414</f>
        <v>11414</v>
      </c>
      <c r="D55" s="1">
        <f t="shared" si="1"/>
        <v>19378</v>
      </c>
      <c r="E55" s="1">
        <f t="shared" si="2"/>
        <v>18.923828125</v>
      </c>
    </row>
    <row r="56" spans="1:5" x14ac:dyDescent="0.25">
      <c r="A56" s="1">
        <f>19851</f>
        <v>19851</v>
      </c>
      <c r="B56" s="1">
        <f t="shared" si="3"/>
        <v>0</v>
      </c>
      <c r="C56" s="1">
        <f>11620</f>
        <v>11620</v>
      </c>
      <c r="D56" s="1">
        <f t="shared" si="1"/>
        <v>19378</v>
      </c>
      <c r="E56" s="1">
        <f t="shared" si="2"/>
        <v>18.923828125</v>
      </c>
    </row>
    <row r="57" spans="1:5" x14ac:dyDescent="0.25">
      <c r="A57" s="1">
        <f>20144</f>
        <v>20144</v>
      </c>
      <c r="B57" s="1">
        <f t="shared" si="3"/>
        <v>0</v>
      </c>
      <c r="C57" s="1">
        <f>11782</f>
        <v>11782</v>
      </c>
      <c r="D57" s="1">
        <f t="shared" si="1"/>
        <v>19378</v>
      </c>
      <c r="E57" s="1">
        <f t="shared" si="2"/>
        <v>18.923828125</v>
      </c>
    </row>
    <row r="58" spans="1:5" x14ac:dyDescent="0.25">
      <c r="A58" s="1">
        <f>20456</f>
        <v>20456</v>
      </c>
      <c r="B58" s="1">
        <f t="shared" si="3"/>
        <v>0</v>
      </c>
      <c r="C58" s="1">
        <f>11938</f>
        <v>11938</v>
      </c>
      <c r="D58" s="1">
        <f t="shared" si="1"/>
        <v>19378</v>
      </c>
      <c r="E58" s="1">
        <f t="shared" si="2"/>
        <v>18.923828125</v>
      </c>
    </row>
    <row r="59" spans="1:5" x14ac:dyDescent="0.25">
      <c r="A59" s="1">
        <f>20749</f>
        <v>20749</v>
      </c>
      <c r="B59" s="1">
        <f t="shared" si="3"/>
        <v>0</v>
      </c>
      <c r="C59" s="1">
        <f>12100</f>
        <v>12100</v>
      </c>
      <c r="D59" s="1">
        <f t="shared" si="1"/>
        <v>19378</v>
      </c>
      <c r="E59" s="1">
        <f t="shared" si="2"/>
        <v>18.923828125</v>
      </c>
    </row>
    <row r="60" spans="1:5" x14ac:dyDescent="0.25">
      <c r="A60" s="1">
        <f>21088</f>
        <v>21088</v>
      </c>
      <c r="B60" s="1">
        <f t="shared" si="3"/>
        <v>0</v>
      </c>
      <c r="C60" s="1">
        <f>12236</f>
        <v>12236</v>
      </c>
      <c r="D60" s="1">
        <f t="shared" si="1"/>
        <v>19378</v>
      </c>
      <c r="E60" s="1">
        <f t="shared" si="2"/>
        <v>18.923828125</v>
      </c>
    </row>
    <row r="61" spans="1:5" x14ac:dyDescent="0.25">
      <c r="A61" s="1">
        <f>21427</f>
        <v>21427</v>
      </c>
      <c r="B61" s="1">
        <f t="shared" si="3"/>
        <v>0</v>
      </c>
      <c r="C61" s="1">
        <f>12401</f>
        <v>12401</v>
      </c>
      <c r="D61" s="1">
        <f t="shared" si="1"/>
        <v>19378</v>
      </c>
      <c r="E61" s="1">
        <f t="shared" si="2"/>
        <v>18.923828125</v>
      </c>
    </row>
    <row r="62" spans="1:5" x14ac:dyDescent="0.25">
      <c r="A62" s="1">
        <f>21755</f>
        <v>21755</v>
      </c>
      <c r="B62" s="1">
        <f t="shared" si="3"/>
        <v>0</v>
      </c>
      <c r="C62" s="1">
        <f>12540</f>
        <v>12540</v>
      </c>
      <c r="D62" s="1">
        <f t="shared" si="1"/>
        <v>19378</v>
      </c>
      <c r="E62" s="1">
        <f t="shared" si="2"/>
        <v>18.923828125</v>
      </c>
    </row>
    <row r="63" spans="1:5" x14ac:dyDescent="0.25">
      <c r="A63" s="1">
        <f>22048</f>
        <v>22048</v>
      </c>
      <c r="B63" s="1">
        <f t="shared" si="3"/>
        <v>0</v>
      </c>
      <c r="C63" s="1">
        <f>12707</f>
        <v>12707</v>
      </c>
      <c r="D63" s="1">
        <f t="shared" si="1"/>
        <v>19378</v>
      </c>
      <c r="E63" s="1">
        <f t="shared" si="2"/>
        <v>18.923828125</v>
      </c>
    </row>
    <row r="64" spans="1:5" x14ac:dyDescent="0.25">
      <c r="A64" s="1">
        <f>22340</f>
        <v>22340</v>
      </c>
      <c r="B64" s="1">
        <f t="shared" si="3"/>
        <v>0</v>
      </c>
      <c r="C64" s="1">
        <f>12868</f>
        <v>12868</v>
      </c>
      <c r="D64" s="1">
        <f t="shared" si="1"/>
        <v>19378</v>
      </c>
      <c r="E64" s="1">
        <f t="shared" si="2"/>
        <v>18.923828125</v>
      </c>
    </row>
    <row r="65" spans="1:5" x14ac:dyDescent="0.25">
      <c r="A65" s="1">
        <f>22623</f>
        <v>22623</v>
      </c>
      <c r="B65" s="1">
        <f>7</f>
        <v>7</v>
      </c>
      <c r="C65" s="1">
        <f>13031</f>
        <v>13031</v>
      </c>
      <c r="D65" s="1">
        <f t="shared" si="1"/>
        <v>19378</v>
      </c>
      <c r="E65" s="1">
        <f t="shared" si="2"/>
        <v>18.923828125</v>
      </c>
    </row>
    <row r="66" spans="1:5" x14ac:dyDescent="0.25">
      <c r="A66" s="1">
        <f>22928</f>
        <v>22928</v>
      </c>
      <c r="B66" s="1">
        <f>5</f>
        <v>5</v>
      </c>
      <c r="C66" s="1">
        <f>13194</f>
        <v>13194</v>
      </c>
      <c r="D66" s="1">
        <f t="shared" si="1"/>
        <v>19378</v>
      </c>
      <c r="E66" s="1">
        <f t="shared" si="2"/>
        <v>18.923828125</v>
      </c>
    </row>
    <row r="67" spans="1:5" x14ac:dyDescent="0.25">
      <c r="A67" s="1">
        <f>23249</f>
        <v>23249</v>
      </c>
      <c r="B67" s="1">
        <f>3</f>
        <v>3</v>
      </c>
      <c r="C67" s="1">
        <f>13366</f>
        <v>13366</v>
      </c>
      <c r="D67" s="1">
        <f t="shared" si="1"/>
        <v>19378</v>
      </c>
      <c r="E67" s="1">
        <f t="shared" si="2"/>
        <v>18.923828125</v>
      </c>
    </row>
    <row r="68" spans="1:5" x14ac:dyDescent="0.25">
      <c r="A68" s="1">
        <f>23589</f>
        <v>23589</v>
      </c>
      <c r="B68" s="1">
        <f t="shared" ref="B68:B76" si="4">0</f>
        <v>0</v>
      </c>
      <c r="C68" s="1">
        <f>13568</f>
        <v>13568</v>
      </c>
      <c r="D68" s="1">
        <f>19431</f>
        <v>19431</v>
      </c>
      <c r="E68" s="1">
        <f t="shared" ref="E68:E74" si="5">18.9755859375</f>
        <v>18.9755859375</v>
      </c>
    </row>
    <row r="69" spans="1:5" x14ac:dyDescent="0.25">
      <c r="A69" s="1">
        <f>23908</f>
        <v>23908</v>
      </c>
      <c r="B69" s="1">
        <f t="shared" si="4"/>
        <v>0</v>
      </c>
      <c r="C69" s="1">
        <f>13733</f>
        <v>13733</v>
      </c>
      <c r="D69" s="1">
        <f>19431</f>
        <v>19431</v>
      </c>
      <c r="E69" s="1">
        <f t="shared" si="5"/>
        <v>18.9755859375</v>
      </c>
    </row>
    <row r="70" spans="1:5" x14ac:dyDescent="0.25">
      <c r="A70" s="1">
        <f>24276</f>
        <v>24276</v>
      </c>
      <c r="B70" s="1">
        <f t="shared" si="4"/>
        <v>0</v>
      </c>
      <c r="C70" s="1">
        <f>13892</f>
        <v>13892</v>
      </c>
      <c r="D70" s="1">
        <f>19431</f>
        <v>19431</v>
      </c>
      <c r="E70" s="1">
        <f t="shared" si="5"/>
        <v>18.9755859375</v>
      </c>
    </row>
    <row r="71" spans="1:5" x14ac:dyDescent="0.25">
      <c r="A71" s="1">
        <f>24626</f>
        <v>24626</v>
      </c>
      <c r="B71" s="1">
        <f t="shared" si="4"/>
        <v>0</v>
      </c>
      <c r="C71" s="1">
        <f>14058</f>
        <v>14058</v>
      </c>
      <c r="D71" s="1">
        <f>19431</f>
        <v>19431</v>
      </c>
      <c r="E71" s="1">
        <f t="shared" si="5"/>
        <v>18.9755859375</v>
      </c>
    </row>
    <row r="72" spans="1:5" x14ac:dyDescent="0.25">
      <c r="A72" s="1">
        <f>24951</f>
        <v>24951</v>
      </c>
      <c r="B72" s="1">
        <f t="shared" si="4"/>
        <v>0</v>
      </c>
      <c r="C72" s="1">
        <f>14201</f>
        <v>14201</v>
      </c>
      <c r="D72" s="1">
        <f>19431</f>
        <v>19431</v>
      </c>
      <c r="E72" s="1">
        <f t="shared" si="5"/>
        <v>18.9755859375</v>
      </c>
    </row>
    <row r="73" spans="1:5" x14ac:dyDescent="0.25">
      <c r="A73" s="1">
        <f>25281</f>
        <v>25281</v>
      </c>
      <c r="B73" s="1">
        <f t="shared" si="4"/>
        <v>0</v>
      </c>
      <c r="C73" s="1">
        <f>14361</f>
        <v>14361</v>
      </c>
      <c r="D73" s="1">
        <f>19431</f>
        <v>19431</v>
      </c>
      <c r="E73" s="1">
        <f t="shared" si="5"/>
        <v>18.9755859375</v>
      </c>
    </row>
    <row r="74" spans="1:5" x14ac:dyDescent="0.25">
      <c r="A74" s="1">
        <f>25617</f>
        <v>25617</v>
      </c>
      <c r="B74" s="1">
        <f t="shared" si="4"/>
        <v>0</v>
      </c>
      <c r="C74" s="1">
        <f>14530</f>
        <v>14530</v>
      </c>
      <c r="D74" s="1">
        <f>19431</f>
        <v>19431</v>
      </c>
      <c r="E74" s="1">
        <f t="shared" si="5"/>
        <v>18.9755859375</v>
      </c>
    </row>
    <row r="75" spans="1:5" x14ac:dyDescent="0.25">
      <c r="A75" s="1">
        <f>25947</f>
        <v>25947</v>
      </c>
      <c r="B75" s="1">
        <f t="shared" si="4"/>
        <v>0</v>
      </c>
      <c r="C75" s="1">
        <f>14726</f>
        <v>14726</v>
      </c>
      <c r="D75" s="1">
        <f>19444</f>
        <v>19444</v>
      </c>
      <c r="E75" s="1">
        <f>18.98828125</f>
        <v>18.98828125</v>
      </c>
    </row>
    <row r="76" spans="1:5" x14ac:dyDescent="0.25">
      <c r="A76" s="1">
        <f>26283</f>
        <v>26283</v>
      </c>
      <c r="B76" s="1">
        <f t="shared" si="4"/>
        <v>0</v>
      </c>
      <c r="C76" s="1">
        <f>14900</f>
        <v>14900</v>
      </c>
      <c r="D76" s="1">
        <f t="shared" ref="D76:D97" si="6">19443</f>
        <v>19443</v>
      </c>
      <c r="E76" s="1">
        <f t="shared" ref="E76:E97" si="7">18.9873046875</f>
        <v>18.9873046875</v>
      </c>
    </row>
    <row r="77" spans="1:5" x14ac:dyDescent="0.25">
      <c r="A77" s="1">
        <f>26614</f>
        <v>26614</v>
      </c>
      <c r="B77" s="1">
        <f>4</f>
        <v>4</v>
      </c>
      <c r="C77" s="1">
        <f>15050</f>
        <v>15050</v>
      </c>
      <c r="D77" s="1">
        <f t="shared" si="6"/>
        <v>19443</v>
      </c>
      <c r="E77" s="1">
        <f t="shared" si="7"/>
        <v>18.9873046875</v>
      </c>
    </row>
    <row r="78" spans="1:5" x14ac:dyDescent="0.25">
      <c r="A78" s="1">
        <f>26965</f>
        <v>26965</v>
      </c>
      <c r="B78" s="1">
        <f t="shared" ref="B78:B86" si="8">0</f>
        <v>0</v>
      </c>
      <c r="C78" s="1">
        <f>15226</f>
        <v>15226</v>
      </c>
      <c r="D78" s="1">
        <f t="shared" si="6"/>
        <v>19443</v>
      </c>
      <c r="E78" s="1">
        <f t="shared" si="7"/>
        <v>18.9873046875</v>
      </c>
    </row>
    <row r="79" spans="1:5" x14ac:dyDescent="0.25">
      <c r="A79" s="1">
        <f>27333</f>
        <v>27333</v>
      </c>
      <c r="B79" s="1">
        <f t="shared" si="8"/>
        <v>0</v>
      </c>
      <c r="C79" s="1">
        <f>15363</f>
        <v>15363</v>
      </c>
      <c r="D79" s="1">
        <f t="shared" si="6"/>
        <v>19443</v>
      </c>
      <c r="E79" s="1">
        <f t="shared" si="7"/>
        <v>18.9873046875</v>
      </c>
    </row>
    <row r="80" spans="1:5" x14ac:dyDescent="0.25">
      <c r="A80" s="1">
        <f>27690</f>
        <v>27690</v>
      </c>
      <c r="B80" s="1">
        <f t="shared" si="8"/>
        <v>0</v>
      </c>
      <c r="C80" s="1">
        <f>15528</f>
        <v>15528</v>
      </c>
      <c r="D80" s="1">
        <f t="shared" si="6"/>
        <v>19443</v>
      </c>
      <c r="E80" s="1">
        <f t="shared" si="7"/>
        <v>18.9873046875</v>
      </c>
    </row>
    <row r="81" spans="1:5" x14ac:dyDescent="0.25">
      <c r="A81" s="1">
        <f>28049</f>
        <v>28049</v>
      </c>
      <c r="B81" s="1">
        <f t="shared" si="8"/>
        <v>0</v>
      </c>
      <c r="C81" s="1">
        <f>15662</f>
        <v>15662</v>
      </c>
      <c r="D81" s="1">
        <f t="shared" si="6"/>
        <v>19443</v>
      </c>
      <c r="E81" s="1">
        <f t="shared" si="7"/>
        <v>18.9873046875</v>
      </c>
    </row>
    <row r="82" spans="1:5" x14ac:dyDescent="0.25">
      <c r="A82" s="1">
        <f>28402</f>
        <v>28402</v>
      </c>
      <c r="B82" s="1">
        <f t="shared" si="8"/>
        <v>0</v>
      </c>
      <c r="C82" s="1">
        <f>15831</f>
        <v>15831</v>
      </c>
      <c r="D82" s="1">
        <f t="shared" si="6"/>
        <v>19443</v>
      </c>
      <c r="E82" s="1">
        <f t="shared" si="7"/>
        <v>18.9873046875</v>
      </c>
    </row>
    <row r="83" spans="1:5" x14ac:dyDescent="0.25">
      <c r="A83" s="1">
        <f>28748</f>
        <v>28748</v>
      </c>
      <c r="B83" s="1">
        <f t="shared" si="8"/>
        <v>0</v>
      </c>
      <c r="C83" s="1">
        <f>16041</f>
        <v>16041</v>
      </c>
      <c r="D83" s="1">
        <f t="shared" si="6"/>
        <v>19443</v>
      </c>
      <c r="E83" s="1">
        <f t="shared" si="7"/>
        <v>18.9873046875</v>
      </c>
    </row>
    <row r="84" spans="1:5" x14ac:dyDescent="0.25">
      <c r="A84" s="1">
        <f>29074</f>
        <v>29074</v>
      </c>
      <c r="B84" s="1">
        <f t="shared" si="8"/>
        <v>0</v>
      </c>
      <c r="C84" s="1">
        <f>16224</f>
        <v>16224</v>
      </c>
      <c r="D84" s="1">
        <f t="shared" si="6"/>
        <v>19443</v>
      </c>
      <c r="E84" s="1">
        <f t="shared" si="7"/>
        <v>18.9873046875</v>
      </c>
    </row>
    <row r="85" spans="1:5" x14ac:dyDescent="0.25">
      <c r="A85" s="1">
        <f>29419</f>
        <v>29419</v>
      </c>
      <c r="B85" s="1">
        <f t="shared" si="8"/>
        <v>0</v>
      </c>
      <c r="C85" s="1">
        <f>16365</f>
        <v>16365</v>
      </c>
      <c r="D85" s="1">
        <f t="shared" si="6"/>
        <v>19443</v>
      </c>
      <c r="E85" s="1">
        <f t="shared" si="7"/>
        <v>18.9873046875</v>
      </c>
    </row>
    <row r="86" spans="1:5" x14ac:dyDescent="0.25">
      <c r="A86" s="1">
        <f>29748</f>
        <v>29748</v>
      </c>
      <c r="B86" s="1">
        <f t="shared" si="8"/>
        <v>0</v>
      </c>
      <c r="C86" s="1">
        <f>16522</f>
        <v>16522</v>
      </c>
      <c r="D86" s="1">
        <f t="shared" si="6"/>
        <v>19443</v>
      </c>
      <c r="E86" s="1">
        <f t="shared" si="7"/>
        <v>18.9873046875</v>
      </c>
    </row>
    <row r="87" spans="1:5" x14ac:dyDescent="0.25">
      <c r="A87" s="1">
        <f>30074</f>
        <v>30074</v>
      </c>
      <c r="B87" s="1">
        <f>6</f>
        <v>6</v>
      </c>
      <c r="C87" s="1">
        <f>16695</f>
        <v>16695</v>
      </c>
      <c r="D87" s="1">
        <f t="shared" si="6"/>
        <v>19443</v>
      </c>
      <c r="E87" s="1">
        <f t="shared" si="7"/>
        <v>18.9873046875</v>
      </c>
    </row>
    <row r="88" spans="1:5" x14ac:dyDescent="0.25">
      <c r="A88" s="1">
        <f>30380</f>
        <v>30380</v>
      </c>
      <c r="B88" s="1">
        <f>2</f>
        <v>2</v>
      </c>
      <c r="C88" s="1">
        <f>16863</f>
        <v>16863</v>
      </c>
      <c r="D88" s="1">
        <f t="shared" si="6"/>
        <v>19443</v>
      </c>
      <c r="E88" s="1">
        <f t="shared" si="7"/>
        <v>18.9873046875</v>
      </c>
    </row>
    <row r="89" spans="1:5" x14ac:dyDescent="0.25">
      <c r="A89" s="1">
        <f>30692</f>
        <v>30692</v>
      </c>
      <c r="B89" s="1">
        <f>5</f>
        <v>5</v>
      </c>
      <c r="C89" s="1">
        <f>17029</f>
        <v>17029</v>
      </c>
      <c r="D89" s="1">
        <f t="shared" si="6"/>
        <v>19443</v>
      </c>
      <c r="E89" s="1">
        <f t="shared" si="7"/>
        <v>18.9873046875</v>
      </c>
    </row>
    <row r="90" spans="1:5" x14ac:dyDescent="0.25">
      <c r="A90" s="1">
        <f>31027</f>
        <v>31027</v>
      </c>
      <c r="B90" s="1">
        <f>6</f>
        <v>6</v>
      </c>
      <c r="C90" s="1">
        <f>17202</f>
        <v>17202</v>
      </c>
      <c r="D90" s="1">
        <f t="shared" si="6"/>
        <v>19443</v>
      </c>
      <c r="E90" s="1">
        <f t="shared" si="7"/>
        <v>18.9873046875</v>
      </c>
    </row>
    <row r="91" spans="1:5" x14ac:dyDescent="0.25">
      <c r="A91" s="1">
        <f>31340</f>
        <v>31340</v>
      </c>
      <c r="B91" s="1">
        <f t="shared" ref="B91:B109" si="9">0</f>
        <v>0</v>
      </c>
      <c r="C91" s="1">
        <f>17365</f>
        <v>17365</v>
      </c>
      <c r="D91" s="1">
        <f t="shared" si="6"/>
        <v>19443</v>
      </c>
      <c r="E91" s="1">
        <f t="shared" si="7"/>
        <v>18.9873046875</v>
      </c>
    </row>
    <row r="92" spans="1:5" x14ac:dyDescent="0.25">
      <c r="A92" s="1">
        <f>31633</f>
        <v>31633</v>
      </c>
      <c r="B92" s="1">
        <f t="shared" si="9"/>
        <v>0</v>
      </c>
      <c r="C92" s="1">
        <f>17579</f>
        <v>17579</v>
      </c>
      <c r="D92" s="1">
        <f t="shared" si="6"/>
        <v>19443</v>
      </c>
      <c r="E92" s="1">
        <f t="shared" si="7"/>
        <v>18.9873046875</v>
      </c>
    </row>
    <row r="93" spans="1:5" x14ac:dyDescent="0.25">
      <c r="A93" s="1">
        <f>31909</f>
        <v>31909</v>
      </c>
      <c r="B93" s="1">
        <f t="shared" si="9"/>
        <v>0</v>
      </c>
      <c r="C93" s="1">
        <f>17719</f>
        <v>17719</v>
      </c>
      <c r="D93" s="1">
        <f t="shared" si="6"/>
        <v>19443</v>
      </c>
      <c r="E93" s="1">
        <f t="shared" si="7"/>
        <v>18.9873046875</v>
      </c>
    </row>
    <row r="94" spans="1:5" x14ac:dyDescent="0.25">
      <c r="A94" s="1">
        <f>32236</f>
        <v>32236</v>
      </c>
      <c r="B94" s="1">
        <f t="shared" si="9"/>
        <v>0</v>
      </c>
      <c r="C94" s="1">
        <f>17892</f>
        <v>17892</v>
      </c>
      <c r="D94" s="1">
        <f t="shared" si="6"/>
        <v>19443</v>
      </c>
      <c r="E94" s="1">
        <f t="shared" si="7"/>
        <v>18.9873046875</v>
      </c>
    </row>
    <row r="95" spans="1:5" x14ac:dyDescent="0.25">
      <c r="A95" s="1">
        <f>32568</f>
        <v>32568</v>
      </c>
      <c r="B95" s="1">
        <f t="shared" si="9"/>
        <v>0</v>
      </c>
      <c r="C95" s="1">
        <f>18040</f>
        <v>18040</v>
      </c>
      <c r="D95" s="1">
        <f t="shared" si="6"/>
        <v>19443</v>
      </c>
      <c r="E95" s="1">
        <f t="shared" si="7"/>
        <v>18.9873046875</v>
      </c>
    </row>
    <row r="96" spans="1:5" x14ac:dyDescent="0.25">
      <c r="A96" s="1">
        <f>32858</f>
        <v>32858</v>
      </c>
      <c r="B96" s="1">
        <f t="shared" si="9"/>
        <v>0</v>
      </c>
      <c r="C96" s="1">
        <f>18198</f>
        <v>18198</v>
      </c>
      <c r="D96" s="1">
        <f t="shared" si="6"/>
        <v>19443</v>
      </c>
      <c r="E96" s="1">
        <f t="shared" si="7"/>
        <v>18.9873046875</v>
      </c>
    </row>
    <row r="97" spans="1:5" x14ac:dyDescent="0.25">
      <c r="A97" s="1">
        <f>33169</f>
        <v>33169</v>
      </c>
      <c r="B97" s="1">
        <f t="shared" si="9"/>
        <v>0</v>
      </c>
      <c r="C97" s="1">
        <f>18336</f>
        <v>18336</v>
      </c>
      <c r="D97" s="1">
        <f t="shared" si="6"/>
        <v>19443</v>
      </c>
      <c r="E97" s="1">
        <f t="shared" si="7"/>
        <v>18.9873046875</v>
      </c>
    </row>
    <row r="98" spans="1:5" x14ac:dyDescent="0.25">
      <c r="A98" s="1">
        <f>33485</f>
        <v>33485</v>
      </c>
      <c r="B98" s="1">
        <f t="shared" si="9"/>
        <v>0</v>
      </c>
      <c r="C98" s="1">
        <f>18522</f>
        <v>18522</v>
      </c>
      <c r="D98" s="1">
        <f>19444</f>
        <v>19444</v>
      </c>
      <c r="E98" s="1">
        <f>18.98828125</f>
        <v>18.98828125</v>
      </c>
    </row>
    <row r="99" spans="1:5" x14ac:dyDescent="0.25">
      <c r="A99" s="1">
        <f>33828</f>
        <v>33828</v>
      </c>
      <c r="B99" s="1">
        <f t="shared" si="9"/>
        <v>0</v>
      </c>
      <c r="C99" s="1">
        <f>18638</f>
        <v>18638</v>
      </c>
      <c r="D99" s="1">
        <f>19443</f>
        <v>19443</v>
      </c>
      <c r="E99" s="1">
        <f>18.9873046875</f>
        <v>18.9873046875</v>
      </c>
    </row>
    <row r="100" spans="1:5" x14ac:dyDescent="0.25">
      <c r="A100" s="1">
        <f>34165</f>
        <v>34165</v>
      </c>
      <c r="B100" s="1">
        <f t="shared" si="9"/>
        <v>0</v>
      </c>
      <c r="C100" s="1">
        <f>18794</f>
        <v>18794</v>
      </c>
      <c r="D100" s="1">
        <f>19444</f>
        <v>19444</v>
      </c>
      <c r="E100" s="1">
        <f>18.98828125</f>
        <v>18.98828125</v>
      </c>
    </row>
    <row r="101" spans="1:5" x14ac:dyDescent="0.25">
      <c r="A101" s="1">
        <f>34520</f>
        <v>34520</v>
      </c>
      <c r="B101" s="1">
        <f t="shared" si="9"/>
        <v>0</v>
      </c>
      <c r="C101" s="1">
        <f>18918</f>
        <v>18918</v>
      </c>
      <c r="D101" s="1">
        <f>19443</f>
        <v>19443</v>
      </c>
      <c r="E101" s="1">
        <f>18.9873046875</f>
        <v>18.9873046875</v>
      </c>
    </row>
    <row r="102" spans="1:5" x14ac:dyDescent="0.25">
      <c r="A102" s="1">
        <f>34851</f>
        <v>34851</v>
      </c>
      <c r="B102" s="1">
        <f t="shared" si="9"/>
        <v>0</v>
      </c>
      <c r="C102" s="1">
        <f>19084</f>
        <v>19084</v>
      </c>
      <c r="D102" s="1">
        <f>19444</f>
        <v>19444</v>
      </c>
      <c r="E102" s="1">
        <f>18.98828125</f>
        <v>18.98828125</v>
      </c>
    </row>
    <row r="103" spans="1:5" x14ac:dyDescent="0.25">
      <c r="A103" s="1">
        <f>35191</f>
        <v>35191</v>
      </c>
      <c r="B103" s="1">
        <f t="shared" si="9"/>
        <v>0</v>
      </c>
      <c r="C103" s="1">
        <f>19233</f>
        <v>19233</v>
      </c>
      <c r="D103" s="1">
        <f t="shared" ref="D103:D117" si="10">19443</f>
        <v>19443</v>
      </c>
      <c r="E103" s="1">
        <f t="shared" ref="E103:E117" si="11">18.9873046875</f>
        <v>18.9873046875</v>
      </c>
    </row>
    <row r="104" spans="1:5" x14ac:dyDescent="0.25">
      <c r="A104" s="1">
        <f>35529</f>
        <v>35529</v>
      </c>
      <c r="B104" s="1">
        <f t="shared" si="9"/>
        <v>0</v>
      </c>
      <c r="C104" s="1">
        <f>19400</f>
        <v>19400</v>
      </c>
      <c r="D104" s="1">
        <f t="shared" si="10"/>
        <v>19443</v>
      </c>
      <c r="E104" s="1">
        <f t="shared" si="11"/>
        <v>18.9873046875</v>
      </c>
    </row>
    <row r="105" spans="1:5" x14ac:dyDescent="0.25">
      <c r="A105" s="1">
        <f>35897</f>
        <v>35897</v>
      </c>
      <c r="B105" s="1">
        <f t="shared" si="9"/>
        <v>0</v>
      </c>
      <c r="C105" s="1">
        <f>19568</f>
        <v>19568</v>
      </c>
      <c r="D105" s="1">
        <f t="shared" si="10"/>
        <v>19443</v>
      </c>
      <c r="E105" s="1">
        <f t="shared" si="11"/>
        <v>18.9873046875</v>
      </c>
    </row>
    <row r="106" spans="1:5" x14ac:dyDescent="0.25">
      <c r="A106" s="1">
        <f>36245</f>
        <v>36245</v>
      </c>
      <c r="B106" s="1">
        <f t="shared" si="9"/>
        <v>0</v>
      </c>
      <c r="C106" s="1">
        <f>19712</f>
        <v>19712</v>
      </c>
      <c r="D106" s="1">
        <f t="shared" si="10"/>
        <v>19443</v>
      </c>
      <c r="E106" s="1">
        <f t="shared" si="11"/>
        <v>18.9873046875</v>
      </c>
    </row>
    <row r="107" spans="1:5" x14ac:dyDescent="0.25">
      <c r="A107" s="1">
        <f>36607</f>
        <v>36607</v>
      </c>
      <c r="B107" s="1">
        <f t="shared" si="9"/>
        <v>0</v>
      </c>
      <c r="C107" s="1">
        <f>19877</f>
        <v>19877</v>
      </c>
      <c r="D107" s="1">
        <f t="shared" si="10"/>
        <v>19443</v>
      </c>
      <c r="E107" s="1">
        <f t="shared" si="11"/>
        <v>18.9873046875</v>
      </c>
    </row>
    <row r="108" spans="1:5" x14ac:dyDescent="0.25">
      <c r="A108" s="1">
        <f>36977</f>
        <v>36977</v>
      </c>
      <c r="B108" s="1">
        <f t="shared" si="9"/>
        <v>0</v>
      </c>
      <c r="C108" s="1">
        <f>20015</f>
        <v>20015</v>
      </c>
      <c r="D108" s="1">
        <f t="shared" si="10"/>
        <v>19443</v>
      </c>
      <c r="E108" s="1">
        <f t="shared" si="11"/>
        <v>18.9873046875</v>
      </c>
    </row>
    <row r="109" spans="1:5" x14ac:dyDescent="0.25">
      <c r="A109" s="1">
        <f>37325</f>
        <v>37325</v>
      </c>
      <c r="B109" s="1">
        <f t="shared" si="9"/>
        <v>0</v>
      </c>
      <c r="C109" s="1">
        <f>20157</f>
        <v>20157</v>
      </c>
      <c r="D109" s="1">
        <f t="shared" si="10"/>
        <v>19443</v>
      </c>
      <c r="E109" s="1">
        <f t="shared" si="11"/>
        <v>18.9873046875</v>
      </c>
    </row>
    <row r="110" spans="1:5" x14ac:dyDescent="0.25">
      <c r="A110" s="1">
        <f>37672</f>
        <v>37672</v>
      </c>
      <c r="B110" s="1">
        <f>4</f>
        <v>4</v>
      </c>
      <c r="C110" s="1">
        <f>20299</f>
        <v>20299</v>
      </c>
      <c r="D110" s="1">
        <f t="shared" si="10"/>
        <v>19443</v>
      </c>
      <c r="E110" s="1">
        <f t="shared" si="11"/>
        <v>18.9873046875</v>
      </c>
    </row>
    <row r="111" spans="1:5" x14ac:dyDescent="0.25">
      <c r="A111" s="1">
        <f>37993</f>
        <v>37993</v>
      </c>
      <c r="B111" s="1">
        <f>0</f>
        <v>0</v>
      </c>
      <c r="C111" s="1">
        <f>20465</f>
        <v>20465</v>
      </c>
      <c r="D111" s="1">
        <f t="shared" si="10"/>
        <v>19443</v>
      </c>
      <c r="E111" s="1">
        <f t="shared" si="11"/>
        <v>18.9873046875</v>
      </c>
    </row>
    <row r="112" spans="1:5" x14ac:dyDescent="0.25">
      <c r="A112" s="1">
        <f>38349</f>
        <v>38349</v>
      </c>
      <c r="B112" s="1">
        <f>0</f>
        <v>0</v>
      </c>
      <c r="C112" s="1">
        <f>20604</f>
        <v>20604</v>
      </c>
      <c r="D112" s="1">
        <f t="shared" si="10"/>
        <v>19443</v>
      </c>
      <c r="E112" s="1">
        <f t="shared" si="11"/>
        <v>18.9873046875</v>
      </c>
    </row>
    <row r="113" spans="1:5" x14ac:dyDescent="0.25">
      <c r="A113" s="1">
        <f>38691</f>
        <v>38691</v>
      </c>
      <c r="B113" s="1">
        <f>10</f>
        <v>10</v>
      </c>
      <c r="C113" s="1">
        <f>20771</f>
        <v>20771</v>
      </c>
      <c r="D113" s="1">
        <f t="shared" si="10"/>
        <v>19443</v>
      </c>
      <c r="E113" s="1">
        <f t="shared" si="11"/>
        <v>18.9873046875</v>
      </c>
    </row>
    <row r="114" spans="1:5" x14ac:dyDescent="0.25">
      <c r="A114" s="1">
        <f>39009</f>
        <v>39009</v>
      </c>
      <c r="B114" s="1">
        <f>2</f>
        <v>2</v>
      </c>
      <c r="C114" s="1">
        <f>20921</f>
        <v>20921</v>
      </c>
      <c r="D114" s="1">
        <f t="shared" si="10"/>
        <v>19443</v>
      </c>
      <c r="E114" s="1">
        <f t="shared" si="11"/>
        <v>18.9873046875</v>
      </c>
    </row>
    <row r="115" spans="1:5" x14ac:dyDescent="0.25">
      <c r="A115" s="1">
        <f>39335</f>
        <v>39335</v>
      </c>
      <c r="B115" s="1">
        <f>6</f>
        <v>6</v>
      </c>
      <c r="C115" s="1">
        <f>21102</f>
        <v>21102</v>
      </c>
      <c r="D115" s="1">
        <f t="shared" si="10"/>
        <v>19443</v>
      </c>
      <c r="E115" s="1">
        <f t="shared" si="11"/>
        <v>18.9873046875</v>
      </c>
    </row>
    <row r="116" spans="1:5" x14ac:dyDescent="0.25">
      <c r="A116" s="1">
        <f>39665</f>
        <v>39665</v>
      </c>
      <c r="B116" s="1">
        <f>3</f>
        <v>3</v>
      </c>
      <c r="C116" s="1">
        <f>21253</f>
        <v>21253</v>
      </c>
      <c r="D116" s="1">
        <f t="shared" si="10"/>
        <v>19443</v>
      </c>
      <c r="E116" s="1">
        <f t="shared" si="11"/>
        <v>18.9873046875</v>
      </c>
    </row>
    <row r="117" spans="1:5" x14ac:dyDescent="0.25">
      <c r="A117" s="1">
        <f>40035</f>
        <v>40035</v>
      </c>
      <c r="B117" s="1">
        <f t="shared" ref="B117:B135" si="12">0</f>
        <v>0</v>
      </c>
      <c r="C117" s="1">
        <f>21423</f>
        <v>21423</v>
      </c>
      <c r="D117" s="1">
        <f t="shared" si="10"/>
        <v>19443</v>
      </c>
      <c r="E117" s="1">
        <f t="shared" si="11"/>
        <v>18.9873046875</v>
      </c>
    </row>
    <row r="118" spans="1:5" x14ac:dyDescent="0.25">
      <c r="A118" s="1">
        <f>40386</f>
        <v>40386</v>
      </c>
      <c r="B118" s="1">
        <f t="shared" si="12"/>
        <v>0</v>
      </c>
      <c r="C118" s="1">
        <f>21633</f>
        <v>21633</v>
      </c>
      <c r="D118" s="1">
        <f>19451</f>
        <v>19451</v>
      </c>
      <c r="E118" s="1">
        <f>18.9951171875</f>
        <v>18.9951171875</v>
      </c>
    </row>
    <row r="119" spans="1:5" x14ac:dyDescent="0.25">
      <c r="A119" s="1">
        <f>40728</f>
        <v>40728</v>
      </c>
      <c r="B119" s="1">
        <f t="shared" si="12"/>
        <v>0</v>
      </c>
      <c r="C119" s="1">
        <f>21808</f>
        <v>21808</v>
      </c>
      <c r="D119" s="1">
        <f>19459</f>
        <v>19459</v>
      </c>
      <c r="E119" s="1">
        <f>19.0029296875</f>
        <v>19.0029296875</v>
      </c>
    </row>
    <row r="120" spans="1:5" x14ac:dyDescent="0.25">
      <c r="A120" s="1">
        <f>41074</f>
        <v>41074</v>
      </c>
      <c r="B120" s="1">
        <f t="shared" si="12"/>
        <v>0</v>
      </c>
      <c r="C120" s="1">
        <f>21939</f>
        <v>21939</v>
      </c>
      <c r="D120" s="1">
        <f>19459</f>
        <v>19459</v>
      </c>
      <c r="E120" s="1">
        <f>19.0029296875</f>
        <v>19.0029296875</v>
      </c>
    </row>
    <row r="121" spans="1:5" x14ac:dyDescent="0.25">
      <c r="A121" s="1">
        <f>41463</f>
        <v>41463</v>
      </c>
      <c r="B121" s="1">
        <f t="shared" si="12"/>
        <v>0</v>
      </c>
      <c r="C121" s="1">
        <f>22125</f>
        <v>22125</v>
      </c>
      <c r="D121" s="1">
        <f>19459</f>
        <v>19459</v>
      </c>
      <c r="E121" s="1">
        <f>19.0029296875</f>
        <v>19.0029296875</v>
      </c>
    </row>
    <row r="122" spans="1:5" x14ac:dyDescent="0.25">
      <c r="A122" s="1">
        <f>41803</f>
        <v>41803</v>
      </c>
      <c r="B122" s="1">
        <f t="shared" si="12"/>
        <v>0</v>
      </c>
      <c r="C122" s="1">
        <f>22263</f>
        <v>22263</v>
      </c>
      <c r="D122" s="1">
        <f>19459</f>
        <v>19459</v>
      </c>
      <c r="E122" s="1">
        <f>19.0029296875</f>
        <v>19.0029296875</v>
      </c>
    </row>
    <row r="123" spans="1:5" x14ac:dyDescent="0.25">
      <c r="A123" s="1">
        <f>42177</f>
        <v>42177</v>
      </c>
      <c r="B123" s="1">
        <f t="shared" si="12"/>
        <v>0</v>
      </c>
      <c r="C123" s="1">
        <f>22481</f>
        <v>22481</v>
      </c>
      <c r="D123" s="1">
        <f>19468</f>
        <v>19468</v>
      </c>
      <c r="E123" s="1">
        <f>19.01171875</f>
        <v>19.01171875</v>
      </c>
    </row>
    <row r="124" spans="1:5" x14ac:dyDescent="0.25">
      <c r="A124" s="1">
        <f>42526</f>
        <v>42526</v>
      </c>
      <c r="B124" s="1">
        <f t="shared" si="12"/>
        <v>0</v>
      </c>
      <c r="C124" s="1">
        <f>22628</f>
        <v>22628</v>
      </c>
      <c r="D124" s="1">
        <f t="shared" ref="D124:D163" si="13">19467</f>
        <v>19467</v>
      </c>
      <c r="E124" s="1">
        <f t="shared" ref="E124:E163" si="14">19.0107421875</f>
        <v>19.0107421875</v>
      </c>
    </row>
    <row r="125" spans="1:5" x14ac:dyDescent="0.25">
      <c r="A125" s="1">
        <f>42844</f>
        <v>42844</v>
      </c>
      <c r="B125" s="1">
        <f t="shared" si="12"/>
        <v>0</v>
      </c>
      <c r="C125" s="1">
        <f>22768</f>
        <v>22768</v>
      </c>
      <c r="D125" s="1">
        <f t="shared" si="13"/>
        <v>19467</v>
      </c>
      <c r="E125" s="1">
        <f t="shared" si="14"/>
        <v>19.0107421875</v>
      </c>
    </row>
    <row r="126" spans="1:5" x14ac:dyDescent="0.25">
      <c r="A126" s="1">
        <f>43145</f>
        <v>43145</v>
      </c>
      <c r="B126" s="1">
        <f t="shared" si="12"/>
        <v>0</v>
      </c>
      <c r="C126" s="1">
        <f>22937</f>
        <v>22937</v>
      </c>
      <c r="D126" s="1">
        <f t="shared" si="13"/>
        <v>19467</v>
      </c>
      <c r="E126" s="1">
        <f t="shared" si="14"/>
        <v>19.0107421875</v>
      </c>
    </row>
    <row r="127" spans="1:5" x14ac:dyDescent="0.25">
      <c r="A127" s="1">
        <f>43466</f>
        <v>43466</v>
      </c>
      <c r="B127" s="1">
        <f t="shared" si="12"/>
        <v>0</v>
      </c>
      <c r="C127" s="1">
        <f>23097</f>
        <v>23097</v>
      </c>
      <c r="D127" s="1">
        <f t="shared" si="13"/>
        <v>19467</v>
      </c>
      <c r="E127" s="1">
        <f t="shared" si="14"/>
        <v>19.0107421875</v>
      </c>
    </row>
    <row r="128" spans="1:5" x14ac:dyDescent="0.25">
      <c r="A128" s="1">
        <f>43821</f>
        <v>43821</v>
      </c>
      <c r="B128" s="1">
        <f t="shared" si="12"/>
        <v>0</v>
      </c>
      <c r="C128" s="1">
        <f>23267</f>
        <v>23267</v>
      </c>
      <c r="D128" s="1">
        <f t="shared" si="13"/>
        <v>19467</v>
      </c>
      <c r="E128" s="1">
        <f t="shared" si="14"/>
        <v>19.0107421875</v>
      </c>
    </row>
    <row r="129" spans="1:5" x14ac:dyDescent="0.25">
      <c r="A129" s="1">
        <f>44181</f>
        <v>44181</v>
      </c>
      <c r="B129" s="1">
        <f t="shared" si="12"/>
        <v>0</v>
      </c>
      <c r="C129" s="1">
        <f>23410</f>
        <v>23410</v>
      </c>
      <c r="D129" s="1">
        <f t="shared" si="13"/>
        <v>19467</v>
      </c>
      <c r="E129" s="1">
        <f t="shared" si="14"/>
        <v>19.0107421875</v>
      </c>
    </row>
    <row r="130" spans="1:5" x14ac:dyDescent="0.25">
      <c r="A130" s="1">
        <f>44489</f>
        <v>44489</v>
      </c>
      <c r="B130" s="1">
        <f t="shared" si="12"/>
        <v>0</v>
      </c>
      <c r="C130" s="1">
        <f>23580</f>
        <v>23580</v>
      </c>
      <c r="D130" s="1">
        <f t="shared" si="13"/>
        <v>19467</v>
      </c>
      <c r="E130" s="1">
        <f t="shared" si="14"/>
        <v>19.0107421875</v>
      </c>
    </row>
    <row r="131" spans="1:5" x14ac:dyDescent="0.25">
      <c r="A131" s="1">
        <f>44820</f>
        <v>44820</v>
      </c>
      <c r="B131" s="1">
        <f t="shared" si="12"/>
        <v>0</v>
      </c>
      <c r="C131" s="1">
        <f>23741</f>
        <v>23741</v>
      </c>
      <c r="D131" s="1">
        <f t="shared" si="13"/>
        <v>19467</v>
      </c>
      <c r="E131" s="1">
        <f t="shared" si="14"/>
        <v>19.0107421875</v>
      </c>
    </row>
    <row r="132" spans="1:5" x14ac:dyDescent="0.25">
      <c r="A132" s="1">
        <f>45159</f>
        <v>45159</v>
      </c>
      <c r="B132" s="1">
        <f t="shared" si="12"/>
        <v>0</v>
      </c>
      <c r="C132" s="1">
        <f>23909</f>
        <v>23909</v>
      </c>
      <c r="D132" s="1">
        <f t="shared" si="13"/>
        <v>19467</v>
      </c>
      <c r="E132" s="1">
        <f t="shared" si="14"/>
        <v>19.0107421875</v>
      </c>
    </row>
    <row r="133" spans="1:5" x14ac:dyDescent="0.25">
      <c r="A133" s="1">
        <f>45496</f>
        <v>45496</v>
      </c>
      <c r="B133" s="1">
        <f t="shared" si="12"/>
        <v>0</v>
      </c>
      <c r="C133" s="1">
        <f>24118</f>
        <v>24118</v>
      </c>
      <c r="D133" s="1">
        <f t="shared" si="13"/>
        <v>19467</v>
      </c>
      <c r="E133" s="1">
        <f t="shared" si="14"/>
        <v>19.0107421875</v>
      </c>
    </row>
    <row r="134" spans="1:5" x14ac:dyDescent="0.25">
      <c r="A134" s="1">
        <f>45841</f>
        <v>45841</v>
      </c>
      <c r="B134" s="1">
        <f t="shared" si="12"/>
        <v>0</v>
      </c>
      <c r="C134" s="1">
        <f>24297</f>
        <v>24297</v>
      </c>
      <c r="D134" s="1">
        <f t="shared" si="13"/>
        <v>19467</v>
      </c>
      <c r="E134" s="1">
        <f t="shared" si="14"/>
        <v>19.0107421875</v>
      </c>
    </row>
    <row r="135" spans="1:5" x14ac:dyDescent="0.25">
      <c r="A135" s="1">
        <f>46174</f>
        <v>46174</v>
      </c>
      <c r="B135" s="1">
        <f t="shared" si="12"/>
        <v>0</v>
      </c>
      <c r="C135" s="1">
        <f>24459</f>
        <v>24459</v>
      </c>
      <c r="D135" s="1">
        <f t="shared" si="13"/>
        <v>19467</v>
      </c>
      <c r="E135" s="1">
        <f t="shared" si="14"/>
        <v>19.0107421875</v>
      </c>
    </row>
    <row r="136" spans="1:5" x14ac:dyDescent="0.25">
      <c r="A136" s="1">
        <f>46482</f>
        <v>46482</v>
      </c>
      <c r="B136" s="1">
        <f>10</f>
        <v>10</v>
      </c>
      <c r="C136" s="1">
        <f>24656</f>
        <v>24656</v>
      </c>
      <c r="D136" s="1">
        <f t="shared" si="13"/>
        <v>19467</v>
      </c>
      <c r="E136" s="1">
        <f t="shared" si="14"/>
        <v>19.0107421875</v>
      </c>
    </row>
    <row r="137" spans="1:5" x14ac:dyDescent="0.25">
      <c r="A137" s="1">
        <f>46831</f>
        <v>46831</v>
      </c>
      <c r="B137" s="1">
        <f>3</f>
        <v>3</v>
      </c>
      <c r="C137" s="1">
        <f>24793</f>
        <v>24793</v>
      </c>
      <c r="D137" s="1">
        <f t="shared" si="13"/>
        <v>19467</v>
      </c>
      <c r="E137" s="1">
        <f t="shared" si="14"/>
        <v>19.0107421875</v>
      </c>
    </row>
    <row r="138" spans="1:5" x14ac:dyDescent="0.25">
      <c r="A138" s="1">
        <f>47184</f>
        <v>47184</v>
      </c>
      <c r="B138" s="1">
        <f>8</f>
        <v>8</v>
      </c>
      <c r="C138" s="1">
        <f>24991</f>
        <v>24991</v>
      </c>
      <c r="D138" s="1">
        <f t="shared" si="13"/>
        <v>19467</v>
      </c>
      <c r="E138" s="1">
        <f t="shared" si="14"/>
        <v>19.0107421875</v>
      </c>
    </row>
    <row r="139" spans="1:5" x14ac:dyDescent="0.25">
      <c r="A139" s="1">
        <f>47546</f>
        <v>47546</v>
      </c>
      <c r="B139" s="1">
        <f>3</f>
        <v>3</v>
      </c>
      <c r="C139" s="1">
        <f>25134</f>
        <v>25134</v>
      </c>
      <c r="D139" s="1">
        <f t="shared" si="13"/>
        <v>19467</v>
      </c>
      <c r="E139" s="1">
        <f t="shared" si="14"/>
        <v>19.0107421875</v>
      </c>
    </row>
    <row r="140" spans="1:5" x14ac:dyDescent="0.25">
      <c r="A140" s="1">
        <f>47885</f>
        <v>47885</v>
      </c>
      <c r="B140" s="1">
        <f t="shared" ref="B140:B159" si="15">0</f>
        <v>0</v>
      </c>
      <c r="C140" s="1">
        <f>25314</f>
        <v>25314</v>
      </c>
      <c r="D140" s="1">
        <f t="shared" si="13"/>
        <v>19467</v>
      </c>
      <c r="E140" s="1">
        <f t="shared" si="14"/>
        <v>19.0107421875</v>
      </c>
    </row>
    <row r="141" spans="1:5" x14ac:dyDescent="0.25">
      <c r="A141" s="1">
        <f>48241</f>
        <v>48241</v>
      </c>
      <c r="B141" s="1">
        <f t="shared" si="15"/>
        <v>0</v>
      </c>
      <c r="C141" s="1">
        <f>25456</f>
        <v>25456</v>
      </c>
      <c r="D141" s="1">
        <f t="shared" si="13"/>
        <v>19467</v>
      </c>
      <c r="E141" s="1">
        <f t="shared" si="14"/>
        <v>19.0107421875</v>
      </c>
    </row>
    <row r="142" spans="1:5" x14ac:dyDescent="0.25">
      <c r="A142" s="1">
        <f>48584</f>
        <v>48584</v>
      </c>
      <c r="B142" s="1">
        <f t="shared" si="15"/>
        <v>0</v>
      </c>
      <c r="C142" s="1">
        <f>25639</f>
        <v>25639</v>
      </c>
      <c r="D142" s="1">
        <f t="shared" si="13"/>
        <v>19467</v>
      </c>
      <c r="E142" s="1">
        <f t="shared" si="14"/>
        <v>19.0107421875</v>
      </c>
    </row>
    <row r="143" spans="1:5" x14ac:dyDescent="0.25">
      <c r="A143" s="1">
        <f>48930</f>
        <v>48930</v>
      </c>
      <c r="B143" s="1">
        <f t="shared" si="15"/>
        <v>0</v>
      </c>
      <c r="C143" s="1">
        <f>25783</f>
        <v>25783</v>
      </c>
      <c r="D143" s="1">
        <f t="shared" si="13"/>
        <v>19467</v>
      </c>
      <c r="E143" s="1">
        <f t="shared" si="14"/>
        <v>19.0107421875</v>
      </c>
    </row>
    <row r="144" spans="1:5" x14ac:dyDescent="0.25">
      <c r="A144" s="1">
        <f>49284</f>
        <v>49284</v>
      </c>
      <c r="B144" s="1">
        <f t="shared" si="15"/>
        <v>0</v>
      </c>
      <c r="C144" s="1">
        <f>25956</f>
        <v>25956</v>
      </c>
      <c r="D144" s="1">
        <f t="shared" si="13"/>
        <v>19467</v>
      </c>
      <c r="E144" s="1">
        <f t="shared" si="14"/>
        <v>19.0107421875</v>
      </c>
    </row>
    <row r="145" spans="1:5" x14ac:dyDescent="0.25">
      <c r="A145" s="1">
        <f>49604</f>
        <v>49604</v>
      </c>
      <c r="B145" s="1">
        <f t="shared" si="15"/>
        <v>0</v>
      </c>
      <c r="C145" s="1">
        <f>26113</f>
        <v>26113</v>
      </c>
      <c r="D145" s="1">
        <f t="shared" si="13"/>
        <v>19467</v>
      </c>
      <c r="E145" s="1">
        <f t="shared" si="14"/>
        <v>19.0107421875</v>
      </c>
    </row>
    <row r="146" spans="1:5" x14ac:dyDescent="0.25">
      <c r="A146" s="1">
        <f>49933</f>
        <v>49933</v>
      </c>
      <c r="B146" s="1">
        <f t="shared" si="15"/>
        <v>0</v>
      </c>
      <c r="C146" s="1">
        <f>26295</f>
        <v>26295</v>
      </c>
      <c r="D146" s="1">
        <f t="shared" si="13"/>
        <v>19467</v>
      </c>
      <c r="E146" s="1">
        <f t="shared" si="14"/>
        <v>19.0107421875</v>
      </c>
    </row>
    <row r="147" spans="1:5" x14ac:dyDescent="0.25">
      <c r="A147" s="1">
        <f>50264</f>
        <v>50264</v>
      </c>
      <c r="B147" s="1">
        <f t="shared" si="15"/>
        <v>0</v>
      </c>
      <c r="C147" s="1">
        <f>26453</f>
        <v>26453</v>
      </c>
      <c r="D147" s="1">
        <f t="shared" si="13"/>
        <v>19467</v>
      </c>
      <c r="E147" s="1">
        <f t="shared" si="14"/>
        <v>19.0107421875</v>
      </c>
    </row>
    <row r="148" spans="1:5" x14ac:dyDescent="0.25">
      <c r="A148" s="1">
        <f>50577</f>
        <v>50577</v>
      </c>
      <c r="B148" s="1">
        <f t="shared" si="15"/>
        <v>0</v>
      </c>
      <c r="C148" s="1">
        <f>26642</f>
        <v>26642</v>
      </c>
      <c r="D148" s="1">
        <f t="shared" si="13"/>
        <v>19467</v>
      </c>
      <c r="E148" s="1">
        <f t="shared" si="14"/>
        <v>19.0107421875</v>
      </c>
    </row>
    <row r="149" spans="1:5" x14ac:dyDescent="0.25">
      <c r="A149" s="1">
        <f>50913</f>
        <v>50913</v>
      </c>
      <c r="B149" s="1">
        <f t="shared" si="15"/>
        <v>0</v>
      </c>
      <c r="C149" s="1">
        <f>26814</f>
        <v>26814</v>
      </c>
      <c r="D149" s="1">
        <f t="shared" si="13"/>
        <v>19467</v>
      </c>
      <c r="E149" s="1">
        <f t="shared" si="14"/>
        <v>19.0107421875</v>
      </c>
    </row>
    <row r="150" spans="1:5" x14ac:dyDescent="0.25">
      <c r="A150" s="1">
        <f>51264</f>
        <v>51264</v>
      </c>
      <c r="B150" s="1">
        <f t="shared" si="15"/>
        <v>0</v>
      </c>
      <c r="C150" s="1">
        <f>27005</f>
        <v>27005</v>
      </c>
      <c r="D150" s="1">
        <f t="shared" si="13"/>
        <v>19467</v>
      </c>
      <c r="E150" s="1">
        <f t="shared" si="14"/>
        <v>19.0107421875</v>
      </c>
    </row>
    <row r="151" spans="1:5" x14ac:dyDescent="0.25">
      <c r="A151" s="1">
        <f>51608</f>
        <v>51608</v>
      </c>
      <c r="B151" s="1">
        <f t="shared" si="15"/>
        <v>0</v>
      </c>
      <c r="C151" s="1">
        <f>27186</f>
        <v>27186</v>
      </c>
      <c r="D151" s="1">
        <f t="shared" si="13"/>
        <v>19467</v>
      </c>
      <c r="E151" s="1">
        <f t="shared" si="14"/>
        <v>19.0107421875</v>
      </c>
    </row>
    <row r="152" spans="1:5" x14ac:dyDescent="0.25">
      <c r="A152" s="1">
        <f>51953</f>
        <v>51953</v>
      </c>
      <c r="B152" s="1">
        <f t="shared" si="15"/>
        <v>0</v>
      </c>
      <c r="C152" s="1">
        <f>27384</f>
        <v>27384</v>
      </c>
      <c r="D152" s="1">
        <f t="shared" si="13"/>
        <v>19467</v>
      </c>
      <c r="E152" s="1">
        <f t="shared" si="14"/>
        <v>19.0107421875</v>
      </c>
    </row>
    <row r="153" spans="1:5" x14ac:dyDescent="0.25">
      <c r="A153" s="1">
        <f>52285</f>
        <v>52285</v>
      </c>
      <c r="B153" s="1">
        <f t="shared" si="15"/>
        <v>0</v>
      </c>
      <c r="C153" s="1">
        <f>27551</f>
        <v>27551</v>
      </c>
      <c r="D153" s="1">
        <f t="shared" si="13"/>
        <v>19467</v>
      </c>
      <c r="E153" s="1">
        <f t="shared" si="14"/>
        <v>19.0107421875</v>
      </c>
    </row>
    <row r="154" spans="1:5" x14ac:dyDescent="0.25">
      <c r="A154" s="1">
        <f>52643</f>
        <v>52643</v>
      </c>
      <c r="B154" s="1">
        <f t="shared" si="15"/>
        <v>0</v>
      </c>
      <c r="C154" s="1">
        <f>27722</f>
        <v>27722</v>
      </c>
      <c r="D154" s="1">
        <f t="shared" si="13"/>
        <v>19467</v>
      </c>
      <c r="E154" s="1">
        <f t="shared" si="14"/>
        <v>19.0107421875</v>
      </c>
    </row>
    <row r="155" spans="1:5" x14ac:dyDescent="0.25">
      <c r="A155" s="1">
        <f>53004</f>
        <v>53004</v>
      </c>
      <c r="B155" s="1">
        <f t="shared" si="15"/>
        <v>0</v>
      </c>
      <c r="C155" s="1">
        <f>27883</f>
        <v>27883</v>
      </c>
      <c r="D155" s="1">
        <f t="shared" si="13"/>
        <v>19467</v>
      </c>
      <c r="E155" s="1">
        <f t="shared" si="14"/>
        <v>19.0107421875</v>
      </c>
    </row>
    <row r="156" spans="1:5" x14ac:dyDescent="0.25">
      <c r="A156" s="1">
        <f>53316</f>
        <v>53316</v>
      </c>
      <c r="B156" s="1">
        <f t="shared" si="15"/>
        <v>0</v>
      </c>
      <c r="C156" s="1">
        <f>28051</f>
        <v>28051</v>
      </c>
      <c r="D156" s="1">
        <f t="shared" si="13"/>
        <v>19467</v>
      </c>
      <c r="E156" s="1">
        <f t="shared" si="14"/>
        <v>19.0107421875</v>
      </c>
    </row>
    <row r="157" spans="1:5" x14ac:dyDescent="0.25">
      <c r="A157" s="1">
        <f>53706</f>
        <v>53706</v>
      </c>
      <c r="B157" s="1">
        <f t="shared" si="15"/>
        <v>0</v>
      </c>
      <c r="C157" s="1">
        <f>28236</f>
        <v>28236</v>
      </c>
      <c r="D157" s="1">
        <f t="shared" si="13"/>
        <v>19467</v>
      </c>
      <c r="E157" s="1">
        <f t="shared" si="14"/>
        <v>19.0107421875</v>
      </c>
    </row>
    <row r="158" spans="1:5" x14ac:dyDescent="0.25">
      <c r="A158" s="1">
        <f>54016</f>
        <v>54016</v>
      </c>
      <c r="B158" s="1">
        <f t="shared" si="15"/>
        <v>0</v>
      </c>
      <c r="C158" s="1">
        <f>28411</f>
        <v>28411</v>
      </c>
      <c r="D158" s="1">
        <f t="shared" si="13"/>
        <v>19467</v>
      </c>
      <c r="E158" s="1">
        <f t="shared" si="14"/>
        <v>19.0107421875</v>
      </c>
    </row>
    <row r="159" spans="1:5" x14ac:dyDescent="0.25">
      <c r="A159" s="1">
        <f>54339</f>
        <v>54339</v>
      </c>
      <c r="B159" s="1">
        <f t="shared" si="15"/>
        <v>0</v>
      </c>
      <c r="C159" s="1">
        <f>28567</f>
        <v>28567</v>
      </c>
      <c r="D159" s="1">
        <f t="shared" si="13"/>
        <v>19467</v>
      </c>
      <c r="E159" s="1">
        <f t="shared" si="14"/>
        <v>19.0107421875</v>
      </c>
    </row>
    <row r="160" spans="1:5" x14ac:dyDescent="0.25">
      <c r="A160" s="1">
        <f>54669</f>
        <v>54669</v>
      </c>
      <c r="B160" s="1">
        <f>4</f>
        <v>4</v>
      </c>
      <c r="C160" s="1">
        <f>28748</f>
        <v>28748</v>
      </c>
      <c r="D160" s="1">
        <f t="shared" si="13"/>
        <v>19467</v>
      </c>
      <c r="E160" s="1">
        <f t="shared" si="14"/>
        <v>19.0107421875</v>
      </c>
    </row>
    <row r="161" spans="1:5" x14ac:dyDescent="0.25">
      <c r="A161" s="1">
        <f>55007</f>
        <v>55007</v>
      </c>
      <c r="B161" s="1">
        <f>7</f>
        <v>7</v>
      </c>
      <c r="C161" s="1">
        <f>28900</f>
        <v>28900</v>
      </c>
      <c r="D161" s="1">
        <f t="shared" si="13"/>
        <v>19467</v>
      </c>
      <c r="E161" s="1">
        <f t="shared" si="14"/>
        <v>19.0107421875</v>
      </c>
    </row>
    <row r="162" spans="1:5" x14ac:dyDescent="0.25">
      <c r="A162" s="1">
        <f>55351</f>
        <v>55351</v>
      </c>
      <c r="B162" s="1">
        <f>3</f>
        <v>3</v>
      </c>
      <c r="C162" s="1">
        <f>29109</f>
        <v>29109</v>
      </c>
      <c r="D162" s="1">
        <f t="shared" si="13"/>
        <v>19467</v>
      </c>
      <c r="E162" s="1">
        <f t="shared" si="14"/>
        <v>19.0107421875</v>
      </c>
    </row>
    <row r="163" spans="1:5" x14ac:dyDescent="0.25">
      <c r="A163" s="1">
        <f>55664</f>
        <v>55664</v>
      </c>
      <c r="B163" s="1">
        <f>5</f>
        <v>5</v>
      </c>
      <c r="C163" s="1">
        <f>29261</f>
        <v>29261</v>
      </c>
      <c r="D163" s="1">
        <f t="shared" si="13"/>
        <v>19467</v>
      </c>
      <c r="E163" s="1">
        <f t="shared" si="14"/>
        <v>19.0107421875</v>
      </c>
    </row>
    <row r="164" spans="1:5" x14ac:dyDescent="0.25">
      <c r="A164" s="1">
        <f>55977</f>
        <v>55977</v>
      </c>
      <c r="B164" s="1">
        <f>0</f>
        <v>0</v>
      </c>
      <c r="C164" s="1">
        <f>29461</f>
        <v>29461</v>
      </c>
      <c r="D164" s="1">
        <f>19471</f>
        <v>19471</v>
      </c>
      <c r="E164" s="1">
        <f>19.0146484375</f>
        <v>19.0146484375</v>
      </c>
    </row>
    <row r="165" spans="1:5" x14ac:dyDescent="0.25">
      <c r="A165" s="1">
        <f>56322</f>
        <v>56322</v>
      </c>
      <c r="B165" s="1">
        <f>0</f>
        <v>0</v>
      </c>
      <c r="C165" s="1">
        <f>29599</f>
        <v>29599</v>
      </c>
      <c r="D165" s="1">
        <f t="shared" ref="D165:D173" si="16">19475</f>
        <v>19475</v>
      </c>
      <c r="E165" s="1">
        <f t="shared" ref="E165:E173" si="17">19.0185546875</f>
        <v>19.0185546875</v>
      </c>
    </row>
    <row r="166" spans="1:5" x14ac:dyDescent="0.25">
      <c r="A166" s="1">
        <f>56675</f>
        <v>56675</v>
      </c>
      <c r="B166" s="1">
        <f>0</f>
        <v>0</v>
      </c>
      <c r="C166" s="1">
        <f>29781</f>
        <v>29781</v>
      </c>
      <c r="D166" s="1">
        <f t="shared" si="16"/>
        <v>19475</v>
      </c>
      <c r="E166" s="1">
        <f t="shared" si="17"/>
        <v>19.0185546875</v>
      </c>
    </row>
    <row r="167" spans="1:5" x14ac:dyDescent="0.25">
      <c r="A167" s="1">
        <f>57038</f>
        <v>57038</v>
      </c>
      <c r="B167" s="1">
        <f>4</f>
        <v>4</v>
      </c>
      <c r="C167" s="1">
        <f>29956</f>
        <v>29956</v>
      </c>
      <c r="D167" s="1">
        <f t="shared" si="16"/>
        <v>19475</v>
      </c>
      <c r="E167" s="1">
        <f t="shared" si="17"/>
        <v>19.0185546875</v>
      </c>
    </row>
    <row r="168" spans="1:5" x14ac:dyDescent="0.25">
      <c r="A168" s="1">
        <f>57436</f>
        <v>57436</v>
      </c>
      <c r="B168" s="1">
        <f t="shared" ref="B168:B179" si="18">0</f>
        <v>0</v>
      </c>
      <c r="C168" s="1">
        <f>30133</f>
        <v>30133</v>
      </c>
      <c r="D168" s="1">
        <f t="shared" si="16"/>
        <v>19475</v>
      </c>
      <c r="E168" s="1">
        <f t="shared" si="17"/>
        <v>19.0185546875</v>
      </c>
    </row>
    <row r="169" spans="1:5" x14ac:dyDescent="0.25">
      <c r="A169" s="1">
        <f>57834</f>
        <v>57834</v>
      </c>
      <c r="B169" s="1">
        <f t="shared" si="18"/>
        <v>0</v>
      </c>
      <c r="C169" s="1">
        <f>30252</f>
        <v>30252</v>
      </c>
      <c r="D169" s="1">
        <f t="shared" si="16"/>
        <v>19475</v>
      </c>
      <c r="E169" s="1">
        <f t="shared" si="17"/>
        <v>19.0185546875</v>
      </c>
    </row>
    <row r="170" spans="1:5" x14ac:dyDescent="0.25">
      <c r="A170" s="1">
        <f>58224</f>
        <v>58224</v>
      </c>
      <c r="B170" s="1">
        <f t="shared" si="18"/>
        <v>0</v>
      </c>
      <c r="C170" s="1">
        <f>30415</f>
        <v>30415</v>
      </c>
      <c r="D170" s="1">
        <f t="shared" si="16"/>
        <v>19475</v>
      </c>
      <c r="E170" s="1">
        <f t="shared" si="17"/>
        <v>19.0185546875</v>
      </c>
    </row>
    <row r="171" spans="1:5" x14ac:dyDescent="0.25">
      <c r="A171" s="1">
        <f>58602</f>
        <v>58602</v>
      </c>
      <c r="B171" s="1">
        <f t="shared" si="18"/>
        <v>0</v>
      </c>
      <c r="C171" s="1">
        <f>30559</f>
        <v>30559</v>
      </c>
      <c r="D171" s="1">
        <f t="shared" si="16"/>
        <v>19475</v>
      </c>
      <c r="E171" s="1">
        <f t="shared" si="17"/>
        <v>19.0185546875</v>
      </c>
    </row>
    <row r="172" spans="1:5" x14ac:dyDescent="0.25">
      <c r="A172" s="1">
        <f>59028</f>
        <v>59028</v>
      </c>
      <c r="B172" s="1">
        <f t="shared" si="18"/>
        <v>0</v>
      </c>
      <c r="C172" s="1">
        <f>30729</f>
        <v>30729</v>
      </c>
      <c r="D172" s="1">
        <f t="shared" si="16"/>
        <v>19475</v>
      </c>
      <c r="E172" s="1">
        <f t="shared" si="17"/>
        <v>19.0185546875</v>
      </c>
    </row>
    <row r="173" spans="1:5" x14ac:dyDescent="0.25">
      <c r="A173" s="1">
        <f>59437</f>
        <v>59437</v>
      </c>
      <c r="B173" s="1">
        <f t="shared" si="18"/>
        <v>0</v>
      </c>
      <c r="C173" s="1">
        <f>30888</f>
        <v>30888</v>
      </c>
      <c r="D173" s="1">
        <f t="shared" si="16"/>
        <v>19475</v>
      </c>
      <c r="E173" s="1">
        <f t="shared" si="17"/>
        <v>19.0185546875</v>
      </c>
    </row>
    <row r="174" spans="1:5" x14ac:dyDescent="0.25">
      <c r="A174" s="1">
        <f>59837</f>
        <v>59837</v>
      </c>
      <c r="B174" s="1">
        <f t="shared" si="18"/>
        <v>0</v>
      </c>
      <c r="C174" s="1">
        <f>31046</f>
        <v>31046</v>
      </c>
      <c r="D174" s="1">
        <f t="shared" ref="D174:D181" si="19">19483</f>
        <v>19483</v>
      </c>
      <c r="E174" s="1">
        <f t="shared" ref="E174:E181" si="20">19.0263671875</f>
        <v>19.0263671875</v>
      </c>
    </row>
    <row r="175" spans="1:5" x14ac:dyDescent="0.25">
      <c r="A175" s="1">
        <f>60243</f>
        <v>60243</v>
      </c>
      <c r="B175" s="1">
        <f t="shared" si="18"/>
        <v>0</v>
      </c>
      <c r="C175" s="1">
        <f>31191</f>
        <v>31191</v>
      </c>
      <c r="D175" s="1">
        <f t="shared" si="19"/>
        <v>19483</v>
      </c>
      <c r="E175" s="1">
        <f t="shared" si="20"/>
        <v>19.0263671875</v>
      </c>
    </row>
    <row r="176" spans="1:5" x14ac:dyDescent="0.25">
      <c r="A176" s="1">
        <f>60648</f>
        <v>60648</v>
      </c>
      <c r="B176" s="1">
        <f t="shared" si="18"/>
        <v>0</v>
      </c>
      <c r="C176" s="1">
        <f>31361</f>
        <v>31361</v>
      </c>
      <c r="D176" s="1">
        <f t="shared" si="19"/>
        <v>19483</v>
      </c>
      <c r="E176" s="1">
        <f t="shared" si="20"/>
        <v>19.0263671875</v>
      </c>
    </row>
    <row r="177" spans="1:5" x14ac:dyDescent="0.25">
      <c r="A177" s="1">
        <f>61055</f>
        <v>61055</v>
      </c>
      <c r="B177" s="1">
        <f t="shared" si="18"/>
        <v>0</v>
      </c>
      <c r="C177" s="1">
        <f>31494</f>
        <v>31494</v>
      </c>
      <c r="D177" s="1">
        <f t="shared" si="19"/>
        <v>19483</v>
      </c>
      <c r="E177" s="1">
        <f t="shared" si="20"/>
        <v>19.0263671875</v>
      </c>
    </row>
    <row r="178" spans="1:5" x14ac:dyDescent="0.25">
      <c r="A178" s="1">
        <f>61473</f>
        <v>61473</v>
      </c>
      <c r="B178" s="1">
        <f t="shared" si="18"/>
        <v>0</v>
      </c>
      <c r="C178" s="1">
        <f>31667</f>
        <v>31667</v>
      </c>
      <c r="D178" s="1">
        <f t="shared" si="19"/>
        <v>19483</v>
      </c>
      <c r="E178" s="1">
        <f t="shared" si="20"/>
        <v>19.0263671875</v>
      </c>
    </row>
    <row r="179" spans="1:5" x14ac:dyDescent="0.25">
      <c r="A179" s="1">
        <f>61895</f>
        <v>61895</v>
      </c>
      <c r="B179" s="1">
        <f t="shared" si="18"/>
        <v>0</v>
      </c>
      <c r="C179" s="1">
        <f>31801</f>
        <v>31801</v>
      </c>
      <c r="D179" s="1">
        <f t="shared" si="19"/>
        <v>19483</v>
      </c>
      <c r="E179" s="1">
        <f t="shared" si="20"/>
        <v>19.0263671875</v>
      </c>
    </row>
    <row r="180" spans="1:5" x14ac:dyDescent="0.25">
      <c r="A180" s="1">
        <f>62310</f>
        <v>62310</v>
      </c>
      <c r="B180" s="1">
        <f>3</f>
        <v>3</v>
      </c>
      <c r="C180" s="1">
        <f>31967</f>
        <v>31967</v>
      </c>
      <c r="D180" s="1">
        <f t="shared" si="19"/>
        <v>19483</v>
      </c>
      <c r="E180" s="1">
        <f t="shared" si="20"/>
        <v>19.0263671875</v>
      </c>
    </row>
    <row r="181" spans="1:5" x14ac:dyDescent="0.25">
      <c r="A181" s="1">
        <f>62736</f>
        <v>62736</v>
      </c>
      <c r="B181" s="1">
        <f>0</f>
        <v>0</v>
      </c>
      <c r="C181" s="1">
        <f>32122</f>
        <v>32122</v>
      </c>
      <c r="D181" s="1">
        <f t="shared" si="19"/>
        <v>19483</v>
      </c>
      <c r="E181" s="1">
        <f t="shared" si="20"/>
        <v>19.0263671875</v>
      </c>
    </row>
    <row r="182" spans="1:5" x14ac:dyDescent="0.25">
      <c r="A182" s="1">
        <f>63157</f>
        <v>63157</v>
      </c>
      <c r="B182" s="1">
        <f>0</f>
        <v>0</v>
      </c>
      <c r="C182" s="1">
        <f>32310</f>
        <v>32310</v>
      </c>
      <c r="D182" s="1">
        <f>19484</f>
        <v>19484</v>
      </c>
      <c r="E182" s="1">
        <f>19.02734375</f>
        <v>19.02734375</v>
      </c>
    </row>
    <row r="183" spans="1:5" x14ac:dyDescent="0.25">
      <c r="A183" s="1">
        <f>63568</f>
        <v>63568</v>
      </c>
      <c r="B183" s="1">
        <f>0</f>
        <v>0</v>
      </c>
      <c r="C183" s="1">
        <f>32439</f>
        <v>32439</v>
      </c>
      <c r="D183" s="1">
        <f>19483</f>
        <v>19483</v>
      </c>
      <c r="E183" s="1">
        <f>19.0263671875</f>
        <v>19.0263671875</v>
      </c>
    </row>
    <row r="184" spans="1:5" x14ac:dyDescent="0.25">
      <c r="A184" s="1">
        <f>63984</f>
        <v>63984</v>
      </c>
      <c r="B184" s="1">
        <f>0</f>
        <v>0</v>
      </c>
      <c r="C184" s="1">
        <f>32614</f>
        <v>32614</v>
      </c>
      <c r="D184" s="1">
        <f>19483</f>
        <v>19483</v>
      </c>
      <c r="E184" s="1">
        <f>19.0263671875</f>
        <v>19.0263671875</v>
      </c>
    </row>
    <row r="185" spans="1:5" x14ac:dyDescent="0.25">
      <c r="A185" s="1">
        <f>64369</f>
        <v>64369</v>
      </c>
      <c r="B185" s="1">
        <f>0</f>
        <v>0</v>
      </c>
      <c r="C185" s="1">
        <f>32794</f>
        <v>32794</v>
      </c>
      <c r="D185" s="1">
        <f>19483</f>
        <v>19483</v>
      </c>
      <c r="E185" s="1">
        <f>19.0263671875</f>
        <v>19.0263671875</v>
      </c>
    </row>
    <row r="186" spans="1:5" x14ac:dyDescent="0.25">
      <c r="A186" s="1">
        <f>64737</f>
        <v>64737</v>
      </c>
      <c r="B186" s="1">
        <f>0</f>
        <v>0</v>
      </c>
      <c r="C186" s="1">
        <f>32978</f>
        <v>32978</v>
      </c>
      <c r="D186" s="1">
        <f>19484</f>
        <v>19484</v>
      </c>
      <c r="E186" s="1">
        <f>19.02734375</f>
        <v>19.02734375</v>
      </c>
    </row>
    <row r="187" spans="1:5" x14ac:dyDescent="0.25">
      <c r="A187" s="1">
        <f>65049</f>
        <v>65049</v>
      </c>
      <c r="B187" s="1">
        <f>3</f>
        <v>3</v>
      </c>
      <c r="C187" s="1">
        <f>33149</f>
        <v>33149</v>
      </c>
      <c r="D187" s="1">
        <f t="shared" ref="D187:D209" si="21">19483</f>
        <v>19483</v>
      </c>
      <c r="E187" s="1">
        <f t="shared" ref="E187:E209" si="22">19.0263671875</f>
        <v>19.0263671875</v>
      </c>
    </row>
    <row r="188" spans="1:5" x14ac:dyDescent="0.25">
      <c r="A188" s="1">
        <f>65391</f>
        <v>65391</v>
      </c>
      <c r="B188" s="1">
        <f>2</f>
        <v>2</v>
      </c>
      <c r="C188" s="1">
        <f>33311</f>
        <v>33311</v>
      </c>
      <c r="D188" s="1">
        <f t="shared" si="21"/>
        <v>19483</v>
      </c>
      <c r="E188" s="1">
        <f t="shared" si="22"/>
        <v>19.0263671875</v>
      </c>
    </row>
    <row r="189" spans="1:5" x14ac:dyDescent="0.25">
      <c r="A189" s="1">
        <f>65714</f>
        <v>65714</v>
      </c>
      <c r="B189" s="1">
        <f>6</f>
        <v>6</v>
      </c>
      <c r="C189" s="1">
        <f>33486</f>
        <v>33486</v>
      </c>
      <c r="D189" s="1">
        <f t="shared" si="21"/>
        <v>19483</v>
      </c>
      <c r="E189" s="1">
        <f t="shared" si="22"/>
        <v>19.0263671875</v>
      </c>
    </row>
    <row r="190" spans="1:5" x14ac:dyDescent="0.25">
      <c r="A190" s="1">
        <f>66067</f>
        <v>66067</v>
      </c>
      <c r="B190" s="1">
        <f t="shared" ref="B190:B209" si="23">0</f>
        <v>0</v>
      </c>
      <c r="C190" s="1">
        <f>33648</f>
        <v>33648</v>
      </c>
      <c r="D190" s="1">
        <f t="shared" si="21"/>
        <v>19483</v>
      </c>
      <c r="E190" s="1">
        <f t="shared" si="22"/>
        <v>19.0263671875</v>
      </c>
    </row>
    <row r="191" spans="1:5" x14ac:dyDescent="0.25">
      <c r="A191" s="1">
        <f>66391</f>
        <v>66391</v>
      </c>
      <c r="B191" s="1">
        <f t="shared" si="23"/>
        <v>0</v>
      </c>
      <c r="C191" s="1">
        <f>33818</f>
        <v>33818</v>
      </c>
      <c r="D191" s="1">
        <f t="shared" si="21"/>
        <v>19483</v>
      </c>
      <c r="E191" s="1">
        <f t="shared" si="22"/>
        <v>19.0263671875</v>
      </c>
    </row>
    <row r="192" spans="1:5" x14ac:dyDescent="0.25">
      <c r="A192" s="1">
        <f>66725</f>
        <v>66725</v>
      </c>
      <c r="B192" s="1">
        <f t="shared" si="23"/>
        <v>0</v>
      </c>
      <c r="C192" s="1">
        <f>33990</f>
        <v>33990</v>
      </c>
      <c r="D192" s="1">
        <f t="shared" si="21"/>
        <v>19483</v>
      </c>
      <c r="E192" s="1">
        <f t="shared" si="22"/>
        <v>19.0263671875</v>
      </c>
    </row>
    <row r="193" spans="1:5" x14ac:dyDescent="0.25">
      <c r="A193" s="1">
        <f>67074</f>
        <v>67074</v>
      </c>
      <c r="B193" s="1">
        <f t="shared" si="23"/>
        <v>0</v>
      </c>
      <c r="C193" s="1">
        <f>34174</f>
        <v>34174</v>
      </c>
      <c r="D193" s="1">
        <f t="shared" si="21"/>
        <v>19483</v>
      </c>
      <c r="E193" s="1">
        <f t="shared" si="22"/>
        <v>19.0263671875</v>
      </c>
    </row>
    <row r="194" spans="1:5" x14ac:dyDescent="0.25">
      <c r="A194" s="1">
        <f>67502</f>
        <v>67502</v>
      </c>
      <c r="B194" s="1">
        <f t="shared" si="23"/>
        <v>0</v>
      </c>
      <c r="C194" s="1">
        <f>34343</f>
        <v>34343</v>
      </c>
      <c r="D194" s="1">
        <f t="shared" si="21"/>
        <v>19483</v>
      </c>
      <c r="E194" s="1">
        <f t="shared" si="22"/>
        <v>19.0263671875</v>
      </c>
    </row>
    <row r="195" spans="1:5" x14ac:dyDescent="0.25">
      <c r="A195" s="1">
        <f>67896</f>
        <v>67896</v>
      </c>
      <c r="B195" s="1">
        <f t="shared" si="23"/>
        <v>0</v>
      </c>
      <c r="C195" s="1">
        <f>34530</f>
        <v>34530</v>
      </c>
      <c r="D195" s="1">
        <f t="shared" si="21"/>
        <v>19483</v>
      </c>
      <c r="E195" s="1">
        <f t="shared" si="22"/>
        <v>19.0263671875</v>
      </c>
    </row>
    <row r="196" spans="1:5" x14ac:dyDescent="0.25">
      <c r="A196" s="1">
        <f>68306</f>
        <v>68306</v>
      </c>
      <c r="B196" s="1">
        <f t="shared" si="23"/>
        <v>0</v>
      </c>
      <c r="C196" s="1">
        <f>34693</f>
        <v>34693</v>
      </c>
      <c r="D196" s="1">
        <f t="shared" si="21"/>
        <v>19483</v>
      </c>
      <c r="E196" s="1">
        <f t="shared" si="22"/>
        <v>19.0263671875</v>
      </c>
    </row>
    <row r="197" spans="1:5" x14ac:dyDescent="0.25">
      <c r="A197" s="1">
        <f>68696</f>
        <v>68696</v>
      </c>
      <c r="B197" s="1">
        <f t="shared" si="23"/>
        <v>0</v>
      </c>
      <c r="C197" s="1">
        <f>34864</f>
        <v>34864</v>
      </c>
      <c r="D197" s="1">
        <f t="shared" si="21"/>
        <v>19483</v>
      </c>
      <c r="E197" s="1">
        <f t="shared" si="22"/>
        <v>19.0263671875</v>
      </c>
    </row>
    <row r="198" spans="1:5" x14ac:dyDescent="0.25">
      <c r="A198" s="1">
        <f>69073</f>
        <v>69073</v>
      </c>
      <c r="B198" s="1">
        <f t="shared" si="23"/>
        <v>0</v>
      </c>
      <c r="C198" s="1">
        <f>35025</f>
        <v>35025</v>
      </c>
      <c r="D198" s="1">
        <f t="shared" si="21"/>
        <v>19483</v>
      </c>
      <c r="E198" s="1">
        <f t="shared" si="22"/>
        <v>19.0263671875</v>
      </c>
    </row>
    <row r="199" spans="1:5" x14ac:dyDescent="0.25">
      <c r="A199" s="1">
        <f>69495</f>
        <v>69495</v>
      </c>
      <c r="B199" s="1">
        <f t="shared" si="23"/>
        <v>0</v>
      </c>
      <c r="C199" s="1">
        <f>35217</f>
        <v>35217</v>
      </c>
      <c r="D199" s="1">
        <f t="shared" si="21"/>
        <v>19483</v>
      </c>
      <c r="E199" s="1">
        <f t="shared" si="22"/>
        <v>19.0263671875</v>
      </c>
    </row>
    <row r="200" spans="1:5" x14ac:dyDescent="0.25">
      <c r="A200" s="1">
        <f>69891</f>
        <v>69891</v>
      </c>
      <c r="B200" s="1">
        <f t="shared" si="23"/>
        <v>0</v>
      </c>
      <c r="C200" s="1">
        <f>35372</f>
        <v>35372</v>
      </c>
      <c r="D200" s="1">
        <f t="shared" si="21"/>
        <v>19483</v>
      </c>
      <c r="E200" s="1">
        <f t="shared" si="22"/>
        <v>19.0263671875</v>
      </c>
    </row>
    <row r="201" spans="1:5" x14ac:dyDescent="0.25">
      <c r="A201" s="1">
        <f>70256</f>
        <v>70256</v>
      </c>
      <c r="B201" s="1">
        <f t="shared" si="23"/>
        <v>0</v>
      </c>
      <c r="C201" s="1">
        <f>35547</f>
        <v>35547</v>
      </c>
      <c r="D201" s="1">
        <f t="shared" si="21"/>
        <v>19483</v>
      </c>
      <c r="E201" s="1">
        <f t="shared" si="22"/>
        <v>19.0263671875</v>
      </c>
    </row>
    <row r="202" spans="1:5" x14ac:dyDescent="0.25">
      <c r="A202" s="1">
        <f>70525</f>
        <v>70525</v>
      </c>
      <c r="B202" s="1">
        <f t="shared" si="23"/>
        <v>0</v>
      </c>
      <c r="C202" s="1">
        <f>35724</f>
        <v>35724</v>
      </c>
      <c r="D202" s="1">
        <f t="shared" si="21"/>
        <v>19483</v>
      </c>
      <c r="E202" s="1">
        <f t="shared" si="22"/>
        <v>19.0263671875</v>
      </c>
    </row>
    <row r="203" spans="1:5" x14ac:dyDescent="0.25">
      <c r="A203" s="1">
        <f>70809</f>
        <v>70809</v>
      </c>
      <c r="B203" s="1">
        <f t="shared" si="23"/>
        <v>0</v>
      </c>
      <c r="C203" s="1">
        <f>35918</f>
        <v>35918</v>
      </c>
      <c r="D203" s="1">
        <f t="shared" si="21"/>
        <v>19483</v>
      </c>
      <c r="E203" s="1">
        <f t="shared" si="22"/>
        <v>19.0263671875</v>
      </c>
    </row>
    <row r="204" spans="1:5" x14ac:dyDescent="0.25">
      <c r="A204" s="1">
        <f>71109</f>
        <v>71109</v>
      </c>
      <c r="B204" s="1">
        <f t="shared" si="23"/>
        <v>0</v>
      </c>
      <c r="C204" s="1">
        <f>36085</f>
        <v>36085</v>
      </c>
      <c r="D204" s="1">
        <f t="shared" si="21"/>
        <v>19483</v>
      </c>
      <c r="E204" s="1">
        <f t="shared" si="22"/>
        <v>19.0263671875</v>
      </c>
    </row>
    <row r="205" spans="1:5" x14ac:dyDescent="0.25">
      <c r="A205" s="1">
        <f>71409</f>
        <v>71409</v>
      </c>
      <c r="B205" s="1">
        <f t="shared" si="23"/>
        <v>0</v>
      </c>
      <c r="C205" s="1">
        <f>36272</f>
        <v>36272</v>
      </c>
      <c r="D205" s="1">
        <f t="shared" si="21"/>
        <v>19483</v>
      </c>
      <c r="E205" s="1">
        <f t="shared" si="22"/>
        <v>19.0263671875</v>
      </c>
    </row>
    <row r="206" spans="1:5" x14ac:dyDescent="0.25">
      <c r="A206" s="1">
        <f>71667</f>
        <v>71667</v>
      </c>
      <c r="B206" s="1">
        <f t="shared" si="23"/>
        <v>0</v>
      </c>
      <c r="C206" s="1">
        <f>36434</f>
        <v>36434</v>
      </c>
      <c r="D206" s="1">
        <f t="shared" si="21"/>
        <v>19483</v>
      </c>
      <c r="E206" s="1">
        <f t="shared" si="22"/>
        <v>19.0263671875</v>
      </c>
    </row>
    <row r="207" spans="1:5" x14ac:dyDescent="0.25">
      <c r="A207" s="1">
        <f>71947</f>
        <v>71947</v>
      </c>
      <c r="B207" s="1">
        <f t="shared" si="23"/>
        <v>0</v>
      </c>
      <c r="C207" s="1">
        <f>36607</f>
        <v>36607</v>
      </c>
      <c r="D207" s="1">
        <f t="shared" si="21"/>
        <v>19483</v>
      </c>
      <c r="E207" s="1">
        <f t="shared" si="22"/>
        <v>19.0263671875</v>
      </c>
    </row>
    <row r="208" spans="1:5" x14ac:dyDescent="0.25">
      <c r="A208" s="1">
        <f>72236</f>
        <v>72236</v>
      </c>
      <c r="B208" s="1">
        <f t="shared" si="23"/>
        <v>0</v>
      </c>
      <c r="C208" s="1">
        <f>36797</f>
        <v>36797</v>
      </c>
      <c r="D208" s="1">
        <f t="shared" si="21"/>
        <v>19483</v>
      </c>
      <c r="E208" s="1">
        <f t="shared" si="22"/>
        <v>19.0263671875</v>
      </c>
    </row>
    <row r="209" spans="1:5" x14ac:dyDescent="0.25">
      <c r="A209" s="1">
        <f>72535</f>
        <v>72535</v>
      </c>
      <c r="B209" s="1">
        <f t="shared" si="23"/>
        <v>0</v>
      </c>
      <c r="C209" s="1">
        <f>36963</f>
        <v>36963</v>
      </c>
      <c r="D209" s="1">
        <f t="shared" si="21"/>
        <v>19483</v>
      </c>
      <c r="E209" s="1">
        <f t="shared" si="22"/>
        <v>19.0263671875</v>
      </c>
    </row>
    <row r="210" spans="1:5" x14ac:dyDescent="0.25">
      <c r="A210" s="1">
        <f>72843</f>
        <v>72843</v>
      </c>
      <c r="B210" s="1">
        <f>8</f>
        <v>8</v>
      </c>
      <c r="C210" s="1">
        <f>37138</f>
        <v>37138</v>
      </c>
      <c r="D210" s="1">
        <f t="shared" ref="D210:D218" si="24">19491</f>
        <v>19491</v>
      </c>
      <c r="E210" s="1">
        <f t="shared" ref="E210:E218" si="25">19.0341796875</f>
        <v>19.0341796875</v>
      </c>
    </row>
    <row r="211" spans="1:5" x14ac:dyDescent="0.25">
      <c r="A211" s="1">
        <f>73157</f>
        <v>73157</v>
      </c>
      <c r="B211" s="1">
        <f>6</f>
        <v>6</v>
      </c>
      <c r="C211" s="1">
        <f>37316</f>
        <v>37316</v>
      </c>
      <c r="D211" s="1">
        <f t="shared" si="24"/>
        <v>19491</v>
      </c>
      <c r="E211" s="1">
        <f t="shared" si="25"/>
        <v>19.0341796875</v>
      </c>
    </row>
    <row r="212" spans="1:5" x14ac:dyDescent="0.25">
      <c r="A212" s="1">
        <f>73484</f>
        <v>73484</v>
      </c>
      <c r="B212" s="1">
        <f>2</f>
        <v>2</v>
      </c>
      <c r="C212" s="1">
        <f>37475</f>
        <v>37475</v>
      </c>
      <c r="D212" s="1">
        <f t="shared" si="24"/>
        <v>19491</v>
      </c>
      <c r="E212" s="1">
        <f t="shared" si="25"/>
        <v>19.0341796875</v>
      </c>
    </row>
    <row r="213" spans="1:5" x14ac:dyDescent="0.25">
      <c r="A213" s="1">
        <f>73804</f>
        <v>73804</v>
      </c>
      <c r="B213" s="1">
        <f>3</f>
        <v>3</v>
      </c>
      <c r="C213" s="1">
        <f>37654</f>
        <v>37654</v>
      </c>
      <c r="D213" s="1">
        <f t="shared" si="24"/>
        <v>19491</v>
      </c>
      <c r="E213" s="1">
        <f t="shared" si="25"/>
        <v>19.0341796875</v>
      </c>
    </row>
    <row r="214" spans="1:5" x14ac:dyDescent="0.25">
      <c r="A214" s="1">
        <f>74119</f>
        <v>74119</v>
      </c>
      <c r="B214" s="1">
        <f t="shared" ref="B214:B231" si="26">0</f>
        <v>0</v>
      </c>
      <c r="C214" s="1">
        <f>37811</f>
        <v>37811</v>
      </c>
      <c r="D214" s="1">
        <f t="shared" si="24"/>
        <v>19491</v>
      </c>
      <c r="E214" s="1">
        <f t="shared" si="25"/>
        <v>19.0341796875</v>
      </c>
    </row>
    <row r="215" spans="1:5" x14ac:dyDescent="0.25">
      <c r="A215" s="1">
        <f>74487</f>
        <v>74487</v>
      </c>
      <c r="B215" s="1">
        <f t="shared" si="26"/>
        <v>0</v>
      </c>
      <c r="C215" s="1">
        <f>38030</f>
        <v>38030</v>
      </c>
      <c r="D215" s="1">
        <f t="shared" si="24"/>
        <v>19491</v>
      </c>
      <c r="E215" s="1">
        <f t="shared" si="25"/>
        <v>19.0341796875</v>
      </c>
    </row>
    <row r="216" spans="1:5" x14ac:dyDescent="0.25">
      <c r="A216" s="1">
        <f>74834</f>
        <v>74834</v>
      </c>
      <c r="B216" s="1">
        <f t="shared" si="26"/>
        <v>0</v>
      </c>
      <c r="C216" s="1">
        <f>38191</f>
        <v>38191</v>
      </c>
      <c r="D216" s="1">
        <f t="shared" si="24"/>
        <v>19491</v>
      </c>
      <c r="E216" s="1">
        <f t="shared" si="25"/>
        <v>19.0341796875</v>
      </c>
    </row>
    <row r="217" spans="1:5" x14ac:dyDescent="0.25">
      <c r="A217" s="1">
        <f>75175</f>
        <v>75175</v>
      </c>
      <c r="B217" s="1">
        <f t="shared" si="26"/>
        <v>0</v>
      </c>
      <c r="C217" s="1">
        <f>38375</f>
        <v>38375</v>
      </c>
      <c r="D217" s="1">
        <f t="shared" si="24"/>
        <v>19491</v>
      </c>
      <c r="E217" s="1">
        <f t="shared" si="25"/>
        <v>19.0341796875</v>
      </c>
    </row>
    <row r="218" spans="1:5" x14ac:dyDescent="0.25">
      <c r="A218" s="1">
        <f>75522</f>
        <v>75522</v>
      </c>
      <c r="B218" s="1">
        <f t="shared" si="26"/>
        <v>0</v>
      </c>
      <c r="C218" s="1">
        <f>38545</f>
        <v>38545</v>
      </c>
      <c r="D218" s="1">
        <f t="shared" si="24"/>
        <v>19491</v>
      </c>
      <c r="E218" s="1">
        <f t="shared" si="25"/>
        <v>19.0341796875</v>
      </c>
    </row>
    <row r="219" spans="1:5" x14ac:dyDescent="0.25">
      <c r="A219" s="1">
        <f>75876</f>
        <v>75876</v>
      </c>
      <c r="B219" s="1">
        <f t="shared" si="26"/>
        <v>0</v>
      </c>
      <c r="C219" s="1">
        <f>38738</f>
        <v>38738</v>
      </c>
      <c r="D219" s="1">
        <f t="shared" ref="D219:D242" si="27">19554</f>
        <v>19554</v>
      </c>
      <c r="E219" s="1">
        <f t="shared" ref="E219:E242" si="28">19.095703125</f>
        <v>19.095703125</v>
      </c>
    </row>
    <row r="220" spans="1:5" x14ac:dyDescent="0.25">
      <c r="A220" s="1">
        <f>76209</f>
        <v>76209</v>
      </c>
      <c r="B220" s="1">
        <f t="shared" si="26"/>
        <v>0</v>
      </c>
      <c r="C220" s="1">
        <f>38882</f>
        <v>38882</v>
      </c>
      <c r="D220" s="1">
        <f t="shared" si="27"/>
        <v>19554</v>
      </c>
      <c r="E220" s="1">
        <f t="shared" si="28"/>
        <v>19.095703125</v>
      </c>
    </row>
    <row r="221" spans="1:5" x14ac:dyDescent="0.25">
      <c r="A221" s="1">
        <f>76610</f>
        <v>76610</v>
      </c>
      <c r="B221" s="1">
        <f t="shared" si="26"/>
        <v>0</v>
      </c>
      <c r="C221" s="1">
        <f>39056</f>
        <v>39056</v>
      </c>
      <c r="D221" s="1">
        <f t="shared" si="27"/>
        <v>19554</v>
      </c>
      <c r="E221" s="1">
        <f t="shared" si="28"/>
        <v>19.095703125</v>
      </c>
    </row>
    <row r="222" spans="1:5" x14ac:dyDescent="0.25">
      <c r="A222" s="1">
        <f>77041</f>
        <v>77041</v>
      </c>
      <c r="B222" s="1">
        <f t="shared" si="26"/>
        <v>0</v>
      </c>
      <c r="C222" s="1">
        <f>39209</f>
        <v>39209</v>
      </c>
      <c r="D222" s="1">
        <f t="shared" si="27"/>
        <v>19554</v>
      </c>
      <c r="E222" s="1">
        <f t="shared" si="28"/>
        <v>19.095703125</v>
      </c>
    </row>
    <row r="223" spans="1:5" x14ac:dyDescent="0.25">
      <c r="A223" s="1">
        <f>77457</f>
        <v>77457</v>
      </c>
      <c r="B223" s="1">
        <f t="shared" si="26"/>
        <v>0</v>
      </c>
      <c r="C223" s="1">
        <f>39362</f>
        <v>39362</v>
      </c>
      <c r="D223" s="1">
        <f t="shared" si="27"/>
        <v>19554</v>
      </c>
      <c r="E223" s="1">
        <f t="shared" si="28"/>
        <v>19.095703125</v>
      </c>
    </row>
    <row r="224" spans="1:5" x14ac:dyDescent="0.25">
      <c r="A224" s="1">
        <f>77876</f>
        <v>77876</v>
      </c>
      <c r="B224" s="1">
        <f t="shared" si="26"/>
        <v>0</v>
      </c>
      <c r="C224" s="1">
        <f>39517</f>
        <v>39517</v>
      </c>
      <c r="D224" s="1">
        <f t="shared" si="27"/>
        <v>19554</v>
      </c>
      <c r="E224" s="1">
        <f t="shared" si="28"/>
        <v>19.095703125</v>
      </c>
    </row>
    <row r="225" spans="1:5" x14ac:dyDescent="0.25">
      <c r="A225" s="1">
        <f>78325</f>
        <v>78325</v>
      </c>
      <c r="B225" s="1">
        <f t="shared" si="26"/>
        <v>0</v>
      </c>
      <c r="C225" s="1">
        <f>39716</f>
        <v>39716</v>
      </c>
      <c r="D225" s="1">
        <f t="shared" si="27"/>
        <v>19554</v>
      </c>
      <c r="E225" s="1">
        <f t="shared" si="28"/>
        <v>19.095703125</v>
      </c>
    </row>
    <row r="226" spans="1:5" x14ac:dyDescent="0.25">
      <c r="A226" s="1">
        <f>78704</f>
        <v>78704</v>
      </c>
      <c r="B226" s="1">
        <f t="shared" si="26"/>
        <v>0</v>
      </c>
      <c r="C226" s="1">
        <f>39892</f>
        <v>39892</v>
      </c>
      <c r="D226" s="1">
        <f t="shared" si="27"/>
        <v>19554</v>
      </c>
      <c r="E226" s="1">
        <f t="shared" si="28"/>
        <v>19.095703125</v>
      </c>
    </row>
    <row r="227" spans="1:5" x14ac:dyDescent="0.25">
      <c r="A227" s="1">
        <f>79109</f>
        <v>79109</v>
      </c>
      <c r="B227" s="1">
        <f t="shared" si="26"/>
        <v>0</v>
      </c>
      <c r="C227" s="1">
        <f>40077</f>
        <v>40077</v>
      </c>
      <c r="D227" s="1">
        <f t="shared" si="27"/>
        <v>19554</v>
      </c>
      <c r="E227" s="1">
        <f t="shared" si="28"/>
        <v>19.095703125</v>
      </c>
    </row>
    <row r="228" spans="1:5" x14ac:dyDescent="0.25">
      <c r="A228" s="1">
        <f>79501</f>
        <v>79501</v>
      </c>
      <c r="B228" s="1">
        <f t="shared" si="26"/>
        <v>0</v>
      </c>
      <c r="C228" s="1">
        <f>40217</f>
        <v>40217</v>
      </c>
      <c r="D228" s="1">
        <f t="shared" si="27"/>
        <v>19554</v>
      </c>
      <c r="E228" s="1">
        <f t="shared" si="28"/>
        <v>19.095703125</v>
      </c>
    </row>
    <row r="229" spans="1:5" x14ac:dyDescent="0.25">
      <c r="A229" s="1">
        <f>79913</f>
        <v>79913</v>
      </c>
      <c r="B229" s="1">
        <f t="shared" si="26"/>
        <v>0</v>
      </c>
      <c r="C229" s="1">
        <f>40384</f>
        <v>40384</v>
      </c>
      <c r="D229" s="1">
        <f t="shared" si="27"/>
        <v>19554</v>
      </c>
      <c r="E229" s="1">
        <f t="shared" si="28"/>
        <v>19.095703125</v>
      </c>
    </row>
    <row r="230" spans="1:5" x14ac:dyDescent="0.25">
      <c r="A230" s="1">
        <f>80346</f>
        <v>80346</v>
      </c>
      <c r="B230" s="1">
        <f t="shared" si="26"/>
        <v>0</v>
      </c>
      <c r="C230" s="1">
        <f>40573</f>
        <v>40573</v>
      </c>
      <c r="D230" s="1">
        <f t="shared" si="27"/>
        <v>19554</v>
      </c>
      <c r="E230" s="1">
        <f t="shared" si="28"/>
        <v>19.095703125</v>
      </c>
    </row>
    <row r="231" spans="1:5" x14ac:dyDescent="0.25">
      <c r="A231" s="1">
        <f>80737</f>
        <v>80737</v>
      </c>
      <c r="B231" s="1">
        <f t="shared" si="26"/>
        <v>0</v>
      </c>
      <c r="C231" s="1">
        <f>40767</f>
        <v>40767</v>
      </c>
      <c r="D231" s="1">
        <f t="shared" si="27"/>
        <v>19554</v>
      </c>
      <c r="E231" s="1">
        <f t="shared" si="28"/>
        <v>19.095703125</v>
      </c>
    </row>
    <row r="232" spans="1:5" x14ac:dyDescent="0.25">
      <c r="A232" s="1">
        <f>81059</f>
        <v>81059</v>
      </c>
      <c r="B232" s="1">
        <f>8</f>
        <v>8</v>
      </c>
      <c r="C232" s="1">
        <f>40912</f>
        <v>40912</v>
      </c>
      <c r="D232" s="1">
        <f t="shared" si="27"/>
        <v>19554</v>
      </c>
      <c r="E232" s="1">
        <f t="shared" si="28"/>
        <v>19.095703125</v>
      </c>
    </row>
    <row r="233" spans="1:5" x14ac:dyDescent="0.25">
      <c r="A233" s="1">
        <f>81376</f>
        <v>81376</v>
      </c>
      <c r="B233" s="1">
        <f>6</f>
        <v>6</v>
      </c>
      <c r="C233" s="1">
        <f>41102</f>
        <v>41102</v>
      </c>
      <c r="D233" s="1">
        <f t="shared" si="27"/>
        <v>19554</v>
      </c>
      <c r="E233" s="1">
        <f t="shared" si="28"/>
        <v>19.095703125</v>
      </c>
    </row>
    <row r="234" spans="1:5" x14ac:dyDescent="0.25">
      <c r="A234" s="1">
        <f>81699</f>
        <v>81699</v>
      </c>
      <c r="B234" s="1">
        <f>5</f>
        <v>5</v>
      </c>
      <c r="C234" s="1">
        <f>41293</f>
        <v>41293</v>
      </c>
      <c r="D234" s="1">
        <f t="shared" si="27"/>
        <v>19554</v>
      </c>
      <c r="E234" s="1">
        <f t="shared" si="28"/>
        <v>19.095703125</v>
      </c>
    </row>
    <row r="235" spans="1:5" x14ac:dyDescent="0.25">
      <c r="A235" s="1">
        <f>82018</f>
        <v>82018</v>
      </c>
      <c r="B235" s="1">
        <f t="shared" ref="B235:B249" si="29">0</f>
        <v>0</v>
      </c>
      <c r="C235" s="1">
        <f>41465</f>
        <v>41465</v>
      </c>
      <c r="D235" s="1">
        <f t="shared" si="27"/>
        <v>19554</v>
      </c>
      <c r="E235" s="1">
        <f t="shared" si="28"/>
        <v>19.095703125</v>
      </c>
    </row>
    <row r="236" spans="1:5" x14ac:dyDescent="0.25">
      <c r="A236" s="1">
        <f>82319</f>
        <v>82319</v>
      </c>
      <c r="B236" s="1">
        <f t="shared" si="29"/>
        <v>0</v>
      </c>
      <c r="C236" s="1">
        <f>41645</f>
        <v>41645</v>
      </c>
      <c r="D236" s="1">
        <f t="shared" si="27"/>
        <v>19554</v>
      </c>
      <c r="E236" s="1">
        <f t="shared" si="28"/>
        <v>19.095703125</v>
      </c>
    </row>
    <row r="237" spans="1:5" x14ac:dyDescent="0.25">
      <c r="A237" s="1">
        <f>82654</f>
        <v>82654</v>
      </c>
      <c r="B237" s="1">
        <f t="shared" si="29"/>
        <v>0</v>
      </c>
      <c r="C237" s="1">
        <f>41841</f>
        <v>41841</v>
      </c>
      <c r="D237" s="1">
        <f t="shared" si="27"/>
        <v>19554</v>
      </c>
      <c r="E237" s="1">
        <f t="shared" si="28"/>
        <v>19.095703125</v>
      </c>
    </row>
    <row r="238" spans="1:5" x14ac:dyDescent="0.25">
      <c r="A238" s="1">
        <f>82998</f>
        <v>82998</v>
      </c>
      <c r="B238" s="1">
        <f t="shared" si="29"/>
        <v>0</v>
      </c>
      <c r="C238" s="1">
        <f>42017</f>
        <v>42017</v>
      </c>
      <c r="D238" s="1">
        <f t="shared" si="27"/>
        <v>19554</v>
      </c>
      <c r="E238" s="1">
        <f t="shared" si="28"/>
        <v>19.095703125</v>
      </c>
    </row>
    <row r="239" spans="1:5" x14ac:dyDescent="0.25">
      <c r="A239" s="1">
        <f>83348</f>
        <v>83348</v>
      </c>
      <c r="B239" s="1">
        <f t="shared" si="29"/>
        <v>0</v>
      </c>
      <c r="C239" s="1">
        <f>42213</f>
        <v>42213</v>
      </c>
      <c r="D239" s="1">
        <f t="shared" si="27"/>
        <v>19554</v>
      </c>
      <c r="E239" s="1">
        <f t="shared" si="28"/>
        <v>19.095703125</v>
      </c>
    </row>
    <row r="240" spans="1:5" x14ac:dyDescent="0.25">
      <c r="A240" s="1">
        <f>83708</f>
        <v>83708</v>
      </c>
      <c r="B240" s="1">
        <f t="shared" si="29"/>
        <v>0</v>
      </c>
      <c r="C240" s="1">
        <f>42381</f>
        <v>42381</v>
      </c>
      <c r="D240" s="1">
        <f t="shared" si="27"/>
        <v>19554</v>
      </c>
      <c r="E240" s="1">
        <f t="shared" si="28"/>
        <v>19.095703125</v>
      </c>
    </row>
    <row r="241" spans="1:5" x14ac:dyDescent="0.25">
      <c r="A241" s="1">
        <f>84055</f>
        <v>84055</v>
      </c>
      <c r="B241" s="1">
        <f t="shared" si="29"/>
        <v>0</v>
      </c>
      <c r="C241" s="1">
        <f>42568</f>
        <v>42568</v>
      </c>
      <c r="D241" s="1">
        <f t="shared" si="27"/>
        <v>19554</v>
      </c>
      <c r="E241" s="1">
        <f t="shared" si="28"/>
        <v>19.095703125</v>
      </c>
    </row>
    <row r="242" spans="1:5" x14ac:dyDescent="0.25">
      <c r="A242" s="1">
        <f>84386</f>
        <v>84386</v>
      </c>
      <c r="B242" s="1">
        <f t="shared" si="29"/>
        <v>0</v>
      </c>
      <c r="C242" s="1">
        <f>42760</f>
        <v>42760</v>
      </c>
      <c r="D242" s="1">
        <f t="shared" si="27"/>
        <v>19554</v>
      </c>
      <c r="E242" s="1">
        <f t="shared" si="28"/>
        <v>19.095703125</v>
      </c>
    </row>
    <row r="243" spans="1:5" x14ac:dyDescent="0.25">
      <c r="A243" s="1">
        <f>84724</f>
        <v>84724</v>
      </c>
      <c r="B243" s="1">
        <f t="shared" si="29"/>
        <v>0</v>
      </c>
      <c r="C243" s="1">
        <f>42939</f>
        <v>42939</v>
      </c>
      <c r="D243" s="1">
        <f>19555</f>
        <v>19555</v>
      </c>
      <c r="E243" s="1">
        <f>19.0966796875</f>
        <v>19.0966796875</v>
      </c>
    </row>
    <row r="244" spans="1:5" x14ac:dyDescent="0.25">
      <c r="A244" s="1">
        <f>85080</f>
        <v>85080</v>
      </c>
      <c r="B244" s="1">
        <f t="shared" si="29"/>
        <v>0</v>
      </c>
      <c r="C244" s="1">
        <f>43136</f>
        <v>43136</v>
      </c>
      <c r="D244" s="1">
        <f t="shared" ref="D244:D258" si="30">19554</f>
        <v>19554</v>
      </c>
      <c r="E244" s="1">
        <f t="shared" ref="E244:E258" si="31">19.095703125</f>
        <v>19.095703125</v>
      </c>
    </row>
    <row r="245" spans="1:5" x14ac:dyDescent="0.25">
      <c r="A245" s="1">
        <f>85433</f>
        <v>85433</v>
      </c>
      <c r="B245" s="1">
        <f t="shared" si="29"/>
        <v>0</v>
      </c>
      <c r="C245" s="1">
        <f>43294</f>
        <v>43294</v>
      </c>
      <c r="D245" s="1">
        <f t="shared" si="30"/>
        <v>19554</v>
      </c>
      <c r="E245" s="1">
        <f t="shared" si="31"/>
        <v>19.095703125</v>
      </c>
    </row>
    <row r="246" spans="1:5" x14ac:dyDescent="0.25">
      <c r="A246" s="1">
        <f>85766</f>
        <v>85766</v>
      </c>
      <c r="B246" s="1">
        <f t="shared" si="29"/>
        <v>0</v>
      </c>
      <c r="C246" s="1">
        <f>43476</f>
        <v>43476</v>
      </c>
      <c r="D246" s="1">
        <f t="shared" si="30"/>
        <v>19554</v>
      </c>
      <c r="E246" s="1">
        <f t="shared" si="31"/>
        <v>19.095703125</v>
      </c>
    </row>
    <row r="247" spans="1:5" x14ac:dyDescent="0.25">
      <c r="A247" s="1">
        <f>86120</f>
        <v>86120</v>
      </c>
      <c r="B247" s="1">
        <f t="shared" si="29"/>
        <v>0</v>
      </c>
      <c r="C247" s="1">
        <f>43663</f>
        <v>43663</v>
      </c>
      <c r="D247" s="1">
        <f t="shared" si="30"/>
        <v>19554</v>
      </c>
      <c r="E247" s="1">
        <f t="shared" si="31"/>
        <v>19.095703125</v>
      </c>
    </row>
    <row r="248" spans="1:5" x14ac:dyDescent="0.25">
      <c r="A248" s="1">
        <f>86480</f>
        <v>86480</v>
      </c>
      <c r="B248" s="1">
        <f t="shared" si="29"/>
        <v>0</v>
      </c>
      <c r="C248" s="1">
        <f>43837</f>
        <v>43837</v>
      </c>
      <c r="D248" s="1">
        <f t="shared" si="30"/>
        <v>19554</v>
      </c>
      <c r="E248" s="1">
        <f t="shared" si="31"/>
        <v>19.095703125</v>
      </c>
    </row>
    <row r="249" spans="1:5" x14ac:dyDescent="0.25">
      <c r="A249" s="1">
        <f>86823</f>
        <v>86823</v>
      </c>
      <c r="B249" s="1">
        <f t="shared" si="29"/>
        <v>0</v>
      </c>
      <c r="C249" s="1">
        <f>43998</f>
        <v>43998</v>
      </c>
      <c r="D249" s="1">
        <f t="shared" si="30"/>
        <v>19554</v>
      </c>
      <c r="E249" s="1">
        <f t="shared" si="31"/>
        <v>19.095703125</v>
      </c>
    </row>
    <row r="250" spans="1:5" x14ac:dyDescent="0.25">
      <c r="A250" s="1">
        <f>87192</f>
        <v>87192</v>
      </c>
      <c r="B250" s="1">
        <f>26</f>
        <v>26</v>
      </c>
      <c r="C250" s="1">
        <f>44164</f>
        <v>44164</v>
      </c>
      <c r="D250" s="1">
        <f t="shared" si="30"/>
        <v>19554</v>
      </c>
      <c r="E250" s="1">
        <f t="shared" si="31"/>
        <v>19.095703125</v>
      </c>
    </row>
    <row r="251" spans="1:5" x14ac:dyDescent="0.25">
      <c r="A251" s="1">
        <f>87522</f>
        <v>87522</v>
      </c>
      <c r="B251" s="1">
        <f>20</f>
        <v>20</v>
      </c>
      <c r="C251" s="1">
        <f>44327</f>
        <v>44327</v>
      </c>
      <c r="D251" s="1">
        <f t="shared" si="30"/>
        <v>19554</v>
      </c>
      <c r="E251" s="1">
        <f t="shared" si="31"/>
        <v>19.095703125</v>
      </c>
    </row>
    <row r="252" spans="1:5" x14ac:dyDescent="0.25">
      <c r="A252" s="1">
        <f>87825</f>
        <v>87825</v>
      </c>
      <c r="B252" s="1">
        <f>24</f>
        <v>24</v>
      </c>
      <c r="C252" s="1">
        <f>44504</f>
        <v>44504</v>
      </c>
      <c r="D252" s="1">
        <f t="shared" si="30"/>
        <v>19554</v>
      </c>
      <c r="E252" s="1">
        <f t="shared" si="31"/>
        <v>19.095703125</v>
      </c>
    </row>
    <row r="253" spans="1:5" x14ac:dyDescent="0.25">
      <c r="A253" s="1">
        <f>88137</f>
        <v>88137</v>
      </c>
      <c r="B253" s="1">
        <f>27</f>
        <v>27</v>
      </c>
      <c r="C253" s="1">
        <f>44654</f>
        <v>44654</v>
      </c>
      <c r="D253" s="1">
        <f t="shared" si="30"/>
        <v>19554</v>
      </c>
      <c r="E253" s="1">
        <f t="shared" si="31"/>
        <v>19.095703125</v>
      </c>
    </row>
    <row r="254" spans="1:5" x14ac:dyDescent="0.25">
      <c r="A254" s="1">
        <f>88458</f>
        <v>88458</v>
      </c>
      <c r="B254" s="1">
        <f>33</f>
        <v>33</v>
      </c>
      <c r="C254" s="1">
        <f>44829</f>
        <v>44829</v>
      </c>
      <c r="D254" s="1">
        <f t="shared" si="30"/>
        <v>19554</v>
      </c>
      <c r="E254" s="1">
        <f t="shared" si="31"/>
        <v>19.095703125</v>
      </c>
    </row>
    <row r="255" spans="1:5" x14ac:dyDescent="0.25">
      <c r="A255" s="1">
        <f>88727</f>
        <v>88727</v>
      </c>
      <c r="B255" s="1">
        <f>9</f>
        <v>9</v>
      </c>
      <c r="C255" s="1">
        <f>44981</f>
        <v>44981</v>
      </c>
      <c r="D255" s="1">
        <f t="shared" si="30"/>
        <v>19554</v>
      </c>
      <c r="E255" s="1">
        <f t="shared" si="31"/>
        <v>19.095703125</v>
      </c>
    </row>
    <row r="256" spans="1:5" x14ac:dyDescent="0.25">
      <c r="A256" s="1">
        <f>89036</f>
        <v>89036</v>
      </c>
      <c r="B256" s="1">
        <f>0</f>
        <v>0</v>
      </c>
      <c r="C256" s="1">
        <f>45148</f>
        <v>45148</v>
      </c>
      <c r="D256" s="1">
        <f t="shared" si="30"/>
        <v>19554</v>
      </c>
      <c r="E256" s="1">
        <f t="shared" si="31"/>
        <v>19.095703125</v>
      </c>
    </row>
    <row r="257" spans="1:5" x14ac:dyDescent="0.25">
      <c r="A257" s="1">
        <f>89352</f>
        <v>89352</v>
      </c>
      <c r="B257" s="1">
        <f>0</f>
        <v>0</v>
      </c>
      <c r="C257" s="1">
        <f>45329</f>
        <v>45329</v>
      </c>
      <c r="D257" s="1">
        <f t="shared" si="30"/>
        <v>19554</v>
      </c>
      <c r="E257" s="1">
        <f t="shared" si="31"/>
        <v>19.095703125</v>
      </c>
    </row>
    <row r="258" spans="1:5" x14ac:dyDescent="0.25">
      <c r="A258" s="1">
        <f>89753</f>
        <v>89753</v>
      </c>
      <c r="B258" s="1">
        <f>6</f>
        <v>6</v>
      </c>
      <c r="C258" s="1">
        <f>45515</f>
        <v>45515</v>
      </c>
      <c r="D258" s="1">
        <f t="shared" si="30"/>
        <v>19554</v>
      </c>
      <c r="E258" s="1">
        <f t="shared" si="31"/>
        <v>19.095703125</v>
      </c>
    </row>
    <row r="259" spans="1:5" x14ac:dyDescent="0.25">
      <c r="A259" s="1">
        <f>90178</f>
        <v>90178</v>
      </c>
      <c r="B259" s="1">
        <f>0</f>
        <v>0</v>
      </c>
      <c r="C259" s="1">
        <f>45717</f>
        <v>45717</v>
      </c>
      <c r="D259" s="1">
        <f t="shared" ref="D259:D304" si="32">19574</f>
        <v>19574</v>
      </c>
      <c r="E259" s="1">
        <f t="shared" ref="E259:E304" si="33">19.115234375</f>
        <v>19.115234375</v>
      </c>
    </row>
    <row r="260" spans="1:5" x14ac:dyDescent="0.25">
      <c r="A260" s="1">
        <f>90573</f>
        <v>90573</v>
      </c>
      <c r="B260" s="1">
        <f>0</f>
        <v>0</v>
      </c>
      <c r="C260" s="1">
        <f>45884</f>
        <v>45884</v>
      </c>
      <c r="D260" s="1">
        <f t="shared" si="32"/>
        <v>19574</v>
      </c>
      <c r="E260" s="1">
        <f t="shared" si="33"/>
        <v>19.115234375</v>
      </c>
    </row>
    <row r="261" spans="1:5" x14ac:dyDescent="0.25">
      <c r="A261" s="1">
        <f>90999</f>
        <v>90999</v>
      </c>
      <c r="B261" s="1">
        <f>0</f>
        <v>0</v>
      </c>
      <c r="C261" s="1">
        <f>46048</f>
        <v>46048</v>
      </c>
      <c r="D261" s="1">
        <f t="shared" si="32"/>
        <v>19574</v>
      </c>
      <c r="E261" s="1">
        <f t="shared" si="33"/>
        <v>19.115234375</v>
      </c>
    </row>
    <row r="262" spans="1:5" x14ac:dyDescent="0.25">
      <c r="A262" s="1">
        <f>91416</f>
        <v>91416</v>
      </c>
      <c r="B262" s="1">
        <f>0</f>
        <v>0</v>
      </c>
      <c r="C262" s="1">
        <f>46215</f>
        <v>46215</v>
      </c>
      <c r="D262" s="1">
        <f t="shared" si="32"/>
        <v>19574</v>
      </c>
      <c r="E262" s="1">
        <f t="shared" si="33"/>
        <v>19.115234375</v>
      </c>
    </row>
    <row r="263" spans="1:5" x14ac:dyDescent="0.25">
      <c r="A263" s="1">
        <f>91720</f>
        <v>91720</v>
      </c>
      <c r="B263" s="1">
        <f>15</f>
        <v>15</v>
      </c>
      <c r="C263" s="1">
        <f>46361</f>
        <v>46361</v>
      </c>
      <c r="D263" s="1">
        <f t="shared" si="32"/>
        <v>19574</v>
      </c>
      <c r="E263" s="1">
        <f t="shared" si="33"/>
        <v>19.115234375</v>
      </c>
    </row>
    <row r="264" spans="1:5" x14ac:dyDescent="0.25">
      <c r="A264" s="1">
        <f>92035</f>
        <v>92035</v>
      </c>
      <c r="B264" s="1">
        <f t="shared" ref="B264:B286" si="34">0</f>
        <v>0</v>
      </c>
      <c r="C264" s="1">
        <f>46541</f>
        <v>46541</v>
      </c>
      <c r="D264" s="1">
        <f t="shared" si="32"/>
        <v>19574</v>
      </c>
      <c r="E264" s="1">
        <f t="shared" si="33"/>
        <v>19.115234375</v>
      </c>
    </row>
    <row r="265" spans="1:5" x14ac:dyDescent="0.25">
      <c r="A265" s="1">
        <f>92332</f>
        <v>92332</v>
      </c>
      <c r="B265" s="1">
        <f t="shared" si="34"/>
        <v>0</v>
      </c>
      <c r="C265" s="1">
        <f>46677</f>
        <v>46677</v>
      </c>
      <c r="D265" s="1">
        <f t="shared" si="32"/>
        <v>19574</v>
      </c>
      <c r="E265" s="1">
        <f t="shared" si="33"/>
        <v>19.115234375</v>
      </c>
    </row>
    <row r="266" spans="1:5" x14ac:dyDescent="0.25">
      <c r="A266" s="1">
        <f>92674</f>
        <v>92674</v>
      </c>
      <c r="B266" s="1">
        <f t="shared" si="34"/>
        <v>0</v>
      </c>
      <c r="C266" s="1">
        <f>46854</f>
        <v>46854</v>
      </c>
      <c r="D266" s="1">
        <f t="shared" si="32"/>
        <v>19574</v>
      </c>
      <c r="E266" s="1">
        <f t="shared" si="33"/>
        <v>19.115234375</v>
      </c>
    </row>
    <row r="267" spans="1:5" x14ac:dyDescent="0.25">
      <c r="A267" s="1">
        <f>92978</f>
        <v>92978</v>
      </c>
      <c r="B267" s="1">
        <f t="shared" si="34"/>
        <v>0</v>
      </c>
      <c r="C267" s="1">
        <f>47024</f>
        <v>47024</v>
      </c>
      <c r="D267" s="1">
        <f t="shared" si="32"/>
        <v>19574</v>
      </c>
      <c r="E267" s="1">
        <f t="shared" si="33"/>
        <v>19.115234375</v>
      </c>
    </row>
    <row r="268" spans="1:5" x14ac:dyDescent="0.25">
      <c r="A268" s="1">
        <f>93298</f>
        <v>93298</v>
      </c>
      <c r="B268" s="1">
        <f t="shared" si="34"/>
        <v>0</v>
      </c>
      <c r="C268" s="1">
        <f>47219</f>
        <v>47219</v>
      </c>
      <c r="D268" s="1">
        <f t="shared" si="32"/>
        <v>19574</v>
      </c>
      <c r="E268" s="1">
        <f t="shared" si="33"/>
        <v>19.115234375</v>
      </c>
    </row>
    <row r="269" spans="1:5" x14ac:dyDescent="0.25">
      <c r="A269" s="1">
        <f>93641</f>
        <v>93641</v>
      </c>
      <c r="B269" s="1">
        <f t="shared" si="34"/>
        <v>0</v>
      </c>
      <c r="C269" s="1">
        <f>47405</f>
        <v>47405</v>
      </c>
      <c r="D269" s="1">
        <f t="shared" si="32"/>
        <v>19574</v>
      </c>
      <c r="E269" s="1">
        <f t="shared" si="33"/>
        <v>19.115234375</v>
      </c>
    </row>
    <row r="270" spans="1:5" x14ac:dyDescent="0.25">
      <c r="A270" s="1">
        <f>94021</f>
        <v>94021</v>
      </c>
      <c r="B270" s="1">
        <f t="shared" si="34"/>
        <v>0</v>
      </c>
      <c r="C270" s="1">
        <f>47580</f>
        <v>47580</v>
      </c>
      <c r="D270" s="1">
        <f t="shared" si="32"/>
        <v>19574</v>
      </c>
      <c r="E270" s="1">
        <f t="shared" si="33"/>
        <v>19.115234375</v>
      </c>
    </row>
    <row r="271" spans="1:5" x14ac:dyDescent="0.25">
      <c r="A271" s="1">
        <f>94421</f>
        <v>94421</v>
      </c>
      <c r="B271" s="1">
        <f t="shared" si="34"/>
        <v>0</v>
      </c>
      <c r="C271" s="1">
        <f>47733</f>
        <v>47733</v>
      </c>
      <c r="D271" s="1">
        <f t="shared" si="32"/>
        <v>19574</v>
      </c>
      <c r="E271" s="1">
        <f t="shared" si="33"/>
        <v>19.115234375</v>
      </c>
    </row>
    <row r="272" spans="1:5" x14ac:dyDescent="0.25">
      <c r="A272" s="1">
        <f>94833</f>
        <v>94833</v>
      </c>
      <c r="B272" s="1">
        <f t="shared" si="34"/>
        <v>0</v>
      </c>
      <c r="C272" s="1">
        <f>47923</f>
        <v>47923</v>
      </c>
      <c r="D272" s="1">
        <f t="shared" si="32"/>
        <v>19574</v>
      </c>
      <c r="E272" s="1">
        <f t="shared" si="33"/>
        <v>19.115234375</v>
      </c>
    </row>
    <row r="273" spans="1:5" x14ac:dyDescent="0.25">
      <c r="A273" s="1">
        <f>95216</f>
        <v>95216</v>
      </c>
      <c r="B273" s="1">
        <f t="shared" si="34"/>
        <v>0</v>
      </c>
      <c r="C273" s="1">
        <f>48076</f>
        <v>48076</v>
      </c>
      <c r="D273" s="1">
        <f t="shared" si="32"/>
        <v>19574</v>
      </c>
      <c r="E273" s="1">
        <f t="shared" si="33"/>
        <v>19.115234375</v>
      </c>
    </row>
    <row r="274" spans="1:5" x14ac:dyDescent="0.25">
      <c r="A274" s="1">
        <f>95629</f>
        <v>95629</v>
      </c>
      <c r="B274" s="1">
        <f t="shared" si="34"/>
        <v>0</v>
      </c>
      <c r="C274" s="1">
        <f>48255</f>
        <v>48255</v>
      </c>
      <c r="D274" s="1">
        <f t="shared" si="32"/>
        <v>19574</v>
      </c>
      <c r="E274" s="1">
        <f t="shared" si="33"/>
        <v>19.115234375</v>
      </c>
    </row>
    <row r="275" spans="1:5" x14ac:dyDescent="0.25">
      <c r="A275" s="1">
        <f>95986</f>
        <v>95986</v>
      </c>
      <c r="B275" s="1">
        <f t="shared" si="34"/>
        <v>0</v>
      </c>
      <c r="C275" s="1">
        <f>48412</f>
        <v>48412</v>
      </c>
      <c r="D275" s="1">
        <f t="shared" si="32"/>
        <v>19574</v>
      </c>
      <c r="E275" s="1">
        <f t="shared" si="33"/>
        <v>19.115234375</v>
      </c>
    </row>
    <row r="276" spans="1:5" x14ac:dyDescent="0.25">
      <c r="A276" s="1">
        <f>96310</f>
        <v>96310</v>
      </c>
      <c r="B276" s="1">
        <f t="shared" si="34"/>
        <v>0</v>
      </c>
      <c r="C276" s="1">
        <f>48597</f>
        <v>48597</v>
      </c>
      <c r="D276" s="1">
        <f t="shared" si="32"/>
        <v>19574</v>
      </c>
      <c r="E276" s="1">
        <f t="shared" si="33"/>
        <v>19.115234375</v>
      </c>
    </row>
    <row r="277" spans="1:5" x14ac:dyDescent="0.25">
      <c r="A277" s="1">
        <f>96594</f>
        <v>96594</v>
      </c>
      <c r="B277" s="1">
        <f t="shared" si="34"/>
        <v>0</v>
      </c>
      <c r="C277" s="1">
        <f>48768</f>
        <v>48768</v>
      </c>
      <c r="D277" s="1">
        <f t="shared" si="32"/>
        <v>19574</v>
      </c>
      <c r="E277" s="1">
        <f t="shared" si="33"/>
        <v>19.115234375</v>
      </c>
    </row>
    <row r="278" spans="1:5" x14ac:dyDescent="0.25">
      <c r="A278" s="1">
        <f>96851</f>
        <v>96851</v>
      </c>
      <c r="B278" s="1">
        <f t="shared" si="34"/>
        <v>0</v>
      </c>
      <c r="C278" s="1">
        <f>48933</f>
        <v>48933</v>
      </c>
      <c r="D278" s="1">
        <f t="shared" si="32"/>
        <v>19574</v>
      </c>
      <c r="E278" s="1">
        <f t="shared" si="33"/>
        <v>19.115234375</v>
      </c>
    </row>
    <row r="279" spans="1:5" x14ac:dyDescent="0.25">
      <c r="A279" s="1">
        <f>97141</f>
        <v>97141</v>
      </c>
      <c r="B279" s="1">
        <f t="shared" si="34"/>
        <v>0</v>
      </c>
      <c r="C279" s="1">
        <f>49092</f>
        <v>49092</v>
      </c>
      <c r="D279" s="1">
        <f t="shared" si="32"/>
        <v>19574</v>
      </c>
      <c r="E279" s="1">
        <f t="shared" si="33"/>
        <v>19.115234375</v>
      </c>
    </row>
    <row r="280" spans="1:5" x14ac:dyDescent="0.25">
      <c r="A280" s="1">
        <f>97437</f>
        <v>97437</v>
      </c>
      <c r="B280" s="1">
        <f t="shared" si="34"/>
        <v>0</v>
      </c>
      <c r="C280" s="1">
        <f>49263</f>
        <v>49263</v>
      </c>
      <c r="D280" s="1">
        <f t="shared" si="32"/>
        <v>19574</v>
      </c>
      <c r="E280" s="1">
        <f t="shared" si="33"/>
        <v>19.115234375</v>
      </c>
    </row>
    <row r="281" spans="1:5" x14ac:dyDescent="0.25">
      <c r="A281" s="1">
        <f>97695</f>
        <v>97695</v>
      </c>
      <c r="B281" s="1">
        <f t="shared" si="34"/>
        <v>0</v>
      </c>
      <c r="C281" s="1">
        <f>49420</f>
        <v>49420</v>
      </c>
      <c r="D281" s="1">
        <f t="shared" si="32"/>
        <v>19574</v>
      </c>
      <c r="E281" s="1">
        <f t="shared" si="33"/>
        <v>19.115234375</v>
      </c>
    </row>
    <row r="282" spans="1:5" x14ac:dyDescent="0.25">
      <c r="A282" s="1">
        <f>97953</f>
        <v>97953</v>
      </c>
      <c r="B282" s="1">
        <f t="shared" si="34"/>
        <v>0</v>
      </c>
      <c r="C282" s="1">
        <f>49591</f>
        <v>49591</v>
      </c>
      <c r="D282" s="1">
        <f t="shared" si="32"/>
        <v>19574</v>
      </c>
      <c r="E282" s="1">
        <f t="shared" si="33"/>
        <v>19.115234375</v>
      </c>
    </row>
    <row r="283" spans="1:5" x14ac:dyDescent="0.25">
      <c r="A283" s="1">
        <f>98285</f>
        <v>98285</v>
      </c>
      <c r="B283" s="1">
        <f t="shared" si="34"/>
        <v>0</v>
      </c>
      <c r="C283" s="1">
        <f>49750</f>
        <v>49750</v>
      </c>
      <c r="D283" s="1">
        <f t="shared" si="32"/>
        <v>19574</v>
      </c>
      <c r="E283" s="1">
        <f t="shared" si="33"/>
        <v>19.115234375</v>
      </c>
    </row>
    <row r="284" spans="1:5" x14ac:dyDescent="0.25">
      <c r="A284" s="1">
        <f>98627</f>
        <v>98627</v>
      </c>
      <c r="B284" s="1">
        <f t="shared" si="34"/>
        <v>0</v>
      </c>
      <c r="C284" s="1">
        <f>49920</f>
        <v>49920</v>
      </c>
      <c r="D284" s="1">
        <f t="shared" si="32"/>
        <v>19574</v>
      </c>
      <c r="E284" s="1">
        <f t="shared" si="33"/>
        <v>19.115234375</v>
      </c>
    </row>
    <row r="285" spans="1:5" x14ac:dyDescent="0.25">
      <c r="A285" s="1">
        <f>98973</f>
        <v>98973</v>
      </c>
      <c r="B285" s="1">
        <f t="shared" si="34"/>
        <v>0</v>
      </c>
      <c r="C285" s="1">
        <f>50085</f>
        <v>50085</v>
      </c>
      <c r="D285" s="1">
        <f t="shared" si="32"/>
        <v>19574</v>
      </c>
      <c r="E285" s="1">
        <f t="shared" si="33"/>
        <v>19.115234375</v>
      </c>
    </row>
    <row r="286" spans="1:5" x14ac:dyDescent="0.25">
      <c r="A286" s="1">
        <f>99299</f>
        <v>99299</v>
      </c>
      <c r="B286" s="1">
        <f t="shared" si="34"/>
        <v>0</v>
      </c>
      <c r="C286" s="1">
        <f>50252</f>
        <v>50252</v>
      </c>
      <c r="D286" s="1">
        <f t="shared" si="32"/>
        <v>19574</v>
      </c>
      <c r="E286" s="1">
        <f t="shared" si="33"/>
        <v>19.115234375</v>
      </c>
    </row>
    <row r="287" spans="1:5" x14ac:dyDescent="0.25">
      <c r="A287" s="1">
        <f>99652</f>
        <v>99652</v>
      </c>
      <c r="B287" s="1">
        <f>3</f>
        <v>3</v>
      </c>
      <c r="C287" s="1">
        <f>50416</f>
        <v>50416</v>
      </c>
      <c r="D287" s="1">
        <f t="shared" si="32"/>
        <v>19574</v>
      </c>
      <c r="E287" s="1">
        <f t="shared" si="33"/>
        <v>19.115234375</v>
      </c>
    </row>
    <row r="288" spans="1:5" x14ac:dyDescent="0.25">
      <c r="A288" s="1">
        <f>99972</f>
        <v>99972</v>
      </c>
      <c r="B288" s="1">
        <f>0</f>
        <v>0</v>
      </c>
      <c r="C288" s="1">
        <f>50586</f>
        <v>50586</v>
      </c>
      <c r="D288" s="1">
        <f t="shared" si="32"/>
        <v>19574</v>
      </c>
      <c r="E288" s="1">
        <f t="shared" si="33"/>
        <v>19.115234375</v>
      </c>
    </row>
    <row r="289" spans="1:5" x14ac:dyDescent="0.25">
      <c r="A289" s="1">
        <f>100235</f>
        <v>100235</v>
      </c>
      <c r="B289" s="1">
        <f>0</f>
        <v>0</v>
      </c>
      <c r="C289" s="1">
        <f>50745</f>
        <v>50745</v>
      </c>
      <c r="D289" s="1">
        <f t="shared" si="32"/>
        <v>19574</v>
      </c>
      <c r="E289" s="1">
        <f t="shared" si="33"/>
        <v>19.115234375</v>
      </c>
    </row>
    <row r="290" spans="1:5" x14ac:dyDescent="0.25">
      <c r="A290" s="1">
        <f>100518</f>
        <v>100518</v>
      </c>
      <c r="B290" s="1">
        <f>0</f>
        <v>0</v>
      </c>
      <c r="C290" s="1">
        <f>50941</f>
        <v>50941</v>
      </c>
      <c r="D290" s="1">
        <f t="shared" si="32"/>
        <v>19574</v>
      </c>
      <c r="E290" s="1">
        <f t="shared" si="33"/>
        <v>19.115234375</v>
      </c>
    </row>
    <row r="291" spans="1:5" x14ac:dyDescent="0.25">
      <c r="A291" s="1">
        <f>100817</f>
        <v>100817</v>
      </c>
      <c r="B291" s="1">
        <f>0</f>
        <v>0</v>
      </c>
      <c r="C291" s="1">
        <f>51120</f>
        <v>51120</v>
      </c>
      <c r="D291" s="1">
        <f t="shared" si="32"/>
        <v>19574</v>
      </c>
      <c r="E291" s="1">
        <f t="shared" si="33"/>
        <v>19.115234375</v>
      </c>
    </row>
    <row r="292" spans="1:5" x14ac:dyDescent="0.25">
      <c r="A292" s="1">
        <f>101162</f>
        <v>101162</v>
      </c>
      <c r="B292" s="1">
        <f>8</f>
        <v>8</v>
      </c>
      <c r="C292" s="1">
        <f>51303</f>
        <v>51303</v>
      </c>
      <c r="D292" s="1">
        <f t="shared" si="32"/>
        <v>19574</v>
      </c>
      <c r="E292" s="1">
        <f t="shared" si="33"/>
        <v>19.115234375</v>
      </c>
    </row>
    <row r="293" spans="1:5" x14ac:dyDescent="0.25">
      <c r="A293" s="1">
        <f>101482</f>
        <v>101482</v>
      </c>
      <c r="B293" s="1">
        <f>0</f>
        <v>0</v>
      </c>
      <c r="C293" s="1">
        <f>51460</f>
        <v>51460</v>
      </c>
      <c r="D293" s="1">
        <f t="shared" si="32"/>
        <v>19574</v>
      </c>
      <c r="E293" s="1">
        <f t="shared" si="33"/>
        <v>19.115234375</v>
      </c>
    </row>
    <row r="294" spans="1:5" x14ac:dyDescent="0.25">
      <c r="A294" s="1">
        <f>101770</f>
        <v>101770</v>
      </c>
      <c r="B294" s="1">
        <f>0</f>
        <v>0</v>
      </c>
      <c r="C294" s="1">
        <f>51629</f>
        <v>51629</v>
      </c>
      <c r="D294" s="1">
        <f t="shared" si="32"/>
        <v>19574</v>
      </c>
      <c r="E294" s="1">
        <f t="shared" si="33"/>
        <v>19.115234375</v>
      </c>
    </row>
    <row r="295" spans="1:5" x14ac:dyDescent="0.25">
      <c r="A295" s="1">
        <f>102070</f>
        <v>102070</v>
      </c>
      <c r="B295" s="1">
        <f>0</f>
        <v>0</v>
      </c>
      <c r="C295" s="1">
        <f>51802</f>
        <v>51802</v>
      </c>
      <c r="D295" s="1">
        <f t="shared" si="32"/>
        <v>19574</v>
      </c>
      <c r="E295" s="1">
        <f t="shared" si="33"/>
        <v>19.115234375</v>
      </c>
    </row>
    <row r="296" spans="1:5" x14ac:dyDescent="0.25">
      <c r="A296" s="1">
        <f>102438</f>
        <v>102438</v>
      </c>
      <c r="B296" s="1">
        <f>0</f>
        <v>0</v>
      </c>
      <c r="C296" s="1">
        <f>51965</f>
        <v>51965</v>
      </c>
      <c r="D296" s="1">
        <f t="shared" si="32"/>
        <v>19574</v>
      </c>
      <c r="E296" s="1">
        <f t="shared" si="33"/>
        <v>19.115234375</v>
      </c>
    </row>
    <row r="297" spans="1:5" x14ac:dyDescent="0.25">
      <c r="A297" s="1">
        <f>102786</f>
        <v>102786</v>
      </c>
      <c r="B297" s="1">
        <f>0</f>
        <v>0</v>
      </c>
      <c r="C297" s="1">
        <f>52123</f>
        <v>52123</v>
      </c>
      <c r="D297" s="1">
        <f t="shared" si="32"/>
        <v>19574</v>
      </c>
      <c r="E297" s="1">
        <f t="shared" si="33"/>
        <v>19.115234375</v>
      </c>
    </row>
    <row r="298" spans="1:5" x14ac:dyDescent="0.25">
      <c r="A298" s="1">
        <f>103151</f>
        <v>103151</v>
      </c>
      <c r="B298" s="1">
        <f>0</f>
        <v>0</v>
      </c>
      <c r="C298" s="1">
        <f>52303</f>
        <v>52303</v>
      </c>
      <c r="D298" s="1">
        <f t="shared" si="32"/>
        <v>19574</v>
      </c>
      <c r="E298" s="1">
        <f t="shared" si="33"/>
        <v>19.115234375</v>
      </c>
    </row>
    <row r="299" spans="1:5" x14ac:dyDescent="0.25">
      <c r="A299" s="1">
        <f>103497</f>
        <v>103497</v>
      </c>
      <c r="B299" s="1">
        <f>0</f>
        <v>0</v>
      </c>
      <c r="C299" s="1">
        <f>52489</f>
        <v>52489</v>
      </c>
      <c r="D299" s="1">
        <f t="shared" si="32"/>
        <v>19574</v>
      </c>
      <c r="E299" s="1">
        <f t="shared" si="33"/>
        <v>19.115234375</v>
      </c>
    </row>
    <row r="300" spans="1:5" x14ac:dyDescent="0.25">
      <c r="A300" s="1">
        <f>103812</f>
        <v>103812</v>
      </c>
      <c r="B300" s="1">
        <f>4</f>
        <v>4</v>
      </c>
      <c r="C300" s="1">
        <f>52656</f>
        <v>52656</v>
      </c>
      <c r="D300" s="1">
        <f t="shared" si="32"/>
        <v>19574</v>
      </c>
      <c r="E300" s="1">
        <f t="shared" si="33"/>
        <v>19.115234375</v>
      </c>
    </row>
    <row r="301" spans="1:5" x14ac:dyDescent="0.25">
      <c r="A301" s="1">
        <f>104101</f>
        <v>104101</v>
      </c>
      <c r="B301" s="1">
        <f>0</f>
        <v>0</v>
      </c>
      <c r="C301" s="1">
        <f>52812</f>
        <v>52812</v>
      </c>
      <c r="D301" s="1">
        <f t="shared" si="32"/>
        <v>19574</v>
      </c>
      <c r="E301" s="1">
        <f t="shared" si="33"/>
        <v>19.115234375</v>
      </c>
    </row>
    <row r="302" spans="1:5" x14ac:dyDescent="0.25">
      <c r="A302" s="1">
        <f>104408</f>
        <v>104408</v>
      </c>
      <c r="B302" s="1">
        <f>0</f>
        <v>0</v>
      </c>
      <c r="C302" s="1">
        <f>52983</f>
        <v>52983</v>
      </c>
      <c r="D302" s="1">
        <f t="shared" si="32"/>
        <v>19574</v>
      </c>
      <c r="E302" s="1">
        <f t="shared" si="33"/>
        <v>19.115234375</v>
      </c>
    </row>
    <row r="303" spans="1:5" x14ac:dyDescent="0.25">
      <c r="A303" s="1">
        <f>104717</f>
        <v>104717</v>
      </c>
      <c r="B303" s="1">
        <f>0</f>
        <v>0</v>
      </c>
      <c r="C303" s="1">
        <f>53145</f>
        <v>53145</v>
      </c>
      <c r="D303" s="1">
        <f t="shared" si="32"/>
        <v>19574</v>
      </c>
      <c r="E303" s="1">
        <f t="shared" si="33"/>
        <v>19.115234375</v>
      </c>
    </row>
    <row r="304" spans="1:5" x14ac:dyDescent="0.25">
      <c r="A304" s="1">
        <f>105034</f>
        <v>105034</v>
      </c>
      <c r="B304" s="1">
        <f>2</f>
        <v>2</v>
      </c>
      <c r="C304" s="1">
        <f>53321</f>
        <v>53321</v>
      </c>
      <c r="D304" s="1">
        <f t="shared" si="32"/>
        <v>19574</v>
      </c>
      <c r="E304" s="1">
        <f t="shared" si="33"/>
        <v>19.115234375</v>
      </c>
    </row>
    <row r="305" spans="1:5" x14ac:dyDescent="0.25">
      <c r="A305" s="1">
        <f>105338</f>
        <v>105338</v>
      </c>
      <c r="B305" s="1">
        <f t="shared" ref="B305:B312" si="35">0</f>
        <v>0</v>
      </c>
      <c r="C305" s="1">
        <f>53527</f>
        <v>53527</v>
      </c>
      <c r="D305" s="1">
        <f t="shared" ref="D305:D312" si="36">19586</f>
        <v>19586</v>
      </c>
      <c r="E305" s="1">
        <f t="shared" ref="E305:E312" si="37">19.126953125</f>
        <v>19.126953125</v>
      </c>
    </row>
    <row r="306" spans="1:5" x14ac:dyDescent="0.25">
      <c r="A306" s="1">
        <f>105668</f>
        <v>105668</v>
      </c>
      <c r="B306" s="1">
        <f t="shared" si="35"/>
        <v>0</v>
      </c>
      <c r="C306" s="1">
        <f>53697</f>
        <v>53697</v>
      </c>
      <c r="D306" s="1">
        <f t="shared" si="36"/>
        <v>19586</v>
      </c>
      <c r="E306" s="1">
        <f t="shared" si="37"/>
        <v>19.126953125</v>
      </c>
    </row>
    <row r="307" spans="1:5" x14ac:dyDescent="0.25">
      <c r="A307" s="1">
        <f>106010</f>
        <v>106010</v>
      </c>
      <c r="B307" s="1">
        <f t="shared" si="35"/>
        <v>0</v>
      </c>
      <c r="C307" s="1">
        <f>53854</f>
        <v>53854</v>
      </c>
      <c r="D307" s="1">
        <f t="shared" si="36"/>
        <v>19586</v>
      </c>
      <c r="E307" s="1">
        <f t="shared" si="37"/>
        <v>19.126953125</v>
      </c>
    </row>
    <row r="308" spans="1:5" x14ac:dyDescent="0.25">
      <c r="A308" s="1">
        <f>106344</f>
        <v>106344</v>
      </c>
      <c r="B308" s="1">
        <f t="shared" si="35"/>
        <v>0</v>
      </c>
      <c r="C308" s="1">
        <f>54020</f>
        <v>54020</v>
      </c>
      <c r="D308" s="1">
        <f t="shared" si="36"/>
        <v>19586</v>
      </c>
      <c r="E308" s="1">
        <f t="shared" si="37"/>
        <v>19.126953125</v>
      </c>
    </row>
    <row r="309" spans="1:5" x14ac:dyDescent="0.25">
      <c r="A309" s="1">
        <f>106686</f>
        <v>106686</v>
      </c>
      <c r="B309" s="1">
        <f t="shared" si="35"/>
        <v>0</v>
      </c>
      <c r="C309" s="1">
        <f>54182</f>
        <v>54182</v>
      </c>
      <c r="D309" s="1">
        <f t="shared" si="36"/>
        <v>19586</v>
      </c>
      <c r="E309" s="1">
        <f t="shared" si="37"/>
        <v>19.126953125</v>
      </c>
    </row>
    <row r="310" spans="1:5" x14ac:dyDescent="0.25">
      <c r="A310" s="1">
        <f>107035</f>
        <v>107035</v>
      </c>
      <c r="B310" s="1">
        <f t="shared" si="35"/>
        <v>0</v>
      </c>
      <c r="C310" s="1">
        <f>54353</f>
        <v>54353</v>
      </c>
      <c r="D310" s="1">
        <f t="shared" si="36"/>
        <v>19586</v>
      </c>
      <c r="E310" s="1">
        <f t="shared" si="37"/>
        <v>19.126953125</v>
      </c>
    </row>
    <row r="311" spans="1:5" x14ac:dyDescent="0.25">
      <c r="A311" s="1">
        <f>107373</f>
        <v>107373</v>
      </c>
      <c r="B311" s="1">
        <f t="shared" si="35"/>
        <v>0</v>
      </c>
      <c r="C311" s="1">
        <f>54516</f>
        <v>54516</v>
      </c>
      <c r="D311" s="1">
        <f t="shared" si="36"/>
        <v>19586</v>
      </c>
      <c r="E311" s="1">
        <f t="shared" si="37"/>
        <v>19.126953125</v>
      </c>
    </row>
    <row r="312" spans="1:5" x14ac:dyDescent="0.25">
      <c r="A312" s="1">
        <f>107711</f>
        <v>107711</v>
      </c>
      <c r="B312" s="1">
        <f t="shared" si="35"/>
        <v>0</v>
      </c>
      <c r="C312" s="1">
        <f>54709</f>
        <v>54709</v>
      </c>
      <c r="D312" s="1">
        <f t="shared" si="36"/>
        <v>19586</v>
      </c>
      <c r="E312" s="1">
        <f t="shared" si="37"/>
        <v>19.126953125</v>
      </c>
    </row>
    <row r="313" spans="1:5" x14ac:dyDescent="0.25">
      <c r="A313" s="1">
        <f>108028</f>
        <v>108028</v>
      </c>
      <c r="B313" s="1">
        <f>12</f>
        <v>12</v>
      </c>
      <c r="C313" s="1">
        <f>54855</f>
        <v>54855</v>
      </c>
      <c r="D313" s="1">
        <f t="shared" ref="D313:D349" si="38">19590</f>
        <v>19590</v>
      </c>
      <c r="E313" s="1">
        <f t="shared" ref="E313:E349" si="39">19.130859375</f>
        <v>19.130859375</v>
      </c>
    </row>
    <row r="314" spans="1:5" x14ac:dyDescent="0.25">
      <c r="A314" s="1">
        <f>108293</f>
        <v>108293</v>
      </c>
      <c r="B314" s="1">
        <f>0</f>
        <v>0</v>
      </c>
      <c r="C314" s="1">
        <f>55040</f>
        <v>55040</v>
      </c>
      <c r="D314" s="1">
        <f t="shared" si="38"/>
        <v>19590</v>
      </c>
      <c r="E314" s="1">
        <f t="shared" si="39"/>
        <v>19.130859375</v>
      </c>
    </row>
    <row r="315" spans="1:5" x14ac:dyDescent="0.25">
      <c r="A315" s="1">
        <f>108589</f>
        <v>108589</v>
      </c>
      <c r="B315" s="1">
        <f>0</f>
        <v>0</v>
      </c>
      <c r="C315" s="1">
        <f>55202</f>
        <v>55202</v>
      </c>
      <c r="D315" s="1">
        <f t="shared" si="38"/>
        <v>19590</v>
      </c>
      <c r="E315" s="1">
        <f t="shared" si="39"/>
        <v>19.130859375</v>
      </c>
    </row>
    <row r="316" spans="1:5" x14ac:dyDescent="0.25">
      <c r="A316" s="1">
        <f>108954</f>
        <v>108954</v>
      </c>
      <c r="B316" s="1">
        <f>0</f>
        <v>0</v>
      </c>
      <c r="C316" s="1">
        <f>55383</f>
        <v>55383</v>
      </c>
      <c r="D316" s="1">
        <f t="shared" si="38"/>
        <v>19590</v>
      </c>
      <c r="E316" s="1">
        <f t="shared" si="39"/>
        <v>19.130859375</v>
      </c>
    </row>
    <row r="317" spans="1:5" x14ac:dyDescent="0.25">
      <c r="A317" s="1">
        <f>109298</f>
        <v>109298</v>
      </c>
      <c r="B317" s="1">
        <f>5</f>
        <v>5</v>
      </c>
      <c r="C317" s="1">
        <f>55525</f>
        <v>55525</v>
      </c>
      <c r="D317" s="1">
        <f t="shared" si="38"/>
        <v>19590</v>
      </c>
      <c r="E317" s="1">
        <f t="shared" si="39"/>
        <v>19.130859375</v>
      </c>
    </row>
    <row r="318" spans="1:5" x14ac:dyDescent="0.25">
      <c r="A318" s="1">
        <f>109655</f>
        <v>109655</v>
      </c>
      <c r="B318" s="1">
        <f>0</f>
        <v>0</v>
      </c>
      <c r="C318" s="1">
        <f>55695</f>
        <v>55695</v>
      </c>
      <c r="D318" s="1">
        <f t="shared" si="38"/>
        <v>19590</v>
      </c>
      <c r="E318" s="1">
        <f t="shared" si="39"/>
        <v>19.130859375</v>
      </c>
    </row>
    <row r="319" spans="1:5" x14ac:dyDescent="0.25">
      <c r="A319" s="1">
        <f>110021</f>
        <v>110021</v>
      </c>
      <c r="B319" s="1">
        <f>0</f>
        <v>0</v>
      </c>
      <c r="C319" s="1">
        <f>55839</f>
        <v>55839</v>
      </c>
      <c r="D319" s="1">
        <f t="shared" si="38"/>
        <v>19590</v>
      </c>
      <c r="E319" s="1">
        <f t="shared" si="39"/>
        <v>19.130859375</v>
      </c>
    </row>
    <row r="320" spans="1:5" x14ac:dyDescent="0.25">
      <c r="A320" s="1">
        <f>110357</f>
        <v>110357</v>
      </c>
      <c r="B320" s="1">
        <f>0</f>
        <v>0</v>
      </c>
      <c r="C320" s="1">
        <f>56010</f>
        <v>56010</v>
      </c>
      <c r="D320" s="1">
        <f t="shared" si="38"/>
        <v>19590</v>
      </c>
      <c r="E320" s="1">
        <f t="shared" si="39"/>
        <v>19.130859375</v>
      </c>
    </row>
    <row r="321" spans="1:5" x14ac:dyDescent="0.25">
      <c r="A321" s="1">
        <f>110706</f>
        <v>110706</v>
      </c>
      <c r="B321" s="1">
        <f>0</f>
        <v>0</v>
      </c>
      <c r="C321" s="1">
        <f>56166</f>
        <v>56166</v>
      </c>
      <c r="D321" s="1">
        <f t="shared" si="38"/>
        <v>19590</v>
      </c>
      <c r="E321" s="1">
        <f t="shared" si="39"/>
        <v>19.130859375</v>
      </c>
    </row>
    <row r="322" spans="1:5" x14ac:dyDescent="0.25">
      <c r="A322" s="1">
        <f>111065</f>
        <v>111065</v>
      </c>
      <c r="B322" s="1">
        <f>0</f>
        <v>0</v>
      </c>
      <c r="C322" s="1">
        <f>56339</f>
        <v>56339</v>
      </c>
      <c r="D322" s="1">
        <f t="shared" si="38"/>
        <v>19590</v>
      </c>
      <c r="E322" s="1">
        <f t="shared" si="39"/>
        <v>19.130859375</v>
      </c>
    </row>
    <row r="323" spans="1:5" x14ac:dyDescent="0.25">
      <c r="A323" s="1">
        <f>111412</f>
        <v>111412</v>
      </c>
      <c r="B323" s="1">
        <f>0</f>
        <v>0</v>
      </c>
      <c r="C323" s="1">
        <f>56508</f>
        <v>56508</v>
      </c>
      <c r="D323" s="1">
        <f t="shared" si="38"/>
        <v>19590</v>
      </c>
      <c r="E323" s="1">
        <f t="shared" si="39"/>
        <v>19.130859375</v>
      </c>
    </row>
    <row r="324" spans="1:5" x14ac:dyDescent="0.25">
      <c r="A324" s="1">
        <f>111754</f>
        <v>111754</v>
      </c>
      <c r="B324" s="1">
        <f>0</f>
        <v>0</v>
      </c>
      <c r="C324" s="1">
        <f>56670</f>
        <v>56670</v>
      </c>
      <c r="D324" s="1">
        <f t="shared" si="38"/>
        <v>19590</v>
      </c>
      <c r="E324" s="1">
        <f t="shared" si="39"/>
        <v>19.130859375</v>
      </c>
    </row>
    <row r="325" spans="1:5" x14ac:dyDescent="0.25">
      <c r="A325" s="1">
        <f>112081</f>
        <v>112081</v>
      </c>
      <c r="B325" s="1">
        <f>19</f>
        <v>19</v>
      </c>
      <c r="C325" s="1">
        <f>56846</f>
        <v>56846</v>
      </c>
      <c r="D325" s="1">
        <f t="shared" si="38"/>
        <v>19590</v>
      </c>
      <c r="E325" s="1">
        <f t="shared" si="39"/>
        <v>19.130859375</v>
      </c>
    </row>
    <row r="326" spans="1:5" x14ac:dyDescent="0.25">
      <c r="A326" s="1">
        <f>112397</f>
        <v>112397</v>
      </c>
      <c r="B326" s="1">
        <f>3</f>
        <v>3</v>
      </c>
      <c r="C326" s="1">
        <f>57024</f>
        <v>57024</v>
      </c>
      <c r="D326" s="1">
        <f t="shared" si="38"/>
        <v>19590</v>
      </c>
      <c r="E326" s="1">
        <f t="shared" si="39"/>
        <v>19.130859375</v>
      </c>
    </row>
    <row r="327" spans="1:5" x14ac:dyDescent="0.25">
      <c r="A327" s="1">
        <f>112659</f>
        <v>112659</v>
      </c>
      <c r="B327" s="1">
        <f t="shared" ref="B327:B336" si="40">0</f>
        <v>0</v>
      </c>
      <c r="C327" s="1">
        <f>57210</f>
        <v>57210</v>
      </c>
      <c r="D327" s="1">
        <f t="shared" si="38"/>
        <v>19590</v>
      </c>
      <c r="E327" s="1">
        <f t="shared" si="39"/>
        <v>19.130859375</v>
      </c>
    </row>
    <row r="328" spans="1:5" x14ac:dyDescent="0.25">
      <c r="A328" s="1">
        <f>113053</f>
        <v>113053</v>
      </c>
      <c r="B328" s="1">
        <f t="shared" si="40"/>
        <v>0</v>
      </c>
      <c r="C328" s="1">
        <f>57411</f>
        <v>57411</v>
      </c>
      <c r="D328" s="1">
        <f t="shared" si="38"/>
        <v>19590</v>
      </c>
      <c r="E328" s="1">
        <f t="shared" si="39"/>
        <v>19.130859375</v>
      </c>
    </row>
    <row r="329" spans="1:5" x14ac:dyDescent="0.25">
      <c r="A329" s="1">
        <f>113444</f>
        <v>113444</v>
      </c>
      <c r="B329" s="1">
        <f t="shared" si="40"/>
        <v>0</v>
      </c>
      <c r="C329" s="1">
        <f>57605</f>
        <v>57605</v>
      </c>
      <c r="D329" s="1">
        <f t="shared" si="38"/>
        <v>19590</v>
      </c>
      <c r="E329" s="1">
        <f t="shared" si="39"/>
        <v>19.130859375</v>
      </c>
    </row>
    <row r="330" spans="1:5" x14ac:dyDescent="0.25">
      <c r="A330" s="1">
        <f>113856</f>
        <v>113856</v>
      </c>
      <c r="B330" s="1">
        <f t="shared" si="40"/>
        <v>0</v>
      </c>
      <c r="C330" s="1">
        <f>57802</f>
        <v>57802</v>
      </c>
      <c r="D330" s="1">
        <f t="shared" si="38"/>
        <v>19590</v>
      </c>
      <c r="E330" s="1">
        <f t="shared" si="39"/>
        <v>19.130859375</v>
      </c>
    </row>
    <row r="331" spans="1:5" x14ac:dyDescent="0.25">
      <c r="A331" s="1">
        <f>114255</f>
        <v>114255</v>
      </c>
      <c r="B331" s="1">
        <f t="shared" si="40"/>
        <v>0</v>
      </c>
      <c r="C331" s="1">
        <f>57995</f>
        <v>57995</v>
      </c>
      <c r="D331" s="1">
        <f t="shared" si="38"/>
        <v>19590</v>
      </c>
      <c r="E331" s="1">
        <f t="shared" si="39"/>
        <v>19.130859375</v>
      </c>
    </row>
    <row r="332" spans="1:5" x14ac:dyDescent="0.25">
      <c r="A332" s="1">
        <f>114669</f>
        <v>114669</v>
      </c>
      <c r="B332" s="1">
        <f t="shared" si="40"/>
        <v>0</v>
      </c>
      <c r="C332" s="1">
        <f>58192</f>
        <v>58192</v>
      </c>
      <c r="D332" s="1">
        <f t="shared" si="38"/>
        <v>19590</v>
      </c>
      <c r="E332" s="1">
        <f t="shared" si="39"/>
        <v>19.130859375</v>
      </c>
    </row>
    <row r="333" spans="1:5" x14ac:dyDescent="0.25">
      <c r="A333" s="1">
        <f>115074</f>
        <v>115074</v>
      </c>
      <c r="B333" s="1">
        <f t="shared" si="40"/>
        <v>0</v>
      </c>
      <c r="C333" s="1">
        <f>58383</f>
        <v>58383</v>
      </c>
      <c r="D333" s="1">
        <f t="shared" si="38"/>
        <v>19590</v>
      </c>
      <c r="E333" s="1">
        <f t="shared" si="39"/>
        <v>19.130859375</v>
      </c>
    </row>
    <row r="334" spans="1:5" x14ac:dyDescent="0.25">
      <c r="A334" s="1">
        <f>115481</f>
        <v>115481</v>
      </c>
      <c r="B334" s="1">
        <f t="shared" si="40"/>
        <v>0</v>
      </c>
      <c r="C334" s="1">
        <f>58601</f>
        <v>58601</v>
      </c>
      <c r="D334" s="1">
        <f t="shared" si="38"/>
        <v>19590</v>
      </c>
      <c r="E334" s="1">
        <f t="shared" si="39"/>
        <v>19.130859375</v>
      </c>
    </row>
    <row r="335" spans="1:5" x14ac:dyDescent="0.25">
      <c r="A335" s="1">
        <f>115877</f>
        <v>115877</v>
      </c>
      <c r="B335" s="1">
        <f t="shared" si="40"/>
        <v>0</v>
      </c>
      <c r="C335" s="1">
        <f>58812</f>
        <v>58812</v>
      </c>
      <c r="D335" s="1">
        <f t="shared" si="38"/>
        <v>19590</v>
      </c>
      <c r="E335" s="1">
        <f t="shared" si="39"/>
        <v>19.130859375</v>
      </c>
    </row>
    <row r="336" spans="1:5" x14ac:dyDescent="0.25">
      <c r="A336" s="1">
        <f>116274</f>
        <v>116274</v>
      </c>
      <c r="B336" s="1">
        <f t="shared" si="40"/>
        <v>0</v>
      </c>
      <c r="C336" s="1">
        <f>59011</f>
        <v>59011</v>
      </c>
      <c r="D336" s="1">
        <f t="shared" si="38"/>
        <v>19590</v>
      </c>
      <c r="E336" s="1">
        <f t="shared" si="39"/>
        <v>19.130859375</v>
      </c>
    </row>
    <row r="337" spans="1:5" x14ac:dyDescent="0.25">
      <c r="A337" s="1">
        <f>116543</f>
        <v>116543</v>
      </c>
      <c r="B337" s="1">
        <f>10</f>
        <v>10</v>
      </c>
      <c r="C337" s="1">
        <f>59196</f>
        <v>59196</v>
      </c>
      <c r="D337" s="1">
        <f t="shared" si="38"/>
        <v>19590</v>
      </c>
      <c r="E337" s="1">
        <f t="shared" si="39"/>
        <v>19.130859375</v>
      </c>
    </row>
    <row r="338" spans="1:5" x14ac:dyDescent="0.25">
      <c r="A338" s="1">
        <f>116832</f>
        <v>116832</v>
      </c>
      <c r="B338" s="1">
        <f t="shared" ref="B338:B349" si="41">0</f>
        <v>0</v>
      </c>
      <c r="C338" s="1">
        <f>59392</f>
        <v>59392</v>
      </c>
      <c r="D338" s="1">
        <f t="shared" si="38"/>
        <v>19590</v>
      </c>
      <c r="E338" s="1">
        <f t="shared" si="39"/>
        <v>19.130859375</v>
      </c>
    </row>
    <row r="339" spans="1:5" x14ac:dyDescent="0.25">
      <c r="A339" s="1">
        <f>117137</f>
        <v>117137</v>
      </c>
      <c r="B339" s="1">
        <f t="shared" si="41"/>
        <v>0</v>
      </c>
      <c r="C339" s="1">
        <f>59615</f>
        <v>59615</v>
      </c>
      <c r="D339" s="1">
        <f t="shared" si="38"/>
        <v>19590</v>
      </c>
      <c r="E339" s="1">
        <f t="shared" si="39"/>
        <v>19.130859375</v>
      </c>
    </row>
    <row r="340" spans="1:5" x14ac:dyDescent="0.25">
      <c r="A340" s="1">
        <f>117392</f>
        <v>117392</v>
      </c>
      <c r="B340" s="1">
        <f t="shared" si="41"/>
        <v>0</v>
      </c>
      <c r="C340" s="1">
        <f>59816</f>
        <v>59816</v>
      </c>
      <c r="D340" s="1">
        <f t="shared" si="38"/>
        <v>19590</v>
      </c>
      <c r="E340" s="1">
        <f t="shared" si="39"/>
        <v>19.130859375</v>
      </c>
    </row>
    <row r="341" spans="1:5" x14ac:dyDescent="0.25">
      <c r="A341" s="1">
        <f>117656</f>
        <v>117656</v>
      </c>
      <c r="B341" s="1">
        <f t="shared" si="41"/>
        <v>0</v>
      </c>
      <c r="C341" s="1">
        <f>60017</f>
        <v>60017</v>
      </c>
      <c r="D341" s="1">
        <f t="shared" si="38"/>
        <v>19590</v>
      </c>
      <c r="E341" s="1">
        <f t="shared" si="39"/>
        <v>19.130859375</v>
      </c>
    </row>
    <row r="342" spans="1:5" x14ac:dyDescent="0.25">
      <c r="A342" s="1">
        <f>117959</f>
        <v>117959</v>
      </c>
      <c r="B342" s="1">
        <f t="shared" si="41"/>
        <v>0</v>
      </c>
      <c r="C342" s="1">
        <f>60235</f>
        <v>60235</v>
      </c>
      <c r="D342" s="1">
        <f t="shared" si="38"/>
        <v>19590</v>
      </c>
      <c r="E342" s="1">
        <f t="shared" si="39"/>
        <v>19.130859375</v>
      </c>
    </row>
    <row r="343" spans="1:5" x14ac:dyDescent="0.25">
      <c r="A343" s="1">
        <f>118252</f>
        <v>118252</v>
      </c>
      <c r="B343" s="1">
        <f t="shared" si="41"/>
        <v>0</v>
      </c>
      <c r="C343" s="1">
        <f>60420</f>
        <v>60420</v>
      </c>
      <c r="D343" s="1">
        <f t="shared" si="38"/>
        <v>19590</v>
      </c>
      <c r="E343" s="1">
        <f t="shared" si="39"/>
        <v>19.130859375</v>
      </c>
    </row>
    <row r="344" spans="1:5" x14ac:dyDescent="0.25">
      <c r="A344" s="1">
        <f>118566</f>
        <v>118566</v>
      </c>
      <c r="B344" s="1">
        <f t="shared" si="41"/>
        <v>0</v>
      </c>
      <c r="C344" s="1">
        <f>60657</f>
        <v>60657</v>
      </c>
      <c r="D344" s="1">
        <f t="shared" si="38"/>
        <v>19590</v>
      </c>
      <c r="E344" s="1">
        <f t="shared" si="39"/>
        <v>19.130859375</v>
      </c>
    </row>
    <row r="345" spans="1:5" x14ac:dyDescent="0.25">
      <c r="A345" s="1">
        <f>118884</f>
        <v>118884</v>
      </c>
      <c r="B345" s="1">
        <f t="shared" si="41"/>
        <v>0</v>
      </c>
      <c r="C345" s="1">
        <f>60860</f>
        <v>60860</v>
      </c>
      <c r="D345" s="1">
        <f t="shared" si="38"/>
        <v>19590</v>
      </c>
      <c r="E345" s="1">
        <f t="shared" si="39"/>
        <v>19.130859375</v>
      </c>
    </row>
    <row r="346" spans="1:5" x14ac:dyDescent="0.25">
      <c r="A346" s="1">
        <f>119174</f>
        <v>119174</v>
      </c>
      <c r="B346" s="1">
        <f t="shared" si="41"/>
        <v>0</v>
      </c>
      <c r="C346" s="1">
        <f>61075</f>
        <v>61075</v>
      </c>
      <c r="D346" s="1">
        <f t="shared" si="38"/>
        <v>19590</v>
      </c>
      <c r="E346" s="1">
        <f t="shared" si="39"/>
        <v>19.130859375</v>
      </c>
    </row>
    <row r="347" spans="1:5" x14ac:dyDescent="0.25">
      <c r="A347" s="1">
        <f>119453</f>
        <v>119453</v>
      </c>
      <c r="B347" s="1">
        <f t="shared" si="41"/>
        <v>0</v>
      </c>
      <c r="C347" s="1">
        <f>61265</f>
        <v>61265</v>
      </c>
      <c r="D347" s="1">
        <f t="shared" si="38"/>
        <v>19590</v>
      </c>
      <c r="E347" s="1">
        <f t="shared" si="39"/>
        <v>19.130859375</v>
      </c>
    </row>
    <row r="348" spans="1:5" x14ac:dyDescent="0.25">
      <c r="A348" s="1">
        <f>119754</f>
        <v>119754</v>
      </c>
      <c r="B348" s="1">
        <f t="shared" si="41"/>
        <v>0</v>
      </c>
      <c r="C348" s="1">
        <f>61465</f>
        <v>61465</v>
      </c>
      <c r="D348" s="1">
        <f t="shared" si="38"/>
        <v>19590</v>
      </c>
      <c r="E348" s="1">
        <f t="shared" si="39"/>
        <v>19.130859375</v>
      </c>
    </row>
    <row r="349" spans="1:5" x14ac:dyDescent="0.25">
      <c r="A349" s="1">
        <f>120052</f>
        <v>120052</v>
      </c>
      <c r="B349" s="1">
        <f t="shared" si="41"/>
        <v>0</v>
      </c>
      <c r="C349" s="1">
        <f>61683</f>
        <v>61683</v>
      </c>
      <c r="D349" s="1">
        <f t="shared" si="38"/>
        <v>19590</v>
      </c>
      <c r="E349" s="1">
        <f t="shared" si="39"/>
        <v>19.130859375</v>
      </c>
    </row>
    <row r="350" spans="1:5" x14ac:dyDescent="0.25">
      <c r="A350" s="1">
        <f>120369</f>
        <v>120369</v>
      </c>
      <c r="B350" s="1">
        <f>9</f>
        <v>9</v>
      </c>
      <c r="C350" s="1">
        <f>61883</f>
        <v>61883</v>
      </c>
      <c r="D350" s="1">
        <f t="shared" ref="D350:D364" si="42">19594</f>
        <v>19594</v>
      </c>
      <c r="E350" s="1">
        <f t="shared" ref="E350:E364" si="43">19.134765625</f>
        <v>19.134765625</v>
      </c>
    </row>
    <row r="351" spans="1:5" x14ac:dyDescent="0.25">
      <c r="A351" s="1">
        <f>120655</f>
        <v>120655</v>
      </c>
      <c r="B351" s="1">
        <f>0</f>
        <v>0</v>
      </c>
      <c r="C351" s="1">
        <f>62076</f>
        <v>62076</v>
      </c>
      <c r="D351" s="1">
        <f t="shared" si="42"/>
        <v>19594</v>
      </c>
      <c r="E351" s="1">
        <f t="shared" si="43"/>
        <v>19.134765625</v>
      </c>
    </row>
    <row r="352" spans="1:5" x14ac:dyDescent="0.25">
      <c r="A352" s="1">
        <f>120917</f>
        <v>120917</v>
      </c>
      <c r="B352" s="1">
        <f>0</f>
        <v>0</v>
      </c>
      <c r="C352" s="1">
        <f>62285</f>
        <v>62285</v>
      </c>
      <c r="D352" s="1">
        <f t="shared" si="42"/>
        <v>19594</v>
      </c>
      <c r="E352" s="1">
        <f t="shared" si="43"/>
        <v>19.134765625</v>
      </c>
    </row>
    <row r="353" spans="1:5" x14ac:dyDescent="0.25">
      <c r="A353" s="1">
        <f>121224</f>
        <v>121224</v>
      </c>
      <c r="B353" s="1">
        <f>0</f>
        <v>0</v>
      </c>
      <c r="C353" s="1">
        <f>62499</f>
        <v>62499</v>
      </c>
      <c r="D353" s="1">
        <f t="shared" si="42"/>
        <v>19594</v>
      </c>
      <c r="E353" s="1">
        <f t="shared" si="43"/>
        <v>19.134765625</v>
      </c>
    </row>
    <row r="354" spans="1:5" x14ac:dyDescent="0.25">
      <c r="A354" s="1">
        <f>121584</f>
        <v>121584</v>
      </c>
      <c r="B354" s="1">
        <f>7</f>
        <v>7</v>
      </c>
      <c r="C354" s="1">
        <f>62700</f>
        <v>62700</v>
      </c>
      <c r="D354" s="1">
        <f t="shared" si="42"/>
        <v>19594</v>
      </c>
      <c r="E354" s="1">
        <f t="shared" si="43"/>
        <v>19.134765625</v>
      </c>
    </row>
    <row r="355" spans="1:5" x14ac:dyDescent="0.25">
      <c r="A355" s="1">
        <f>121905</f>
        <v>121905</v>
      </c>
      <c r="B355" s="1">
        <f t="shared" ref="B355:B363" si="44">0</f>
        <v>0</v>
      </c>
      <c r="C355" s="1">
        <f>62915</f>
        <v>62915</v>
      </c>
      <c r="D355" s="1">
        <f t="shared" si="42"/>
        <v>19594</v>
      </c>
      <c r="E355" s="1">
        <f t="shared" si="43"/>
        <v>19.134765625</v>
      </c>
    </row>
    <row r="356" spans="1:5" x14ac:dyDescent="0.25">
      <c r="A356" s="1">
        <f>122176</f>
        <v>122176</v>
      </c>
      <c r="B356" s="1">
        <f t="shared" si="44"/>
        <v>0</v>
      </c>
      <c r="C356" s="1">
        <f>63112</f>
        <v>63112</v>
      </c>
      <c r="D356" s="1">
        <f t="shared" si="42"/>
        <v>19594</v>
      </c>
      <c r="E356" s="1">
        <f t="shared" si="43"/>
        <v>19.134765625</v>
      </c>
    </row>
    <row r="357" spans="1:5" x14ac:dyDescent="0.25">
      <c r="A357" s="1">
        <f>122432</f>
        <v>122432</v>
      </c>
      <c r="B357" s="1">
        <f t="shared" si="44"/>
        <v>0</v>
      </c>
      <c r="C357" s="1">
        <f>63328</f>
        <v>63328</v>
      </c>
      <c r="D357" s="1">
        <f t="shared" si="42"/>
        <v>19594</v>
      </c>
      <c r="E357" s="1">
        <f t="shared" si="43"/>
        <v>19.134765625</v>
      </c>
    </row>
    <row r="358" spans="1:5" x14ac:dyDescent="0.25">
      <c r="A358" s="1">
        <f>122706</f>
        <v>122706</v>
      </c>
      <c r="B358" s="1">
        <f t="shared" si="44"/>
        <v>0</v>
      </c>
      <c r="C358" s="1">
        <f>63545</f>
        <v>63545</v>
      </c>
      <c r="D358" s="1">
        <f t="shared" si="42"/>
        <v>19594</v>
      </c>
      <c r="E358" s="1">
        <f t="shared" si="43"/>
        <v>19.134765625</v>
      </c>
    </row>
    <row r="359" spans="1:5" x14ac:dyDescent="0.25">
      <c r="A359" s="1">
        <f>123003</f>
        <v>123003</v>
      </c>
      <c r="B359" s="1">
        <f t="shared" si="44"/>
        <v>0</v>
      </c>
      <c r="C359" s="1">
        <f>63732</f>
        <v>63732</v>
      </c>
      <c r="D359" s="1">
        <f t="shared" si="42"/>
        <v>19594</v>
      </c>
      <c r="E359" s="1">
        <f t="shared" si="43"/>
        <v>19.134765625</v>
      </c>
    </row>
    <row r="360" spans="1:5" x14ac:dyDescent="0.25">
      <c r="A360" s="1">
        <f>123327</f>
        <v>123327</v>
      </c>
      <c r="B360" s="1">
        <f t="shared" si="44"/>
        <v>0</v>
      </c>
      <c r="C360" s="1">
        <f>63953</f>
        <v>63953</v>
      </c>
      <c r="D360" s="1">
        <f t="shared" si="42"/>
        <v>19594</v>
      </c>
      <c r="E360" s="1">
        <f t="shared" si="43"/>
        <v>19.134765625</v>
      </c>
    </row>
    <row r="361" spans="1:5" x14ac:dyDescent="0.25">
      <c r="A361" s="1">
        <f>123735</f>
        <v>123735</v>
      </c>
      <c r="B361" s="1">
        <f t="shared" si="44"/>
        <v>0</v>
      </c>
      <c r="C361" s="1">
        <f>64137</f>
        <v>64137</v>
      </c>
      <c r="D361" s="1">
        <f t="shared" si="42"/>
        <v>19594</v>
      </c>
      <c r="E361" s="1">
        <f t="shared" si="43"/>
        <v>19.134765625</v>
      </c>
    </row>
    <row r="362" spans="1:5" x14ac:dyDescent="0.25">
      <c r="A362" s="1">
        <f>124074</f>
        <v>124074</v>
      </c>
      <c r="B362" s="1">
        <f t="shared" si="44"/>
        <v>0</v>
      </c>
      <c r="C362" s="1">
        <f>64348</f>
        <v>64348</v>
      </c>
      <c r="D362" s="1">
        <f t="shared" si="42"/>
        <v>19594</v>
      </c>
      <c r="E362" s="1">
        <f t="shared" si="43"/>
        <v>19.134765625</v>
      </c>
    </row>
    <row r="363" spans="1:5" x14ac:dyDescent="0.25">
      <c r="A363" s="1">
        <f>124398</f>
        <v>124398</v>
      </c>
      <c r="B363" s="1">
        <f t="shared" si="44"/>
        <v>0</v>
      </c>
      <c r="C363" s="1">
        <f>64529</f>
        <v>64529</v>
      </c>
      <c r="D363" s="1">
        <f t="shared" si="42"/>
        <v>19594</v>
      </c>
      <c r="E363" s="1">
        <f t="shared" si="43"/>
        <v>19.134765625</v>
      </c>
    </row>
    <row r="364" spans="1:5" x14ac:dyDescent="0.25">
      <c r="A364" s="1">
        <f>124652</f>
        <v>124652</v>
      </c>
      <c r="B364" s="1">
        <f>5</f>
        <v>5</v>
      </c>
      <c r="C364" s="1">
        <f>64723</f>
        <v>64723</v>
      </c>
      <c r="D364" s="1">
        <f t="shared" si="42"/>
        <v>19594</v>
      </c>
      <c r="E364" s="1">
        <f t="shared" si="43"/>
        <v>19.134765625</v>
      </c>
    </row>
    <row r="365" spans="1:5" x14ac:dyDescent="0.25">
      <c r="A365" s="1">
        <f>124942</f>
        <v>124942</v>
      </c>
      <c r="B365" s="1">
        <f>0</f>
        <v>0</v>
      </c>
      <c r="C365" s="1">
        <f>64929</f>
        <v>64929</v>
      </c>
      <c r="D365" s="1">
        <f t="shared" ref="D365:D395" si="45">19598</f>
        <v>19598</v>
      </c>
      <c r="E365" s="1">
        <f t="shared" ref="E365:E395" si="46">19.138671875</f>
        <v>19.138671875</v>
      </c>
    </row>
    <row r="366" spans="1:5" x14ac:dyDescent="0.25">
      <c r="A366" s="1">
        <f>125250</f>
        <v>125250</v>
      </c>
      <c r="B366" s="1">
        <f>0</f>
        <v>0</v>
      </c>
      <c r="C366" s="1">
        <f>65094</f>
        <v>65094</v>
      </c>
      <c r="D366" s="1">
        <f t="shared" si="45"/>
        <v>19598</v>
      </c>
      <c r="E366" s="1">
        <f t="shared" si="46"/>
        <v>19.138671875</v>
      </c>
    </row>
    <row r="367" spans="1:5" x14ac:dyDescent="0.25">
      <c r="A367" s="1">
        <f>125569</f>
        <v>125569</v>
      </c>
      <c r="B367" s="1">
        <f>4</f>
        <v>4</v>
      </c>
      <c r="C367" s="1">
        <f>65257</f>
        <v>65257</v>
      </c>
      <c r="D367" s="1">
        <f t="shared" si="45"/>
        <v>19598</v>
      </c>
      <c r="E367" s="1">
        <f t="shared" si="46"/>
        <v>19.138671875</v>
      </c>
    </row>
    <row r="368" spans="1:5" x14ac:dyDescent="0.25">
      <c r="A368" s="1">
        <f>125837</f>
        <v>125837</v>
      </c>
      <c r="B368" s="1">
        <f>0</f>
        <v>0</v>
      </c>
      <c r="C368" s="1">
        <f>65427</f>
        <v>65427</v>
      </c>
      <c r="D368" s="1">
        <f t="shared" si="45"/>
        <v>19598</v>
      </c>
      <c r="E368" s="1">
        <f t="shared" si="46"/>
        <v>19.138671875</v>
      </c>
    </row>
    <row r="369" spans="1:5" x14ac:dyDescent="0.25">
      <c r="A369" s="1">
        <f>126105</f>
        <v>126105</v>
      </c>
      <c r="B369" s="1">
        <f>0</f>
        <v>0</v>
      </c>
      <c r="C369" s="1">
        <f>65559</f>
        <v>65559</v>
      </c>
      <c r="D369" s="1">
        <f t="shared" si="45"/>
        <v>19598</v>
      </c>
      <c r="E369" s="1">
        <f t="shared" si="46"/>
        <v>19.138671875</v>
      </c>
    </row>
    <row r="370" spans="1:5" x14ac:dyDescent="0.25">
      <c r="A370" s="1">
        <f>126396</f>
        <v>126396</v>
      </c>
      <c r="B370" s="1">
        <f>0</f>
        <v>0</v>
      </c>
      <c r="C370" s="1">
        <f>65734</f>
        <v>65734</v>
      </c>
      <c r="D370" s="1">
        <f t="shared" si="45"/>
        <v>19598</v>
      </c>
      <c r="E370" s="1">
        <f t="shared" si="46"/>
        <v>19.138671875</v>
      </c>
    </row>
    <row r="371" spans="1:5" x14ac:dyDescent="0.25">
      <c r="A371" s="1">
        <f>126700</f>
        <v>126700</v>
      </c>
      <c r="B371" s="1">
        <f>0</f>
        <v>0</v>
      </c>
      <c r="C371" s="1">
        <f>65893</f>
        <v>65893</v>
      </c>
      <c r="D371" s="1">
        <f t="shared" si="45"/>
        <v>19598</v>
      </c>
      <c r="E371" s="1">
        <f t="shared" si="46"/>
        <v>19.138671875</v>
      </c>
    </row>
    <row r="372" spans="1:5" x14ac:dyDescent="0.25">
      <c r="A372" s="1">
        <f>127028</f>
        <v>127028</v>
      </c>
      <c r="B372" s="1">
        <f>0</f>
        <v>0</v>
      </c>
      <c r="C372" s="1">
        <f>66065</f>
        <v>66065</v>
      </c>
      <c r="D372" s="1">
        <f t="shared" si="45"/>
        <v>19598</v>
      </c>
      <c r="E372" s="1">
        <f t="shared" si="46"/>
        <v>19.138671875</v>
      </c>
    </row>
    <row r="373" spans="1:5" x14ac:dyDescent="0.25">
      <c r="A373" s="1">
        <f>127355</f>
        <v>127355</v>
      </c>
      <c r="B373" s="1">
        <f>0</f>
        <v>0</v>
      </c>
      <c r="C373" s="1">
        <f>66219</f>
        <v>66219</v>
      </c>
      <c r="D373" s="1">
        <f t="shared" si="45"/>
        <v>19598</v>
      </c>
      <c r="E373" s="1">
        <f t="shared" si="46"/>
        <v>19.138671875</v>
      </c>
    </row>
    <row r="374" spans="1:5" x14ac:dyDescent="0.25">
      <c r="A374" s="1">
        <f>127679</f>
        <v>127679</v>
      </c>
      <c r="B374" s="1">
        <f>5</f>
        <v>5</v>
      </c>
      <c r="C374" s="1">
        <f>66389</f>
        <v>66389</v>
      </c>
      <c r="D374" s="1">
        <f t="shared" si="45"/>
        <v>19598</v>
      </c>
      <c r="E374" s="1">
        <f t="shared" si="46"/>
        <v>19.138671875</v>
      </c>
    </row>
    <row r="375" spans="1:5" x14ac:dyDescent="0.25">
      <c r="A375" s="1">
        <f>127993</f>
        <v>127993</v>
      </c>
      <c r="B375" s="1">
        <f>0</f>
        <v>0</v>
      </c>
      <c r="C375" s="1">
        <f>66547</f>
        <v>66547</v>
      </c>
      <c r="D375" s="1">
        <f t="shared" si="45"/>
        <v>19598</v>
      </c>
      <c r="E375" s="1">
        <f t="shared" si="46"/>
        <v>19.138671875</v>
      </c>
    </row>
    <row r="376" spans="1:5" x14ac:dyDescent="0.25">
      <c r="A376" s="1">
        <f>128325</f>
        <v>128325</v>
      </c>
      <c r="B376" s="1">
        <f>0</f>
        <v>0</v>
      </c>
      <c r="C376" s="1">
        <f>66724</f>
        <v>66724</v>
      </c>
      <c r="D376" s="1">
        <f t="shared" si="45"/>
        <v>19598</v>
      </c>
      <c r="E376" s="1">
        <f t="shared" si="46"/>
        <v>19.138671875</v>
      </c>
    </row>
    <row r="377" spans="1:5" x14ac:dyDescent="0.25">
      <c r="A377" s="1">
        <f>128646</f>
        <v>128646</v>
      </c>
      <c r="B377" s="1">
        <f>0</f>
        <v>0</v>
      </c>
      <c r="C377" s="1">
        <f>66899</f>
        <v>66899</v>
      </c>
      <c r="D377" s="1">
        <f t="shared" si="45"/>
        <v>19598</v>
      </c>
      <c r="E377" s="1">
        <f t="shared" si="46"/>
        <v>19.138671875</v>
      </c>
    </row>
    <row r="378" spans="1:5" x14ac:dyDescent="0.25">
      <c r="C378" s="1">
        <f>67084</f>
        <v>67084</v>
      </c>
      <c r="D378" s="1">
        <f t="shared" si="45"/>
        <v>19598</v>
      </c>
      <c r="E378" s="1">
        <f t="shared" si="46"/>
        <v>19.138671875</v>
      </c>
    </row>
    <row r="379" spans="1:5" x14ac:dyDescent="0.25">
      <c r="C379" s="1">
        <f>67272</f>
        <v>67272</v>
      </c>
      <c r="D379" s="1">
        <f t="shared" si="45"/>
        <v>19598</v>
      </c>
      <c r="E379" s="1">
        <f t="shared" si="46"/>
        <v>19.138671875</v>
      </c>
    </row>
    <row r="380" spans="1:5" x14ac:dyDescent="0.25">
      <c r="C380" s="1">
        <f>67464</f>
        <v>67464</v>
      </c>
      <c r="D380" s="1">
        <f t="shared" si="45"/>
        <v>19598</v>
      </c>
      <c r="E380" s="1">
        <f t="shared" si="46"/>
        <v>19.138671875</v>
      </c>
    </row>
    <row r="381" spans="1:5" x14ac:dyDescent="0.25">
      <c r="C381" s="1">
        <f>67676</f>
        <v>67676</v>
      </c>
      <c r="D381" s="1">
        <f t="shared" si="45"/>
        <v>19598</v>
      </c>
      <c r="E381" s="1">
        <f t="shared" si="46"/>
        <v>19.138671875</v>
      </c>
    </row>
    <row r="382" spans="1:5" x14ac:dyDescent="0.25">
      <c r="C382" s="1">
        <f>67877</f>
        <v>67877</v>
      </c>
      <c r="D382" s="1">
        <f t="shared" si="45"/>
        <v>19598</v>
      </c>
      <c r="E382" s="1">
        <f t="shared" si="46"/>
        <v>19.138671875</v>
      </c>
    </row>
    <row r="383" spans="1:5" x14ac:dyDescent="0.25">
      <c r="C383" s="1">
        <f>68074</f>
        <v>68074</v>
      </c>
      <c r="D383" s="1">
        <f t="shared" si="45"/>
        <v>19598</v>
      </c>
      <c r="E383" s="1">
        <f t="shared" si="46"/>
        <v>19.138671875</v>
      </c>
    </row>
    <row r="384" spans="1:5" x14ac:dyDescent="0.25">
      <c r="C384" s="1">
        <f>68272</f>
        <v>68272</v>
      </c>
      <c r="D384" s="1">
        <f t="shared" si="45"/>
        <v>19598</v>
      </c>
      <c r="E384" s="1">
        <f t="shared" si="46"/>
        <v>19.138671875</v>
      </c>
    </row>
    <row r="385" spans="3:5" x14ac:dyDescent="0.25">
      <c r="C385" s="1">
        <f>68478</f>
        <v>68478</v>
      </c>
      <c r="D385" s="1">
        <f t="shared" si="45"/>
        <v>19598</v>
      </c>
      <c r="E385" s="1">
        <f t="shared" si="46"/>
        <v>19.138671875</v>
      </c>
    </row>
    <row r="386" spans="3:5" x14ac:dyDescent="0.25">
      <c r="C386" s="1">
        <f>68666</f>
        <v>68666</v>
      </c>
      <c r="D386" s="1">
        <f t="shared" si="45"/>
        <v>19598</v>
      </c>
      <c r="E386" s="1">
        <f t="shared" si="46"/>
        <v>19.138671875</v>
      </c>
    </row>
    <row r="387" spans="3:5" x14ac:dyDescent="0.25">
      <c r="C387" s="1">
        <f>68859</f>
        <v>68859</v>
      </c>
      <c r="D387" s="1">
        <f t="shared" si="45"/>
        <v>19598</v>
      </c>
      <c r="E387" s="1">
        <f t="shared" si="46"/>
        <v>19.138671875</v>
      </c>
    </row>
    <row r="388" spans="3:5" x14ac:dyDescent="0.25">
      <c r="C388" s="1">
        <f>69060</f>
        <v>69060</v>
      </c>
      <c r="D388" s="1">
        <f t="shared" si="45"/>
        <v>19598</v>
      </c>
      <c r="E388" s="1">
        <f t="shared" si="46"/>
        <v>19.138671875</v>
      </c>
    </row>
    <row r="389" spans="3:5" x14ac:dyDescent="0.25">
      <c r="C389" s="1">
        <f>69261</f>
        <v>69261</v>
      </c>
      <c r="D389" s="1">
        <f t="shared" si="45"/>
        <v>19598</v>
      </c>
      <c r="E389" s="1">
        <f t="shared" si="46"/>
        <v>19.138671875</v>
      </c>
    </row>
    <row r="390" spans="3:5" x14ac:dyDescent="0.25">
      <c r="C390" s="1">
        <f>69464</f>
        <v>69464</v>
      </c>
      <c r="D390" s="1">
        <f t="shared" si="45"/>
        <v>19598</v>
      </c>
      <c r="E390" s="1">
        <f t="shared" si="46"/>
        <v>19.138671875</v>
      </c>
    </row>
    <row r="391" spans="3:5" x14ac:dyDescent="0.25">
      <c r="C391" s="1">
        <f>69662</f>
        <v>69662</v>
      </c>
      <c r="D391" s="1">
        <f t="shared" si="45"/>
        <v>19598</v>
      </c>
      <c r="E391" s="1">
        <f t="shared" si="46"/>
        <v>19.138671875</v>
      </c>
    </row>
    <row r="392" spans="3:5" x14ac:dyDescent="0.25">
      <c r="C392" s="1">
        <f>69876</f>
        <v>69876</v>
      </c>
      <c r="D392" s="1">
        <f t="shared" si="45"/>
        <v>19598</v>
      </c>
      <c r="E392" s="1">
        <f t="shared" si="46"/>
        <v>19.138671875</v>
      </c>
    </row>
    <row r="393" spans="3:5" x14ac:dyDescent="0.25">
      <c r="C393" s="1">
        <f>70131</f>
        <v>70131</v>
      </c>
      <c r="D393" s="1">
        <f t="shared" si="45"/>
        <v>19598</v>
      </c>
      <c r="E393" s="1">
        <f t="shared" si="46"/>
        <v>19.138671875</v>
      </c>
    </row>
    <row r="394" spans="3:5" x14ac:dyDescent="0.25">
      <c r="C394" s="1">
        <f>70305</f>
        <v>70305</v>
      </c>
      <c r="D394" s="1">
        <f t="shared" si="45"/>
        <v>19598</v>
      </c>
      <c r="E394" s="1">
        <f t="shared" si="46"/>
        <v>19.138671875</v>
      </c>
    </row>
    <row r="395" spans="3:5" x14ac:dyDescent="0.25">
      <c r="C395" s="1">
        <f>70455</f>
        <v>70455</v>
      </c>
      <c r="D395" s="1">
        <f t="shared" si="45"/>
        <v>19598</v>
      </c>
      <c r="E395" s="1">
        <f t="shared" si="46"/>
        <v>19.138671875</v>
      </c>
    </row>
    <row r="396" spans="3:5" x14ac:dyDescent="0.25">
      <c r="C396" s="1">
        <f>70630</f>
        <v>70630</v>
      </c>
      <c r="D396" s="1">
        <f>19599</f>
        <v>19599</v>
      </c>
      <c r="E396" s="1">
        <f>19.1396484375</f>
        <v>19.1396484375</v>
      </c>
    </row>
    <row r="397" spans="3:5" x14ac:dyDescent="0.25">
      <c r="C397" s="1">
        <f>70818</f>
        <v>70818</v>
      </c>
      <c r="D397" s="1">
        <f>19598</f>
        <v>19598</v>
      </c>
      <c r="E397" s="1">
        <f>19.138671875</f>
        <v>19.138671875</v>
      </c>
    </row>
    <row r="398" spans="3:5" x14ac:dyDescent="0.25">
      <c r="C398" s="1">
        <f>70971</f>
        <v>70971</v>
      </c>
      <c r="D398" s="1">
        <f>19598</f>
        <v>19598</v>
      </c>
      <c r="E398" s="1">
        <f>19.138671875</f>
        <v>19.138671875</v>
      </c>
    </row>
    <row r="399" spans="3:5" x14ac:dyDescent="0.25">
      <c r="C399" s="1">
        <f>71150</f>
        <v>71150</v>
      </c>
      <c r="D399" s="1">
        <f>19598</f>
        <v>19598</v>
      </c>
      <c r="E399" s="1">
        <f>19.138671875</f>
        <v>19.138671875</v>
      </c>
    </row>
    <row r="400" spans="3:5" x14ac:dyDescent="0.25">
      <c r="C400" s="1">
        <f>71308</f>
        <v>71308</v>
      </c>
      <c r="D400" s="1">
        <f>19598</f>
        <v>19598</v>
      </c>
      <c r="E400" s="1">
        <f>19.138671875</f>
        <v>19.138671875</v>
      </c>
    </row>
    <row r="401" spans="3:5" x14ac:dyDescent="0.25">
      <c r="C401" s="1">
        <f>71477</f>
        <v>71477</v>
      </c>
      <c r="D401" s="1">
        <f>19599</f>
        <v>19599</v>
      </c>
      <c r="E401" s="1">
        <f>19.1396484375</f>
        <v>19.1396484375</v>
      </c>
    </row>
    <row r="402" spans="3:5" x14ac:dyDescent="0.25">
      <c r="C402" s="1">
        <f>71593</f>
        <v>71593</v>
      </c>
      <c r="D402" s="1">
        <f>19598</f>
        <v>19598</v>
      </c>
      <c r="E402" s="1">
        <f>19.138671875</f>
        <v>19.138671875</v>
      </c>
    </row>
    <row r="403" spans="3:5" x14ac:dyDescent="0.25">
      <c r="C403" s="1">
        <f>71750</f>
        <v>71750</v>
      </c>
      <c r="D403" s="1">
        <f>19599</f>
        <v>19599</v>
      </c>
      <c r="E403" s="1">
        <f>19.1396484375</f>
        <v>19.1396484375</v>
      </c>
    </row>
    <row r="404" spans="3:5" x14ac:dyDescent="0.25">
      <c r="C404" s="1">
        <f>71929</f>
        <v>71929</v>
      </c>
      <c r="D404" s="1">
        <f t="shared" ref="D404:D434" si="47">19606</f>
        <v>19606</v>
      </c>
      <c r="E404" s="1">
        <f t="shared" ref="E404:E434" si="48">19.146484375</f>
        <v>19.146484375</v>
      </c>
    </row>
    <row r="405" spans="3:5" x14ac:dyDescent="0.25">
      <c r="C405" s="1">
        <f>72085</f>
        <v>72085</v>
      </c>
      <c r="D405" s="1">
        <f t="shared" si="47"/>
        <v>19606</v>
      </c>
      <c r="E405" s="1">
        <f t="shared" si="48"/>
        <v>19.146484375</v>
      </c>
    </row>
    <row r="406" spans="3:5" x14ac:dyDescent="0.25">
      <c r="C406" s="1">
        <f>72252</f>
        <v>72252</v>
      </c>
      <c r="D406" s="1">
        <f t="shared" si="47"/>
        <v>19606</v>
      </c>
      <c r="E406" s="1">
        <f t="shared" si="48"/>
        <v>19.146484375</v>
      </c>
    </row>
    <row r="407" spans="3:5" x14ac:dyDescent="0.25">
      <c r="C407" s="1">
        <f>72392</f>
        <v>72392</v>
      </c>
      <c r="D407" s="1">
        <f t="shared" si="47"/>
        <v>19606</v>
      </c>
      <c r="E407" s="1">
        <f t="shared" si="48"/>
        <v>19.146484375</v>
      </c>
    </row>
    <row r="408" spans="3:5" x14ac:dyDescent="0.25">
      <c r="C408" s="1">
        <f>72559</f>
        <v>72559</v>
      </c>
      <c r="D408" s="1">
        <f t="shared" si="47"/>
        <v>19606</v>
      </c>
      <c r="E408" s="1">
        <f t="shared" si="48"/>
        <v>19.146484375</v>
      </c>
    </row>
    <row r="409" spans="3:5" x14ac:dyDescent="0.25">
      <c r="C409" s="1">
        <f>72717</f>
        <v>72717</v>
      </c>
      <c r="D409" s="1">
        <f t="shared" si="47"/>
        <v>19606</v>
      </c>
      <c r="E409" s="1">
        <f t="shared" si="48"/>
        <v>19.146484375</v>
      </c>
    </row>
    <row r="410" spans="3:5" x14ac:dyDescent="0.25">
      <c r="C410" s="1">
        <f>72889</f>
        <v>72889</v>
      </c>
      <c r="D410" s="1">
        <f t="shared" si="47"/>
        <v>19606</v>
      </c>
      <c r="E410" s="1">
        <f t="shared" si="48"/>
        <v>19.146484375</v>
      </c>
    </row>
    <row r="411" spans="3:5" x14ac:dyDescent="0.25">
      <c r="C411" s="1">
        <f>73031</f>
        <v>73031</v>
      </c>
      <c r="D411" s="1">
        <f t="shared" si="47"/>
        <v>19606</v>
      </c>
      <c r="E411" s="1">
        <f t="shared" si="48"/>
        <v>19.146484375</v>
      </c>
    </row>
    <row r="412" spans="3:5" x14ac:dyDescent="0.25">
      <c r="C412" s="1">
        <f>73197</f>
        <v>73197</v>
      </c>
      <c r="D412" s="1">
        <f t="shared" si="47"/>
        <v>19606</v>
      </c>
      <c r="E412" s="1">
        <f t="shared" si="48"/>
        <v>19.146484375</v>
      </c>
    </row>
    <row r="413" spans="3:5" x14ac:dyDescent="0.25">
      <c r="C413" s="1">
        <f>73350</f>
        <v>73350</v>
      </c>
      <c r="D413" s="1">
        <f t="shared" si="47"/>
        <v>19606</v>
      </c>
      <c r="E413" s="1">
        <f t="shared" si="48"/>
        <v>19.146484375</v>
      </c>
    </row>
    <row r="414" spans="3:5" x14ac:dyDescent="0.25">
      <c r="C414" s="1">
        <f>73517</f>
        <v>73517</v>
      </c>
      <c r="D414" s="1">
        <f t="shared" si="47"/>
        <v>19606</v>
      </c>
      <c r="E414" s="1">
        <f t="shared" si="48"/>
        <v>19.146484375</v>
      </c>
    </row>
    <row r="415" spans="3:5" x14ac:dyDescent="0.25">
      <c r="C415" s="1">
        <f>73680</f>
        <v>73680</v>
      </c>
      <c r="D415" s="1">
        <f t="shared" si="47"/>
        <v>19606</v>
      </c>
      <c r="E415" s="1">
        <f t="shared" si="48"/>
        <v>19.146484375</v>
      </c>
    </row>
    <row r="416" spans="3:5" x14ac:dyDescent="0.25">
      <c r="C416" s="1">
        <f>73848</f>
        <v>73848</v>
      </c>
      <c r="D416" s="1">
        <f t="shared" si="47"/>
        <v>19606</v>
      </c>
      <c r="E416" s="1">
        <f t="shared" si="48"/>
        <v>19.146484375</v>
      </c>
    </row>
    <row r="417" spans="3:5" x14ac:dyDescent="0.25">
      <c r="C417" s="1">
        <f>73980</f>
        <v>73980</v>
      </c>
      <c r="D417" s="1">
        <f t="shared" si="47"/>
        <v>19606</v>
      </c>
      <c r="E417" s="1">
        <f t="shared" si="48"/>
        <v>19.146484375</v>
      </c>
    </row>
    <row r="418" spans="3:5" x14ac:dyDescent="0.25">
      <c r="C418" s="1">
        <f>74144</f>
        <v>74144</v>
      </c>
      <c r="D418" s="1">
        <f t="shared" si="47"/>
        <v>19606</v>
      </c>
      <c r="E418" s="1">
        <f t="shared" si="48"/>
        <v>19.146484375</v>
      </c>
    </row>
    <row r="419" spans="3:5" x14ac:dyDescent="0.25">
      <c r="C419" s="1">
        <f>74327</f>
        <v>74327</v>
      </c>
      <c r="D419" s="1">
        <f t="shared" si="47"/>
        <v>19606</v>
      </c>
      <c r="E419" s="1">
        <f t="shared" si="48"/>
        <v>19.146484375</v>
      </c>
    </row>
    <row r="420" spans="3:5" x14ac:dyDescent="0.25">
      <c r="C420" s="1">
        <f>74498</f>
        <v>74498</v>
      </c>
      <c r="D420" s="1">
        <f t="shared" si="47"/>
        <v>19606</v>
      </c>
      <c r="E420" s="1">
        <f t="shared" si="48"/>
        <v>19.146484375</v>
      </c>
    </row>
    <row r="421" spans="3:5" x14ac:dyDescent="0.25">
      <c r="C421" s="1">
        <f>74670</f>
        <v>74670</v>
      </c>
      <c r="D421" s="1">
        <f t="shared" si="47"/>
        <v>19606</v>
      </c>
      <c r="E421" s="1">
        <f t="shared" si="48"/>
        <v>19.146484375</v>
      </c>
    </row>
    <row r="422" spans="3:5" x14ac:dyDescent="0.25">
      <c r="C422" s="1">
        <f>74814</f>
        <v>74814</v>
      </c>
      <c r="D422" s="1">
        <f t="shared" si="47"/>
        <v>19606</v>
      </c>
      <c r="E422" s="1">
        <f t="shared" si="48"/>
        <v>19.146484375</v>
      </c>
    </row>
    <row r="423" spans="3:5" x14ac:dyDescent="0.25">
      <c r="C423" s="1">
        <f>74976</f>
        <v>74976</v>
      </c>
      <c r="D423" s="1">
        <f t="shared" si="47"/>
        <v>19606</v>
      </c>
      <c r="E423" s="1">
        <f t="shared" si="48"/>
        <v>19.146484375</v>
      </c>
    </row>
    <row r="424" spans="3:5" x14ac:dyDescent="0.25">
      <c r="C424" s="1">
        <f>75181</f>
        <v>75181</v>
      </c>
      <c r="D424" s="1">
        <f t="shared" si="47"/>
        <v>19606</v>
      </c>
      <c r="E424" s="1">
        <f t="shared" si="48"/>
        <v>19.146484375</v>
      </c>
    </row>
    <row r="425" spans="3:5" x14ac:dyDescent="0.25">
      <c r="C425" s="1">
        <f>75343</f>
        <v>75343</v>
      </c>
      <c r="D425" s="1">
        <f t="shared" si="47"/>
        <v>19606</v>
      </c>
      <c r="E425" s="1">
        <f t="shared" si="48"/>
        <v>19.146484375</v>
      </c>
    </row>
    <row r="426" spans="3:5" x14ac:dyDescent="0.25">
      <c r="C426" s="1">
        <f>75514</f>
        <v>75514</v>
      </c>
      <c r="D426" s="1">
        <f t="shared" si="47"/>
        <v>19606</v>
      </c>
      <c r="E426" s="1">
        <f t="shared" si="48"/>
        <v>19.146484375</v>
      </c>
    </row>
    <row r="427" spans="3:5" x14ac:dyDescent="0.25">
      <c r="C427" s="1">
        <f>75690</f>
        <v>75690</v>
      </c>
      <c r="D427" s="1">
        <f t="shared" si="47"/>
        <v>19606</v>
      </c>
      <c r="E427" s="1">
        <f t="shared" si="48"/>
        <v>19.146484375</v>
      </c>
    </row>
    <row r="428" spans="3:5" x14ac:dyDescent="0.25">
      <c r="C428" s="1">
        <f>75867</f>
        <v>75867</v>
      </c>
      <c r="D428" s="1">
        <f t="shared" si="47"/>
        <v>19606</v>
      </c>
      <c r="E428" s="1">
        <f t="shared" si="48"/>
        <v>19.146484375</v>
      </c>
    </row>
    <row r="429" spans="3:5" x14ac:dyDescent="0.25">
      <c r="C429" s="1">
        <f>76045</f>
        <v>76045</v>
      </c>
      <c r="D429" s="1">
        <f t="shared" si="47"/>
        <v>19606</v>
      </c>
      <c r="E429" s="1">
        <f t="shared" si="48"/>
        <v>19.146484375</v>
      </c>
    </row>
    <row r="430" spans="3:5" x14ac:dyDescent="0.25">
      <c r="C430" s="1">
        <f>76236</f>
        <v>76236</v>
      </c>
      <c r="D430" s="1">
        <f t="shared" si="47"/>
        <v>19606</v>
      </c>
      <c r="E430" s="1">
        <f t="shared" si="48"/>
        <v>19.146484375</v>
      </c>
    </row>
    <row r="431" spans="3:5" x14ac:dyDescent="0.25">
      <c r="C431" s="1">
        <f>76414</f>
        <v>76414</v>
      </c>
      <c r="D431" s="1">
        <f t="shared" si="47"/>
        <v>19606</v>
      </c>
      <c r="E431" s="1">
        <f t="shared" si="48"/>
        <v>19.146484375</v>
      </c>
    </row>
    <row r="432" spans="3:5" x14ac:dyDescent="0.25">
      <c r="C432" s="1">
        <f>76618</f>
        <v>76618</v>
      </c>
      <c r="D432" s="1">
        <f t="shared" si="47"/>
        <v>19606</v>
      </c>
      <c r="E432" s="1">
        <f t="shared" si="48"/>
        <v>19.146484375</v>
      </c>
    </row>
    <row r="433" spans="3:5" x14ac:dyDescent="0.25">
      <c r="C433" s="1">
        <f>76816</f>
        <v>76816</v>
      </c>
      <c r="D433" s="1">
        <f t="shared" si="47"/>
        <v>19606</v>
      </c>
      <c r="E433" s="1">
        <f t="shared" si="48"/>
        <v>19.146484375</v>
      </c>
    </row>
    <row r="434" spans="3:5" x14ac:dyDescent="0.25">
      <c r="C434" s="1">
        <f>77015</f>
        <v>77015</v>
      </c>
      <c r="D434" s="1">
        <f t="shared" si="47"/>
        <v>19606</v>
      </c>
      <c r="E434" s="1">
        <f t="shared" si="48"/>
        <v>19.146484375</v>
      </c>
    </row>
    <row r="435" spans="3:5" x14ac:dyDescent="0.25">
      <c r="C435" s="1">
        <f>77214</f>
        <v>77214</v>
      </c>
      <c r="D435" s="1">
        <f>19607</f>
        <v>19607</v>
      </c>
      <c r="E435" s="1">
        <f>19.1474609375</f>
        <v>19.1474609375</v>
      </c>
    </row>
    <row r="436" spans="3:5" x14ac:dyDescent="0.25">
      <c r="C436" s="1">
        <f>77398</f>
        <v>77398</v>
      </c>
      <c r="D436" s="1">
        <f>19606</f>
        <v>19606</v>
      </c>
      <c r="E436" s="1">
        <f>19.146484375</f>
        <v>19.146484375</v>
      </c>
    </row>
    <row r="437" spans="3:5" x14ac:dyDescent="0.25">
      <c r="C437" s="1">
        <f>77634</f>
        <v>77634</v>
      </c>
      <c r="D437" s="1">
        <f>19607</f>
        <v>19607</v>
      </c>
      <c r="E437" s="1">
        <f>19.1474609375</f>
        <v>19.1474609375</v>
      </c>
    </row>
    <row r="438" spans="3:5" x14ac:dyDescent="0.25">
      <c r="C438" s="1">
        <f>77820</f>
        <v>77820</v>
      </c>
      <c r="D438" s="1">
        <f>19606</f>
        <v>19606</v>
      </c>
      <c r="E438" s="1">
        <f>19.146484375</f>
        <v>19.146484375</v>
      </c>
    </row>
    <row r="439" spans="3:5" x14ac:dyDescent="0.25">
      <c r="C439" s="1">
        <f>78044</f>
        <v>78044</v>
      </c>
      <c r="D439" s="1">
        <f>19616</f>
        <v>19616</v>
      </c>
      <c r="E439" s="1">
        <f>19.15625</f>
        <v>19.15625</v>
      </c>
    </row>
    <row r="440" spans="3:5" x14ac:dyDescent="0.25">
      <c r="C440" s="1">
        <f>78231</f>
        <v>78231</v>
      </c>
      <c r="D440" s="1">
        <f>19638</f>
        <v>19638</v>
      </c>
      <c r="E440" s="1">
        <f>19.177734375</f>
        <v>19.177734375</v>
      </c>
    </row>
    <row r="441" spans="3:5" x14ac:dyDescent="0.25">
      <c r="C441" s="1">
        <f>78439</f>
        <v>78439</v>
      </c>
      <c r="D441" s="1">
        <f>19639</f>
        <v>19639</v>
      </c>
      <c r="E441" s="1">
        <f>19.1787109375</f>
        <v>19.1787109375</v>
      </c>
    </row>
    <row r="442" spans="3:5" x14ac:dyDescent="0.25">
      <c r="C442" s="1">
        <f>78654</f>
        <v>78654</v>
      </c>
      <c r="D442" s="1">
        <f>19638</f>
        <v>19638</v>
      </c>
      <c r="E442" s="1">
        <f>19.177734375</f>
        <v>19.177734375</v>
      </c>
    </row>
    <row r="443" spans="3:5" x14ac:dyDescent="0.25">
      <c r="C443" s="1">
        <f>78880</f>
        <v>78880</v>
      </c>
      <c r="D443" s="1">
        <f>19639</f>
        <v>19639</v>
      </c>
      <c r="E443" s="1">
        <f>19.1787109375</f>
        <v>19.1787109375</v>
      </c>
    </row>
    <row r="444" spans="3:5" x14ac:dyDescent="0.25">
      <c r="C444" s="1">
        <f>79082</f>
        <v>79082</v>
      </c>
      <c r="D444" s="1">
        <f>19638</f>
        <v>19638</v>
      </c>
      <c r="E444" s="1">
        <f>19.177734375</f>
        <v>19.177734375</v>
      </c>
    </row>
    <row r="445" spans="3:5" x14ac:dyDescent="0.25">
      <c r="C445" s="1">
        <f>79292</f>
        <v>79292</v>
      </c>
      <c r="D445" s="1">
        <f>19638</f>
        <v>19638</v>
      </c>
      <c r="E445" s="1">
        <f>19.177734375</f>
        <v>19.177734375</v>
      </c>
    </row>
    <row r="446" spans="3:5" x14ac:dyDescent="0.25">
      <c r="C446" s="1">
        <f>79493</f>
        <v>79493</v>
      </c>
      <c r="D446" s="1">
        <f>19638</f>
        <v>19638</v>
      </c>
      <c r="E446" s="1">
        <f>19.177734375</f>
        <v>19.177734375</v>
      </c>
    </row>
    <row r="447" spans="3:5" x14ac:dyDescent="0.25">
      <c r="C447" s="1">
        <f>79713</f>
        <v>79713</v>
      </c>
      <c r="D447" s="1">
        <f>19638</f>
        <v>19638</v>
      </c>
      <c r="E447" s="1">
        <f>19.177734375</f>
        <v>19.177734375</v>
      </c>
    </row>
    <row r="448" spans="3:5" x14ac:dyDescent="0.25">
      <c r="C448" s="1">
        <f>79921</f>
        <v>79921</v>
      </c>
      <c r="D448" s="1">
        <f>19642</f>
        <v>19642</v>
      </c>
      <c r="E448" s="1">
        <f t="shared" ref="E448:E453" si="49">19.181640625</f>
        <v>19.181640625</v>
      </c>
    </row>
    <row r="449" spans="3:5" x14ac:dyDescent="0.25">
      <c r="C449" s="1">
        <f>80111</f>
        <v>80111</v>
      </c>
      <c r="D449" s="1">
        <f>19642</f>
        <v>19642</v>
      </c>
      <c r="E449" s="1">
        <f t="shared" si="49"/>
        <v>19.181640625</v>
      </c>
    </row>
    <row r="450" spans="3:5" x14ac:dyDescent="0.25">
      <c r="C450" s="1">
        <f>80316</f>
        <v>80316</v>
      </c>
      <c r="D450" s="1">
        <f>19642</f>
        <v>19642</v>
      </c>
      <c r="E450" s="1">
        <f t="shared" si="49"/>
        <v>19.181640625</v>
      </c>
    </row>
    <row r="451" spans="3:5" x14ac:dyDescent="0.25">
      <c r="C451" s="1">
        <f>80519</f>
        <v>80519</v>
      </c>
      <c r="D451" s="1">
        <f>19642</f>
        <v>19642</v>
      </c>
      <c r="E451" s="1">
        <f t="shared" si="49"/>
        <v>19.181640625</v>
      </c>
    </row>
    <row r="452" spans="3:5" x14ac:dyDescent="0.25">
      <c r="C452" s="1">
        <f>80739</f>
        <v>80739</v>
      </c>
      <c r="D452" s="1">
        <f>19642</f>
        <v>19642</v>
      </c>
      <c r="E452" s="1">
        <f t="shared" si="49"/>
        <v>19.181640625</v>
      </c>
    </row>
    <row r="453" spans="3:5" x14ac:dyDescent="0.25">
      <c r="C453" s="1">
        <f>80966</f>
        <v>80966</v>
      </c>
      <c r="D453" s="1">
        <f>19642</f>
        <v>19642</v>
      </c>
      <c r="E453" s="1">
        <f t="shared" si="49"/>
        <v>19.181640625</v>
      </c>
    </row>
    <row r="454" spans="3:5" x14ac:dyDescent="0.25">
      <c r="C454" s="1">
        <f>81172</f>
        <v>81172</v>
      </c>
      <c r="D454" s="1">
        <f>19712</f>
        <v>19712</v>
      </c>
      <c r="E454" s="1">
        <f>19.25</f>
        <v>19.25</v>
      </c>
    </row>
    <row r="455" spans="3:5" x14ac:dyDescent="0.25">
      <c r="C455" s="1">
        <f>81367</f>
        <v>81367</v>
      </c>
      <c r="D455" s="1">
        <f t="shared" ref="D455:D488" si="50">19713</f>
        <v>19713</v>
      </c>
      <c r="E455" s="1">
        <f t="shared" ref="E455:E488" si="51">19.2509765625</f>
        <v>19.2509765625</v>
      </c>
    </row>
    <row r="456" spans="3:5" x14ac:dyDescent="0.25">
      <c r="C456" s="1">
        <f>81531</f>
        <v>81531</v>
      </c>
      <c r="D456" s="1">
        <f t="shared" si="50"/>
        <v>19713</v>
      </c>
      <c r="E456" s="1">
        <f t="shared" si="51"/>
        <v>19.2509765625</v>
      </c>
    </row>
    <row r="457" spans="3:5" x14ac:dyDescent="0.25">
      <c r="C457" s="1">
        <f>81720</f>
        <v>81720</v>
      </c>
      <c r="D457" s="1">
        <f t="shared" si="50"/>
        <v>19713</v>
      </c>
      <c r="E457" s="1">
        <f t="shared" si="51"/>
        <v>19.2509765625</v>
      </c>
    </row>
    <row r="458" spans="3:5" x14ac:dyDescent="0.25">
      <c r="C458" s="1">
        <f>81866</f>
        <v>81866</v>
      </c>
      <c r="D458" s="1">
        <f t="shared" si="50"/>
        <v>19713</v>
      </c>
      <c r="E458" s="1">
        <f t="shared" si="51"/>
        <v>19.2509765625</v>
      </c>
    </row>
    <row r="459" spans="3:5" x14ac:dyDescent="0.25">
      <c r="C459" s="1">
        <f>82036</f>
        <v>82036</v>
      </c>
      <c r="D459" s="1">
        <f t="shared" si="50"/>
        <v>19713</v>
      </c>
      <c r="E459" s="1">
        <f t="shared" si="51"/>
        <v>19.2509765625</v>
      </c>
    </row>
    <row r="460" spans="3:5" x14ac:dyDescent="0.25">
      <c r="C460" s="1">
        <f>82168</f>
        <v>82168</v>
      </c>
      <c r="D460" s="1">
        <f t="shared" si="50"/>
        <v>19713</v>
      </c>
      <c r="E460" s="1">
        <f t="shared" si="51"/>
        <v>19.2509765625</v>
      </c>
    </row>
    <row r="461" spans="3:5" x14ac:dyDescent="0.25">
      <c r="C461" s="1">
        <f>82335</f>
        <v>82335</v>
      </c>
      <c r="D461" s="1">
        <f t="shared" si="50"/>
        <v>19713</v>
      </c>
      <c r="E461" s="1">
        <f t="shared" si="51"/>
        <v>19.2509765625</v>
      </c>
    </row>
    <row r="462" spans="3:5" x14ac:dyDescent="0.25">
      <c r="C462" s="1">
        <f>82486</f>
        <v>82486</v>
      </c>
      <c r="D462" s="1">
        <f t="shared" si="50"/>
        <v>19713</v>
      </c>
      <c r="E462" s="1">
        <f t="shared" si="51"/>
        <v>19.2509765625</v>
      </c>
    </row>
    <row r="463" spans="3:5" x14ac:dyDescent="0.25">
      <c r="C463" s="1">
        <f>82680</f>
        <v>82680</v>
      </c>
      <c r="D463" s="1">
        <f t="shared" si="50"/>
        <v>19713</v>
      </c>
      <c r="E463" s="1">
        <f t="shared" si="51"/>
        <v>19.2509765625</v>
      </c>
    </row>
    <row r="464" spans="3:5" x14ac:dyDescent="0.25">
      <c r="C464" s="1">
        <f>82840</f>
        <v>82840</v>
      </c>
      <c r="D464" s="1">
        <f t="shared" si="50"/>
        <v>19713</v>
      </c>
      <c r="E464" s="1">
        <f t="shared" si="51"/>
        <v>19.2509765625</v>
      </c>
    </row>
    <row r="465" spans="3:5" x14ac:dyDescent="0.25">
      <c r="C465" s="1">
        <f>83014</f>
        <v>83014</v>
      </c>
      <c r="D465" s="1">
        <f t="shared" si="50"/>
        <v>19713</v>
      </c>
      <c r="E465" s="1">
        <f t="shared" si="51"/>
        <v>19.2509765625</v>
      </c>
    </row>
    <row r="466" spans="3:5" x14ac:dyDescent="0.25">
      <c r="C466" s="1">
        <f>83210</f>
        <v>83210</v>
      </c>
      <c r="D466" s="1">
        <f t="shared" si="50"/>
        <v>19713</v>
      </c>
      <c r="E466" s="1">
        <f t="shared" si="51"/>
        <v>19.2509765625</v>
      </c>
    </row>
    <row r="467" spans="3:5" x14ac:dyDescent="0.25">
      <c r="C467" s="1">
        <f>83395</f>
        <v>83395</v>
      </c>
      <c r="D467" s="1">
        <f t="shared" si="50"/>
        <v>19713</v>
      </c>
      <c r="E467" s="1">
        <f t="shared" si="51"/>
        <v>19.2509765625</v>
      </c>
    </row>
    <row r="468" spans="3:5" x14ac:dyDescent="0.25">
      <c r="C468" s="1">
        <f>83564</f>
        <v>83564</v>
      </c>
      <c r="D468" s="1">
        <f t="shared" si="50"/>
        <v>19713</v>
      </c>
      <c r="E468" s="1">
        <f t="shared" si="51"/>
        <v>19.2509765625</v>
      </c>
    </row>
    <row r="469" spans="3:5" x14ac:dyDescent="0.25">
      <c r="C469" s="1">
        <f>83728</f>
        <v>83728</v>
      </c>
      <c r="D469" s="1">
        <f t="shared" si="50"/>
        <v>19713</v>
      </c>
      <c r="E469" s="1">
        <f t="shared" si="51"/>
        <v>19.2509765625</v>
      </c>
    </row>
    <row r="470" spans="3:5" x14ac:dyDescent="0.25">
      <c r="C470" s="1">
        <f>83891</f>
        <v>83891</v>
      </c>
      <c r="D470" s="1">
        <f t="shared" si="50"/>
        <v>19713</v>
      </c>
      <c r="E470" s="1">
        <f t="shared" si="51"/>
        <v>19.2509765625</v>
      </c>
    </row>
    <row r="471" spans="3:5" x14ac:dyDescent="0.25">
      <c r="C471" s="1">
        <f>84069</f>
        <v>84069</v>
      </c>
      <c r="D471" s="1">
        <f t="shared" si="50"/>
        <v>19713</v>
      </c>
      <c r="E471" s="1">
        <f t="shared" si="51"/>
        <v>19.2509765625</v>
      </c>
    </row>
    <row r="472" spans="3:5" x14ac:dyDescent="0.25">
      <c r="C472" s="1">
        <f>84227</f>
        <v>84227</v>
      </c>
      <c r="D472" s="1">
        <f t="shared" si="50"/>
        <v>19713</v>
      </c>
      <c r="E472" s="1">
        <f t="shared" si="51"/>
        <v>19.2509765625</v>
      </c>
    </row>
    <row r="473" spans="3:5" x14ac:dyDescent="0.25">
      <c r="C473" s="1">
        <f>84409</f>
        <v>84409</v>
      </c>
      <c r="D473" s="1">
        <f t="shared" si="50"/>
        <v>19713</v>
      </c>
      <c r="E473" s="1">
        <f t="shared" si="51"/>
        <v>19.2509765625</v>
      </c>
    </row>
    <row r="474" spans="3:5" x14ac:dyDescent="0.25">
      <c r="C474" s="1">
        <f>84575</f>
        <v>84575</v>
      </c>
      <c r="D474" s="1">
        <f t="shared" si="50"/>
        <v>19713</v>
      </c>
      <c r="E474" s="1">
        <f t="shared" si="51"/>
        <v>19.2509765625</v>
      </c>
    </row>
    <row r="475" spans="3:5" x14ac:dyDescent="0.25">
      <c r="C475" s="1">
        <f>84774</f>
        <v>84774</v>
      </c>
      <c r="D475" s="1">
        <f t="shared" si="50"/>
        <v>19713</v>
      </c>
      <c r="E475" s="1">
        <f t="shared" si="51"/>
        <v>19.2509765625</v>
      </c>
    </row>
    <row r="476" spans="3:5" x14ac:dyDescent="0.25">
      <c r="C476" s="1">
        <f>84913</f>
        <v>84913</v>
      </c>
      <c r="D476" s="1">
        <f t="shared" si="50"/>
        <v>19713</v>
      </c>
      <c r="E476" s="1">
        <f t="shared" si="51"/>
        <v>19.2509765625</v>
      </c>
    </row>
    <row r="477" spans="3:5" x14ac:dyDescent="0.25">
      <c r="C477" s="1">
        <f>85094</f>
        <v>85094</v>
      </c>
      <c r="D477" s="1">
        <f t="shared" si="50"/>
        <v>19713</v>
      </c>
      <c r="E477" s="1">
        <f t="shared" si="51"/>
        <v>19.2509765625</v>
      </c>
    </row>
    <row r="478" spans="3:5" x14ac:dyDescent="0.25">
      <c r="C478" s="1">
        <f>85256</f>
        <v>85256</v>
      </c>
      <c r="D478" s="1">
        <f t="shared" si="50"/>
        <v>19713</v>
      </c>
      <c r="E478" s="1">
        <f t="shared" si="51"/>
        <v>19.2509765625</v>
      </c>
    </row>
    <row r="479" spans="3:5" x14ac:dyDescent="0.25">
      <c r="C479" s="1">
        <f>85458</f>
        <v>85458</v>
      </c>
      <c r="D479" s="1">
        <f t="shared" si="50"/>
        <v>19713</v>
      </c>
      <c r="E479" s="1">
        <f t="shared" si="51"/>
        <v>19.2509765625</v>
      </c>
    </row>
    <row r="480" spans="3:5" x14ac:dyDescent="0.25">
      <c r="C480" s="1">
        <f>85616</f>
        <v>85616</v>
      </c>
      <c r="D480" s="1">
        <f t="shared" si="50"/>
        <v>19713</v>
      </c>
      <c r="E480" s="1">
        <f t="shared" si="51"/>
        <v>19.2509765625</v>
      </c>
    </row>
    <row r="481" spans="3:5" x14ac:dyDescent="0.25">
      <c r="C481" s="1">
        <f>85804</f>
        <v>85804</v>
      </c>
      <c r="D481" s="1">
        <f t="shared" si="50"/>
        <v>19713</v>
      </c>
      <c r="E481" s="1">
        <f t="shared" si="51"/>
        <v>19.2509765625</v>
      </c>
    </row>
    <row r="482" spans="3:5" x14ac:dyDescent="0.25">
      <c r="C482" s="1">
        <f>85968</f>
        <v>85968</v>
      </c>
      <c r="D482" s="1">
        <f t="shared" si="50"/>
        <v>19713</v>
      </c>
      <c r="E482" s="1">
        <f t="shared" si="51"/>
        <v>19.2509765625</v>
      </c>
    </row>
    <row r="483" spans="3:5" x14ac:dyDescent="0.25">
      <c r="C483" s="1">
        <f>86139</f>
        <v>86139</v>
      </c>
      <c r="D483" s="1">
        <f t="shared" si="50"/>
        <v>19713</v>
      </c>
      <c r="E483" s="1">
        <f t="shared" si="51"/>
        <v>19.2509765625</v>
      </c>
    </row>
    <row r="484" spans="3:5" x14ac:dyDescent="0.25">
      <c r="C484" s="1">
        <f>86321</f>
        <v>86321</v>
      </c>
      <c r="D484" s="1">
        <f t="shared" si="50"/>
        <v>19713</v>
      </c>
      <c r="E484" s="1">
        <f t="shared" si="51"/>
        <v>19.2509765625</v>
      </c>
    </row>
    <row r="485" spans="3:5" x14ac:dyDescent="0.25">
      <c r="C485" s="1">
        <f>86493</f>
        <v>86493</v>
      </c>
      <c r="D485" s="1">
        <f t="shared" si="50"/>
        <v>19713</v>
      </c>
      <c r="E485" s="1">
        <f t="shared" si="51"/>
        <v>19.2509765625</v>
      </c>
    </row>
    <row r="486" spans="3:5" x14ac:dyDescent="0.25">
      <c r="C486" s="1">
        <f>86656</f>
        <v>86656</v>
      </c>
      <c r="D486" s="1">
        <f t="shared" si="50"/>
        <v>19713</v>
      </c>
      <c r="E486" s="1">
        <f t="shared" si="51"/>
        <v>19.2509765625</v>
      </c>
    </row>
    <row r="487" spans="3:5" x14ac:dyDescent="0.25">
      <c r="C487" s="1">
        <f>86848</f>
        <v>86848</v>
      </c>
      <c r="D487" s="1">
        <f t="shared" si="50"/>
        <v>19713</v>
      </c>
      <c r="E487" s="1">
        <f t="shared" si="51"/>
        <v>19.2509765625</v>
      </c>
    </row>
    <row r="488" spans="3:5" x14ac:dyDescent="0.25">
      <c r="C488" s="1">
        <f>87013</f>
        <v>87013</v>
      </c>
      <c r="D488" s="1">
        <f t="shared" si="50"/>
        <v>19713</v>
      </c>
      <c r="E488" s="1">
        <f t="shared" si="51"/>
        <v>19.2509765625</v>
      </c>
    </row>
    <row r="489" spans="3:5" x14ac:dyDescent="0.25">
      <c r="C489" s="1">
        <f>87218</f>
        <v>87218</v>
      </c>
      <c r="D489" s="1">
        <f>20153</f>
        <v>20153</v>
      </c>
      <c r="E489" s="1">
        <f>19.6806640625</f>
        <v>19.6806640625</v>
      </c>
    </row>
    <row r="490" spans="3:5" x14ac:dyDescent="0.25">
      <c r="C490" s="1">
        <f>87381</f>
        <v>87381</v>
      </c>
      <c r="D490" s="1">
        <f>20429</f>
        <v>20429</v>
      </c>
      <c r="E490" s="1">
        <f>19.9501953125</f>
        <v>19.9501953125</v>
      </c>
    </row>
    <row r="491" spans="3:5" x14ac:dyDescent="0.25">
      <c r="C491" s="1">
        <f>87572</f>
        <v>87572</v>
      </c>
      <c r="D491" s="1">
        <f>20862</f>
        <v>20862</v>
      </c>
      <c r="E491" s="1">
        <f>20.373046875</f>
        <v>20.373046875</v>
      </c>
    </row>
    <row r="492" spans="3:5" x14ac:dyDescent="0.25">
      <c r="C492" s="1">
        <f>87707</f>
        <v>87707</v>
      </c>
      <c r="D492" s="1">
        <f>20970</f>
        <v>20970</v>
      </c>
      <c r="E492" s="1">
        <f>20.478515625</f>
        <v>20.478515625</v>
      </c>
    </row>
    <row r="493" spans="3:5" x14ac:dyDescent="0.25">
      <c r="C493" s="1">
        <f>87866</f>
        <v>87866</v>
      </c>
      <c r="D493" s="1">
        <f>21694</f>
        <v>21694</v>
      </c>
      <c r="E493" s="1">
        <f>21.185546875</f>
        <v>21.185546875</v>
      </c>
    </row>
    <row r="494" spans="3:5" x14ac:dyDescent="0.25">
      <c r="C494" s="1">
        <f>88024</f>
        <v>88024</v>
      </c>
      <c r="D494" s="1">
        <f>23990</f>
        <v>23990</v>
      </c>
      <c r="E494" s="1">
        <f>23.427734375</f>
        <v>23.427734375</v>
      </c>
    </row>
    <row r="495" spans="3:5" x14ac:dyDescent="0.25">
      <c r="C495" s="1">
        <f>88197</f>
        <v>88197</v>
      </c>
      <c r="D495" s="1">
        <f>24184</f>
        <v>24184</v>
      </c>
      <c r="E495" s="1">
        <f>23.6171875</f>
        <v>23.6171875</v>
      </c>
    </row>
    <row r="496" spans="3:5" x14ac:dyDescent="0.25">
      <c r="C496" s="1">
        <f>88354</f>
        <v>88354</v>
      </c>
      <c r="D496" s="1">
        <f>24563</f>
        <v>24563</v>
      </c>
      <c r="E496" s="1">
        <f>23.9873046875</f>
        <v>23.9873046875</v>
      </c>
    </row>
    <row r="497" spans="3:5" x14ac:dyDescent="0.25">
      <c r="C497" s="1">
        <f>88528</f>
        <v>88528</v>
      </c>
      <c r="D497" s="1">
        <f>24746</f>
        <v>24746</v>
      </c>
      <c r="E497" s="1">
        <f>24.166015625</f>
        <v>24.166015625</v>
      </c>
    </row>
    <row r="498" spans="3:5" x14ac:dyDescent="0.25">
      <c r="C498" s="1">
        <f>88670</f>
        <v>88670</v>
      </c>
      <c r="D498" s="1">
        <f>25614</f>
        <v>25614</v>
      </c>
      <c r="E498" s="1">
        <f>25.013671875</f>
        <v>25.013671875</v>
      </c>
    </row>
    <row r="499" spans="3:5" x14ac:dyDescent="0.25">
      <c r="C499" s="1">
        <f>88859</f>
        <v>88859</v>
      </c>
      <c r="D499" s="1">
        <f>26424</f>
        <v>26424</v>
      </c>
      <c r="E499" s="1">
        <f>25.8046875</f>
        <v>25.8046875</v>
      </c>
    </row>
    <row r="500" spans="3:5" x14ac:dyDescent="0.25">
      <c r="C500" s="1">
        <f>89010</f>
        <v>89010</v>
      </c>
      <c r="D500" s="1">
        <f>26423</f>
        <v>26423</v>
      </c>
      <c r="E500" s="1">
        <f>25.8037109375</f>
        <v>25.8037109375</v>
      </c>
    </row>
    <row r="501" spans="3:5" x14ac:dyDescent="0.25">
      <c r="C501" s="1">
        <f>89200</f>
        <v>89200</v>
      </c>
      <c r="D501" s="1">
        <f>26424</f>
        <v>26424</v>
      </c>
      <c r="E501" s="1">
        <f>25.8046875</f>
        <v>25.8046875</v>
      </c>
    </row>
    <row r="502" spans="3:5" x14ac:dyDescent="0.25">
      <c r="C502" s="1">
        <f>89355</f>
        <v>89355</v>
      </c>
      <c r="D502" s="1">
        <f>26423</f>
        <v>26423</v>
      </c>
      <c r="E502" s="1">
        <f>25.8037109375</f>
        <v>25.8037109375</v>
      </c>
    </row>
    <row r="503" spans="3:5" x14ac:dyDescent="0.25">
      <c r="C503" s="1">
        <f>89542</f>
        <v>89542</v>
      </c>
      <c r="D503" s="1">
        <f>26439</f>
        <v>26439</v>
      </c>
      <c r="E503" s="1">
        <f>25.8193359375</f>
        <v>25.8193359375</v>
      </c>
    </row>
    <row r="504" spans="3:5" x14ac:dyDescent="0.25">
      <c r="C504" s="1">
        <f>89756</f>
        <v>89756</v>
      </c>
      <c r="D504" s="1">
        <f>26455</f>
        <v>26455</v>
      </c>
      <c r="E504" s="1">
        <f t="shared" ref="E504:E510" si="52">25.8349609375</f>
        <v>25.8349609375</v>
      </c>
    </row>
    <row r="505" spans="3:5" x14ac:dyDescent="0.25">
      <c r="C505" s="1">
        <f>89961</f>
        <v>89961</v>
      </c>
      <c r="D505" s="1">
        <f>26455</f>
        <v>26455</v>
      </c>
      <c r="E505" s="1">
        <f t="shared" si="52"/>
        <v>25.8349609375</v>
      </c>
    </row>
    <row r="506" spans="3:5" x14ac:dyDescent="0.25">
      <c r="C506" s="1">
        <f>90149</f>
        <v>90149</v>
      </c>
      <c r="D506" s="1">
        <f>26455</f>
        <v>26455</v>
      </c>
      <c r="E506" s="1">
        <f t="shared" si="52"/>
        <v>25.8349609375</v>
      </c>
    </row>
    <row r="507" spans="3:5" x14ac:dyDescent="0.25">
      <c r="C507" s="1">
        <f>90360</f>
        <v>90360</v>
      </c>
      <c r="D507" s="1">
        <f>26455</f>
        <v>26455</v>
      </c>
      <c r="E507" s="1">
        <f t="shared" si="52"/>
        <v>25.8349609375</v>
      </c>
    </row>
    <row r="508" spans="3:5" x14ac:dyDescent="0.25">
      <c r="C508" s="1">
        <f>90582</f>
        <v>90582</v>
      </c>
      <c r="D508" s="1">
        <f>26455</f>
        <v>26455</v>
      </c>
      <c r="E508" s="1">
        <f t="shared" si="52"/>
        <v>25.8349609375</v>
      </c>
    </row>
    <row r="509" spans="3:5" x14ac:dyDescent="0.25">
      <c r="C509" s="1">
        <f>90782</f>
        <v>90782</v>
      </c>
      <c r="D509" s="1">
        <f>26455</f>
        <v>26455</v>
      </c>
      <c r="E509" s="1">
        <f t="shared" si="52"/>
        <v>25.8349609375</v>
      </c>
    </row>
    <row r="510" spans="3:5" x14ac:dyDescent="0.25">
      <c r="C510" s="1">
        <f>90986</f>
        <v>90986</v>
      </c>
      <c r="D510" s="1">
        <f>26455</f>
        <v>26455</v>
      </c>
      <c r="E510" s="1">
        <f t="shared" si="52"/>
        <v>25.8349609375</v>
      </c>
    </row>
    <row r="511" spans="3:5" x14ac:dyDescent="0.25">
      <c r="C511" s="1">
        <f>91181</f>
        <v>91181</v>
      </c>
      <c r="D511" s="1">
        <f>26456</f>
        <v>26456</v>
      </c>
      <c r="E511" s="1">
        <f>25.8359375</f>
        <v>25.8359375</v>
      </c>
    </row>
    <row r="512" spans="3:5" x14ac:dyDescent="0.25">
      <c r="C512" s="1">
        <f>91371</f>
        <v>91371</v>
      </c>
      <c r="D512" s="1">
        <f>26455</f>
        <v>26455</v>
      </c>
      <c r="E512" s="1">
        <f>25.8349609375</f>
        <v>25.8349609375</v>
      </c>
    </row>
    <row r="513" spans="3:5" x14ac:dyDescent="0.25">
      <c r="C513" s="1">
        <f>91560</f>
        <v>91560</v>
      </c>
      <c r="D513" s="1">
        <f>26462</f>
        <v>26462</v>
      </c>
      <c r="E513" s="1">
        <f>25.841796875</f>
        <v>25.841796875</v>
      </c>
    </row>
    <row r="514" spans="3:5" x14ac:dyDescent="0.25">
      <c r="C514" s="1">
        <f>91767</f>
        <v>91767</v>
      </c>
      <c r="D514" s="1">
        <f>26593</f>
        <v>26593</v>
      </c>
      <c r="E514" s="1">
        <f>25.9697265625</f>
        <v>25.9697265625</v>
      </c>
    </row>
    <row r="515" spans="3:5" x14ac:dyDescent="0.25">
      <c r="C515" s="1">
        <f>91920</f>
        <v>91920</v>
      </c>
      <c r="D515" s="1">
        <f>27557</f>
        <v>27557</v>
      </c>
      <c r="E515" s="1">
        <f>26.9111328125</f>
        <v>26.9111328125</v>
      </c>
    </row>
    <row r="516" spans="3:5" x14ac:dyDescent="0.25">
      <c r="C516" s="1">
        <f>92070</f>
        <v>92070</v>
      </c>
      <c r="D516" s="1">
        <f>27557</f>
        <v>27557</v>
      </c>
      <c r="E516" s="1">
        <f>26.9111328125</f>
        <v>26.9111328125</v>
      </c>
    </row>
    <row r="517" spans="3:5" x14ac:dyDescent="0.25">
      <c r="C517" s="1">
        <f>92215</f>
        <v>92215</v>
      </c>
      <c r="D517" s="1">
        <f>28129</f>
        <v>28129</v>
      </c>
      <c r="E517" s="1">
        <f>27.4697265625</f>
        <v>27.4697265625</v>
      </c>
    </row>
    <row r="518" spans="3:5" x14ac:dyDescent="0.25">
      <c r="C518" s="1">
        <f>92394</f>
        <v>92394</v>
      </c>
      <c r="D518" s="1">
        <f>28129</f>
        <v>28129</v>
      </c>
      <c r="E518" s="1">
        <f>27.4697265625</f>
        <v>27.4697265625</v>
      </c>
    </row>
    <row r="519" spans="3:5" x14ac:dyDescent="0.25">
      <c r="C519" s="1">
        <f>92542</f>
        <v>92542</v>
      </c>
      <c r="D519" s="1">
        <f>28129</f>
        <v>28129</v>
      </c>
      <c r="E519" s="1">
        <f>27.4697265625</f>
        <v>27.4697265625</v>
      </c>
    </row>
    <row r="520" spans="3:5" x14ac:dyDescent="0.25">
      <c r="C520" s="1">
        <f>92740</f>
        <v>92740</v>
      </c>
      <c r="D520" s="1">
        <f>28129</f>
        <v>28129</v>
      </c>
      <c r="E520" s="1">
        <f>27.4697265625</f>
        <v>27.4697265625</v>
      </c>
    </row>
    <row r="521" spans="3:5" x14ac:dyDescent="0.25">
      <c r="C521" s="1">
        <f>92916</f>
        <v>92916</v>
      </c>
      <c r="D521" s="1">
        <f>28129</f>
        <v>28129</v>
      </c>
      <c r="E521" s="1">
        <f>27.4697265625</f>
        <v>27.4697265625</v>
      </c>
    </row>
    <row r="522" spans="3:5" x14ac:dyDescent="0.25">
      <c r="C522" s="1">
        <f>93095</f>
        <v>93095</v>
      </c>
      <c r="D522" s="1">
        <f>28130</f>
        <v>28130</v>
      </c>
      <c r="E522" s="1">
        <f>27.470703125</f>
        <v>27.470703125</v>
      </c>
    </row>
    <row r="523" spans="3:5" x14ac:dyDescent="0.25">
      <c r="C523" s="1">
        <f>93280</f>
        <v>93280</v>
      </c>
      <c r="D523" s="1">
        <f t="shared" ref="D523:D536" si="53">28129</f>
        <v>28129</v>
      </c>
      <c r="E523" s="1">
        <f t="shared" ref="E523:E536" si="54">27.4697265625</f>
        <v>27.4697265625</v>
      </c>
    </row>
    <row r="524" spans="3:5" x14ac:dyDescent="0.25">
      <c r="C524" s="1">
        <f>93454</f>
        <v>93454</v>
      </c>
      <c r="D524" s="1">
        <f t="shared" si="53"/>
        <v>28129</v>
      </c>
      <c r="E524" s="1">
        <f t="shared" si="54"/>
        <v>27.4697265625</v>
      </c>
    </row>
    <row r="525" spans="3:5" x14ac:dyDescent="0.25">
      <c r="C525" s="1">
        <f>93650</f>
        <v>93650</v>
      </c>
      <c r="D525" s="1">
        <f t="shared" si="53"/>
        <v>28129</v>
      </c>
      <c r="E525" s="1">
        <f t="shared" si="54"/>
        <v>27.4697265625</v>
      </c>
    </row>
    <row r="526" spans="3:5" x14ac:dyDescent="0.25">
      <c r="C526" s="1">
        <f>93849</f>
        <v>93849</v>
      </c>
      <c r="D526" s="1">
        <f t="shared" si="53"/>
        <v>28129</v>
      </c>
      <c r="E526" s="1">
        <f t="shared" si="54"/>
        <v>27.4697265625</v>
      </c>
    </row>
    <row r="527" spans="3:5" x14ac:dyDescent="0.25">
      <c r="C527" s="1">
        <f>94038</f>
        <v>94038</v>
      </c>
      <c r="D527" s="1">
        <f t="shared" si="53"/>
        <v>28129</v>
      </c>
      <c r="E527" s="1">
        <f t="shared" si="54"/>
        <v>27.4697265625</v>
      </c>
    </row>
    <row r="528" spans="3:5" x14ac:dyDescent="0.25">
      <c r="C528" s="1">
        <f>94216</f>
        <v>94216</v>
      </c>
      <c r="D528" s="1">
        <f t="shared" si="53"/>
        <v>28129</v>
      </c>
      <c r="E528" s="1">
        <f t="shared" si="54"/>
        <v>27.4697265625</v>
      </c>
    </row>
    <row r="529" spans="3:5" x14ac:dyDescent="0.25">
      <c r="C529" s="1">
        <f>94437</f>
        <v>94437</v>
      </c>
      <c r="D529" s="1">
        <f t="shared" si="53"/>
        <v>28129</v>
      </c>
      <c r="E529" s="1">
        <f t="shared" si="54"/>
        <v>27.4697265625</v>
      </c>
    </row>
    <row r="530" spans="3:5" x14ac:dyDescent="0.25">
      <c r="C530" s="1">
        <f>94634</f>
        <v>94634</v>
      </c>
      <c r="D530" s="1">
        <f t="shared" si="53"/>
        <v>28129</v>
      </c>
      <c r="E530" s="1">
        <f t="shared" si="54"/>
        <v>27.4697265625</v>
      </c>
    </row>
    <row r="531" spans="3:5" x14ac:dyDescent="0.25">
      <c r="C531" s="1">
        <f>94845</f>
        <v>94845</v>
      </c>
      <c r="D531" s="1">
        <f t="shared" si="53"/>
        <v>28129</v>
      </c>
      <c r="E531" s="1">
        <f t="shared" si="54"/>
        <v>27.4697265625</v>
      </c>
    </row>
    <row r="532" spans="3:5" x14ac:dyDescent="0.25">
      <c r="C532" s="1">
        <f>95028</f>
        <v>95028</v>
      </c>
      <c r="D532" s="1">
        <f t="shared" si="53"/>
        <v>28129</v>
      </c>
      <c r="E532" s="1">
        <f t="shared" si="54"/>
        <v>27.4697265625</v>
      </c>
    </row>
    <row r="533" spans="3:5" x14ac:dyDescent="0.25">
      <c r="C533" s="1">
        <f>95245</f>
        <v>95245</v>
      </c>
      <c r="D533" s="1">
        <f t="shared" si="53"/>
        <v>28129</v>
      </c>
      <c r="E533" s="1">
        <f t="shared" si="54"/>
        <v>27.4697265625</v>
      </c>
    </row>
    <row r="534" spans="3:5" x14ac:dyDescent="0.25">
      <c r="C534" s="1">
        <f>95441</f>
        <v>95441</v>
      </c>
      <c r="D534" s="1">
        <f t="shared" si="53"/>
        <v>28129</v>
      </c>
      <c r="E534" s="1">
        <f t="shared" si="54"/>
        <v>27.4697265625</v>
      </c>
    </row>
    <row r="535" spans="3:5" x14ac:dyDescent="0.25">
      <c r="C535" s="1">
        <f>95664</f>
        <v>95664</v>
      </c>
      <c r="D535" s="1">
        <f t="shared" si="53"/>
        <v>28129</v>
      </c>
      <c r="E535" s="1">
        <f t="shared" si="54"/>
        <v>27.4697265625</v>
      </c>
    </row>
    <row r="536" spans="3:5" x14ac:dyDescent="0.25">
      <c r="C536" s="1">
        <f>95856</f>
        <v>95856</v>
      </c>
      <c r="D536" s="1">
        <f t="shared" si="53"/>
        <v>28129</v>
      </c>
      <c r="E536" s="1">
        <f t="shared" si="54"/>
        <v>27.4697265625</v>
      </c>
    </row>
    <row r="537" spans="3:5" x14ac:dyDescent="0.25">
      <c r="C537" s="1">
        <f>96035</f>
        <v>96035</v>
      </c>
      <c r="D537" s="1">
        <f>28281</f>
        <v>28281</v>
      </c>
      <c r="E537" s="1">
        <f>27.6181640625</f>
        <v>27.6181640625</v>
      </c>
    </row>
    <row r="538" spans="3:5" x14ac:dyDescent="0.25">
      <c r="C538" s="1">
        <f>96199</f>
        <v>96199</v>
      </c>
      <c r="D538" s="1">
        <f>28325</f>
        <v>28325</v>
      </c>
      <c r="E538" s="1">
        <f>27.6611328125</f>
        <v>27.6611328125</v>
      </c>
    </row>
    <row r="539" spans="3:5" x14ac:dyDescent="0.25">
      <c r="C539" s="1">
        <f>96359</f>
        <v>96359</v>
      </c>
      <c r="D539" s="1">
        <f>28325</f>
        <v>28325</v>
      </c>
      <c r="E539" s="1">
        <f>27.6611328125</f>
        <v>27.6611328125</v>
      </c>
    </row>
    <row r="540" spans="3:5" x14ac:dyDescent="0.25">
      <c r="C540" s="1">
        <f>96500</f>
        <v>96500</v>
      </c>
      <c r="D540" s="1">
        <f>28325</f>
        <v>28325</v>
      </c>
      <c r="E540" s="1">
        <f>27.6611328125</f>
        <v>27.6611328125</v>
      </c>
    </row>
    <row r="541" spans="3:5" x14ac:dyDescent="0.25">
      <c r="C541" s="1">
        <f>96674</f>
        <v>96674</v>
      </c>
      <c r="D541" s="1">
        <f>28326</f>
        <v>28326</v>
      </c>
      <c r="E541" s="1">
        <f>27.662109375</f>
        <v>27.662109375</v>
      </c>
    </row>
    <row r="542" spans="3:5" x14ac:dyDescent="0.25">
      <c r="C542" s="1">
        <f>96823</f>
        <v>96823</v>
      </c>
      <c r="D542" s="1">
        <f>28325</f>
        <v>28325</v>
      </c>
      <c r="E542" s="1">
        <f t="shared" ref="E542:E547" si="55">27.6611328125</f>
        <v>27.6611328125</v>
      </c>
    </row>
    <row r="543" spans="3:5" x14ac:dyDescent="0.25">
      <c r="C543" s="1">
        <f>96984</f>
        <v>96984</v>
      </c>
      <c r="D543" s="1">
        <f>28325</f>
        <v>28325</v>
      </c>
      <c r="E543" s="1">
        <f t="shared" si="55"/>
        <v>27.6611328125</v>
      </c>
    </row>
    <row r="544" spans="3:5" x14ac:dyDescent="0.25">
      <c r="C544" s="1">
        <f>97173</f>
        <v>97173</v>
      </c>
      <c r="D544" s="1">
        <f>28325</f>
        <v>28325</v>
      </c>
      <c r="E544" s="1">
        <f t="shared" si="55"/>
        <v>27.6611328125</v>
      </c>
    </row>
    <row r="545" spans="3:5" x14ac:dyDescent="0.25">
      <c r="C545" s="1">
        <f>97336</f>
        <v>97336</v>
      </c>
      <c r="D545" s="1">
        <f>28325</f>
        <v>28325</v>
      </c>
      <c r="E545" s="1">
        <f t="shared" si="55"/>
        <v>27.6611328125</v>
      </c>
    </row>
    <row r="546" spans="3:5" x14ac:dyDescent="0.25">
      <c r="C546" s="1">
        <f>97492</f>
        <v>97492</v>
      </c>
      <c r="D546" s="1">
        <f>28325</f>
        <v>28325</v>
      </c>
      <c r="E546" s="1">
        <f t="shared" si="55"/>
        <v>27.6611328125</v>
      </c>
    </row>
    <row r="547" spans="3:5" x14ac:dyDescent="0.25">
      <c r="C547" s="1">
        <f>97611</f>
        <v>97611</v>
      </c>
      <c r="D547" s="1">
        <f>28325</f>
        <v>28325</v>
      </c>
      <c r="E547" s="1">
        <f t="shared" si="55"/>
        <v>27.6611328125</v>
      </c>
    </row>
    <row r="548" spans="3:5" x14ac:dyDescent="0.25">
      <c r="C548" s="1">
        <f>97788</f>
        <v>97788</v>
      </c>
      <c r="D548" s="1">
        <f>28326</f>
        <v>28326</v>
      </c>
      <c r="E548" s="1">
        <f>27.662109375</f>
        <v>27.662109375</v>
      </c>
    </row>
    <row r="549" spans="3:5" x14ac:dyDescent="0.25">
      <c r="C549" s="1">
        <f>97984</f>
        <v>97984</v>
      </c>
      <c r="D549" s="1">
        <f t="shared" ref="D549:D558" si="56">28325</f>
        <v>28325</v>
      </c>
      <c r="E549" s="1">
        <f t="shared" ref="E549:E558" si="57">27.6611328125</f>
        <v>27.6611328125</v>
      </c>
    </row>
    <row r="550" spans="3:5" x14ac:dyDescent="0.25">
      <c r="C550" s="1">
        <f>98137</f>
        <v>98137</v>
      </c>
      <c r="D550" s="1">
        <f t="shared" si="56"/>
        <v>28325</v>
      </c>
      <c r="E550" s="1">
        <f t="shared" si="57"/>
        <v>27.6611328125</v>
      </c>
    </row>
    <row r="551" spans="3:5" x14ac:dyDescent="0.25">
      <c r="C551" s="1">
        <f>98311</f>
        <v>98311</v>
      </c>
      <c r="D551" s="1">
        <f t="shared" si="56"/>
        <v>28325</v>
      </c>
      <c r="E551" s="1">
        <f t="shared" si="57"/>
        <v>27.6611328125</v>
      </c>
    </row>
    <row r="552" spans="3:5" x14ac:dyDescent="0.25">
      <c r="C552" s="1">
        <f>98476</f>
        <v>98476</v>
      </c>
      <c r="D552" s="1">
        <f t="shared" si="56"/>
        <v>28325</v>
      </c>
      <c r="E552" s="1">
        <f t="shared" si="57"/>
        <v>27.6611328125</v>
      </c>
    </row>
    <row r="553" spans="3:5" x14ac:dyDescent="0.25">
      <c r="C553" s="1">
        <f>98647</f>
        <v>98647</v>
      </c>
      <c r="D553" s="1">
        <f t="shared" si="56"/>
        <v>28325</v>
      </c>
      <c r="E553" s="1">
        <f t="shared" si="57"/>
        <v>27.6611328125</v>
      </c>
    </row>
    <row r="554" spans="3:5" x14ac:dyDescent="0.25">
      <c r="C554" s="1">
        <f>98803</f>
        <v>98803</v>
      </c>
      <c r="D554" s="1">
        <f t="shared" si="56"/>
        <v>28325</v>
      </c>
      <c r="E554" s="1">
        <f t="shared" si="57"/>
        <v>27.6611328125</v>
      </c>
    </row>
    <row r="555" spans="3:5" x14ac:dyDescent="0.25">
      <c r="C555" s="1">
        <f>98974</f>
        <v>98974</v>
      </c>
      <c r="D555" s="1">
        <f t="shared" si="56"/>
        <v>28325</v>
      </c>
      <c r="E555" s="1">
        <f t="shared" si="57"/>
        <v>27.6611328125</v>
      </c>
    </row>
    <row r="556" spans="3:5" x14ac:dyDescent="0.25">
      <c r="C556" s="1">
        <f>99140</f>
        <v>99140</v>
      </c>
      <c r="D556" s="1">
        <f t="shared" si="56"/>
        <v>28325</v>
      </c>
      <c r="E556" s="1">
        <f t="shared" si="57"/>
        <v>27.6611328125</v>
      </c>
    </row>
    <row r="557" spans="3:5" x14ac:dyDescent="0.25">
      <c r="C557" s="1">
        <f>99328</f>
        <v>99328</v>
      </c>
      <c r="D557" s="1">
        <f t="shared" si="56"/>
        <v>28325</v>
      </c>
      <c r="E557" s="1">
        <f t="shared" si="57"/>
        <v>27.6611328125</v>
      </c>
    </row>
    <row r="558" spans="3:5" x14ac:dyDescent="0.25">
      <c r="C558" s="1">
        <f>99495</f>
        <v>99495</v>
      </c>
      <c r="D558" s="1">
        <f t="shared" si="56"/>
        <v>28325</v>
      </c>
      <c r="E558" s="1">
        <f t="shared" si="57"/>
        <v>27.6611328125</v>
      </c>
    </row>
    <row r="559" spans="3:5" x14ac:dyDescent="0.25">
      <c r="C559" s="1">
        <f>99662</f>
        <v>99662</v>
      </c>
      <c r="D559" s="1">
        <f>28349</f>
        <v>28349</v>
      </c>
      <c r="E559" s="1">
        <f>27.6845703125</f>
        <v>27.6845703125</v>
      </c>
    </row>
    <row r="560" spans="3:5" x14ac:dyDescent="0.25">
      <c r="C560" s="1">
        <f>99865</f>
        <v>99865</v>
      </c>
      <c r="D560" s="1">
        <f>28173</f>
        <v>28173</v>
      </c>
      <c r="E560" s="1">
        <f>27.5126953125</f>
        <v>27.5126953125</v>
      </c>
    </row>
    <row r="561" spans="3:5" x14ac:dyDescent="0.25">
      <c r="C561" s="1">
        <f>100043</f>
        <v>100043</v>
      </c>
      <c r="D561" s="1">
        <f>28186</f>
        <v>28186</v>
      </c>
      <c r="E561" s="1">
        <f>27.525390625</f>
        <v>27.525390625</v>
      </c>
    </row>
    <row r="562" spans="3:5" x14ac:dyDescent="0.25">
      <c r="C562" s="1">
        <f>100162</f>
        <v>100162</v>
      </c>
      <c r="D562" s="1">
        <f>28185</f>
        <v>28185</v>
      </c>
      <c r="E562" s="1">
        <f>27.5244140625</f>
        <v>27.5244140625</v>
      </c>
    </row>
    <row r="563" spans="3:5" x14ac:dyDescent="0.25">
      <c r="C563" s="1">
        <f>100336</f>
        <v>100336</v>
      </c>
      <c r="D563" s="1">
        <f>28186</f>
        <v>28186</v>
      </c>
      <c r="E563" s="1">
        <f>27.525390625</f>
        <v>27.525390625</v>
      </c>
    </row>
    <row r="564" spans="3:5" x14ac:dyDescent="0.25">
      <c r="C564" s="1">
        <f>100486</f>
        <v>100486</v>
      </c>
      <c r="D564" s="1">
        <f>28185</f>
        <v>28185</v>
      </c>
      <c r="E564" s="1">
        <f>27.5244140625</f>
        <v>27.5244140625</v>
      </c>
    </row>
    <row r="565" spans="3:5" x14ac:dyDescent="0.25">
      <c r="C565" s="1">
        <f>100662</f>
        <v>100662</v>
      </c>
      <c r="D565" s="1">
        <f>28186</f>
        <v>28186</v>
      </c>
      <c r="E565" s="1">
        <f>27.525390625</f>
        <v>27.525390625</v>
      </c>
    </row>
    <row r="566" spans="3:5" x14ac:dyDescent="0.25">
      <c r="C566" s="1">
        <f>100853</f>
        <v>100853</v>
      </c>
      <c r="D566" s="1">
        <f>28185</f>
        <v>28185</v>
      </c>
      <c r="E566" s="1">
        <f>27.5244140625</f>
        <v>27.5244140625</v>
      </c>
    </row>
    <row r="567" spans="3:5" x14ac:dyDescent="0.25">
      <c r="C567" s="1">
        <f>101040</f>
        <v>101040</v>
      </c>
      <c r="D567" s="1">
        <f>28425</f>
        <v>28425</v>
      </c>
      <c r="E567" s="1">
        <f>27.7587890625</f>
        <v>27.7587890625</v>
      </c>
    </row>
    <row r="568" spans="3:5" x14ac:dyDescent="0.25">
      <c r="C568" s="1">
        <f>101209</f>
        <v>101209</v>
      </c>
      <c r="D568" s="1">
        <f>28453</f>
        <v>28453</v>
      </c>
      <c r="E568" s="1">
        <f>27.7861328125</f>
        <v>27.7861328125</v>
      </c>
    </row>
    <row r="569" spans="3:5" x14ac:dyDescent="0.25">
      <c r="C569" s="1">
        <f>101365</f>
        <v>101365</v>
      </c>
      <c r="D569" s="1">
        <f>28477</f>
        <v>28477</v>
      </c>
      <c r="E569" s="1">
        <f>27.8095703125</f>
        <v>27.8095703125</v>
      </c>
    </row>
    <row r="570" spans="3:5" x14ac:dyDescent="0.25">
      <c r="C570" s="1">
        <f>101554</f>
        <v>101554</v>
      </c>
      <c r="D570" s="1">
        <f>28477</f>
        <v>28477</v>
      </c>
      <c r="E570" s="1">
        <f>27.8095703125</f>
        <v>27.8095703125</v>
      </c>
    </row>
    <row r="571" spans="3:5" x14ac:dyDescent="0.25">
      <c r="C571" s="1">
        <f>101724</f>
        <v>101724</v>
      </c>
      <c r="D571" s="1">
        <f>28477</f>
        <v>28477</v>
      </c>
      <c r="E571" s="1">
        <f>27.8095703125</f>
        <v>27.8095703125</v>
      </c>
    </row>
    <row r="572" spans="3:5" x14ac:dyDescent="0.25">
      <c r="C572" s="1">
        <f>101905</f>
        <v>101905</v>
      </c>
      <c r="D572" s="1">
        <f>28478</f>
        <v>28478</v>
      </c>
      <c r="E572" s="1">
        <f>27.810546875</f>
        <v>27.810546875</v>
      </c>
    </row>
    <row r="573" spans="3:5" x14ac:dyDescent="0.25">
      <c r="C573" s="1">
        <f>102079</f>
        <v>102079</v>
      </c>
      <c r="D573" s="1">
        <f t="shared" ref="D573:D581" si="58">28477</f>
        <v>28477</v>
      </c>
      <c r="E573" s="1">
        <f t="shared" ref="E573:E581" si="59">27.8095703125</f>
        <v>27.8095703125</v>
      </c>
    </row>
    <row r="574" spans="3:5" x14ac:dyDescent="0.25">
      <c r="C574" s="1">
        <f>102257</f>
        <v>102257</v>
      </c>
      <c r="D574" s="1">
        <f t="shared" si="58"/>
        <v>28477</v>
      </c>
      <c r="E574" s="1">
        <f t="shared" si="59"/>
        <v>27.8095703125</v>
      </c>
    </row>
    <row r="575" spans="3:5" x14ac:dyDescent="0.25">
      <c r="C575" s="1">
        <f>102447</f>
        <v>102447</v>
      </c>
      <c r="D575" s="1">
        <f t="shared" si="58"/>
        <v>28477</v>
      </c>
      <c r="E575" s="1">
        <f t="shared" si="59"/>
        <v>27.8095703125</v>
      </c>
    </row>
    <row r="576" spans="3:5" x14ac:dyDescent="0.25">
      <c r="C576" s="1">
        <f>102632</f>
        <v>102632</v>
      </c>
      <c r="D576" s="1">
        <f t="shared" si="58"/>
        <v>28477</v>
      </c>
      <c r="E576" s="1">
        <f t="shared" si="59"/>
        <v>27.8095703125</v>
      </c>
    </row>
    <row r="577" spans="3:5" x14ac:dyDescent="0.25">
      <c r="C577" s="1">
        <f>102821</f>
        <v>102821</v>
      </c>
      <c r="D577" s="1">
        <f t="shared" si="58"/>
        <v>28477</v>
      </c>
      <c r="E577" s="1">
        <f t="shared" si="59"/>
        <v>27.8095703125</v>
      </c>
    </row>
    <row r="578" spans="3:5" x14ac:dyDescent="0.25">
      <c r="C578" s="1">
        <f>102981</f>
        <v>102981</v>
      </c>
      <c r="D578" s="1">
        <f t="shared" si="58"/>
        <v>28477</v>
      </c>
      <c r="E578" s="1">
        <f t="shared" si="59"/>
        <v>27.8095703125</v>
      </c>
    </row>
    <row r="579" spans="3:5" x14ac:dyDescent="0.25">
      <c r="C579" s="1">
        <f>103159</f>
        <v>103159</v>
      </c>
      <c r="D579" s="1">
        <f t="shared" si="58"/>
        <v>28477</v>
      </c>
      <c r="E579" s="1">
        <f t="shared" si="59"/>
        <v>27.8095703125</v>
      </c>
    </row>
    <row r="580" spans="3:5" x14ac:dyDescent="0.25">
      <c r="C580" s="1">
        <f>103334</f>
        <v>103334</v>
      </c>
      <c r="D580" s="1">
        <f t="shared" si="58"/>
        <v>28477</v>
      </c>
      <c r="E580" s="1">
        <f t="shared" si="59"/>
        <v>27.8095703125</v>
      </c>
    </row>
    <row r="581" spans="3:5" x14ac:dyDescent="0.25">
      <c r="C581" s="1">
        <f>103509</f>
        <v>103509</v>
      </c>
      <c r="D581" s="1">
        <f t="shared" si="58"/>
        <v>28477</v>
      </c>
      <c r="E581" s="1">
        <f t="shared" si="59"/>
        <v>27.8095703125</v>
      </c>
    </row>
    <row r="582" spans="3:5" x14ac:dyDescent="0.25">
      <c r="C582" s="1">
        <f>103737</f>
        <v>103737</v>
      </c>
      <c r="D582" s="1">
        <f>28505</f>
        <v>28505</v>
      </c>
      <c r="E582" s="1">
        <f>27.8369140625</f>
        <v>27.8369140625</v>
      </c>
    </row>
    <row r="583" spans="3:5" x14ac:dyDescent="0.25">
      <c r="C583" s="1">
        <f>103911</f>
        <v>103911</v>
      </c>
      <c r="D583" s="1">
        <f>28258</f>
        <v>28258</v>
      </c>
      <c r="E583" s="1">
        <f>27.595703125</f>
        <v>27.595703125</v>
      </c>
    </row>
    <row r="584" spans="3:5" x14ac:dyDescent="0.25">
      <c r="C584" s="1">
        <f>104062</f>
        <v>104062</v>
      </c>
      <c r="D584" s="1">
        <f>28261</f>
        <v>28261</v>
      </c>
      <c r="E584" s="1">
        <f>27.5986328125</f>
        <v>27.5986328125</v>
      </c>
    </row>
    <row r="585" spans="3:5" x14ac:dyDescent="0.25">
      <c r="C585" s="1">
        <f>104254</f>
        <v>104254</v>
      </c>
      <c r="D585" s="1">
        <f>28382</f>
        <v>28382</v>
      </c>
      <c r="E585" s="1">
        <f>27.716796875</f>
        <v>27.716796875</v>
      </c>
    </row>
    <row r="586" spans="3:5" x14ac:dyDescent="0.25">
      <c r="C586" s="1">
        <f>104425</f>
        <v>104425</v>
      </c>
      <c r="D586" s="1">
        <f>28381</f>
        <v>28381</v>
      </c>
      <c r="E586" s="1">
        <f>27.7158203125</f>
        <v>27.7158203125</v>
      </c>
    </row>
    <row r="587" spans="3:5" x14ac:dyDescent="0.25">
      <c r="C587" s="1">
        <f>104590</f>
        <v>104590</v>
      </c>
      <c r="D587" s="1">
        <f>28381</f>
        <v>28381</v>
      </c>
      <c r="E587" s="1">
        <f>27.7158203125</f>
        <v>27.7158203125</v>
      </c>
    </row>
    <row r="588" spans="3:5" x14ac:dyDescent="0.25">
      <c r="C588" s="1">
        <f>104763</f>
        <v>104763</v>
      </c>
      <c r="D588" s="1">
        <f>28417</f>
        <v>28417</v>
      </c>
      <c r="E588" s="1">
        <f>27.7509765625</f>
        <v>27.7509765625</v>
      </c>
    </row>
    <row r="589" spans="3:5" x14ac:dyDescent="0.25">
      <c r="C589" s="1">
        <f>104908</f>
        <v>104908</v>
      </c>
      <c r="D589" s="1">
        <f>28425</f>
        <v>28425</v>
      </c>
      <c r="E589" s="1">
        <f>27.7587890625</f>
        <v>27.7587890625</v>
      </c>
    </row>
    <row r="590" spans="3:5" x14ac:dyDescent="0.25">
      <c r="C590" s="1">
        <f>105079</f>
        <v>105079</v>
      </c>
      <c r="D590" s="1">
        <f>28457</f>
        <v>28457</v>
      </c>
      <c r="E590" s="1">
        <f>27.7900390625</f>
        <v>27.7900390625</v>
      </c>
    </row>
    <row r="591" spans="3:5" x14ac:dyDescent="0.25">
      <c r="C591" s="1">
        <f>105220</f>
        <v>105220</v>
      </c>
      <c r="D591" s="1">
        <f t="shared" ref="D591:D605" si="60">28465</f>
        <v>28465</v>
      </c>
      <c r="E591" s="1">
        <f t="shared" ref="E591:E605" si="61">27.7978515625</f>
        <v>27.7978515625</v>
      </c>
    </row>
    <row r="592" spans="3:5" x14ac:dyDescent="0.25">
      <c r="C592" s="1">
        <f>105380</f>
        <v>105380</v>
      </c>
      <c r="D592" s="1">
        <f t="shared" si="60"/>
        <v>28465</v>
      </c>
      <c r="E592" s="1">
        <f t="shared" si="61"/>
        <v>27.7978515625</v>
      </c>
    </row>
    <row r="593" spans="3:5" x14ac:dyDescent="0.25">
      <c r="C593" s="1">
        <f>105536</f>
        <v>105536</v>
      </c>
      <c r="D593" s="1">
        <f t="shared" si="60"/>
        <v>28465</v>
      </c>
      <c r="E593" s="1">
        <f t="shared" si="61"/>
        <v>27.7978515625</v>
      </c>
    </row>
    <row r="594" spans="3:5" x14ac:dyDescent="0.25">
      <c r="C594" s="1">
        <f>105692</f>
        <v>105692</v>
      </c>
      <c r="D594" s="1">
        <f t="shared" si="60"/>
        <v>28465</v>
      </c>
      <c r="E594" s="1">
        <f t="shared" si="61"/>
        <v>27.7978515625</v>
      </c>
    </row>
    <row r="595" spans="3:5" x14ac:dyDescent="0.25">
      <c r="C595" s="1">
        <f>105853</f>
        <v>105853</v>
      </c>
      <c r="D595" s="1">
        <f t="shared" si="60"/>
        <v>28465</v>
      </c>
      <c r="E595" s="1">
        <f t="shared" si="61"/>
        <v>27.7978515625</v>
      </c>
    </row>
    <row r="596" spans="3:5" x14ac:dyDescent="0.25">
      <c r="C596" s="1">
        <f>106024</f>
        <v>106024</v>
      </c>
      <c r="D596" s="1">
        <f t="shared" si="60"/>
        <v>28465</v>
      </c>
      <c r="E596" s="1">
        <f t="shared" si="61"/>
        <v>27.7978515625</v>
      </c>
    </row>
    <row r="597" spans="3:5" x14ac:dyDescent="0.25">
      <c r="C597" s="1">
        <f>106183</f>
        <v>106183</v>
      </c>
      <c r="D597" s="1">
        <f t="shared" si="60"/>
        <v>28465</v>
      </c>
      <c r="E597" s="1">
        <f t="shared" si="61"/>
        <v>27.7978515625</v>
      </c>
    </row>
    <row r="598" spans="3:5" x14ac:dyDescent="0.25">
      <c r="C598" s="1">
        <f>106356</f>
        <v>106356</v>
      </c>
      <c r="D598" s="1">
        <f t="shared" si="60"/>
        <v>28465</v>
      </c>
      <c r="E598" s="1">
        <f t="shared" si="61"/>
        <v>27.7978515625</v>
      </c>
    </row>
    <row r="599" spans="3:5" x14ac:dyDescent="0.25">
      <c r="C599" s="1">
        <f>106517</f>
        <v>106517</v>
      </c>
      <c r="D599" s="1">
        <f t="shared" si="60"/>
        <v>28465</v>
      </c>
      <c r="E599" s="1">
        <f t="shared" si="61"/>
        <v>27.7978515625</v>
      </c>
    </row>
    <row r="600" spans="3:5" x14ac:dyDescent="0.25">
      <c r="C600" s="1">
        <f>106684</f>
        <v>106684</v>
      </c>
      <c r="D600" s="1">
        <f t="shared" si="60"/>
        <v>28465</v>
      </c>
      <c r="E600" s="1">
        <f t="shared" si="61"/>
        <v>27.7978515625</v>
      </c>
    </row>
    <row r="601" spans="3:5" x14ac:dyDescent="0.25">
      <c r="C601" s="1">
        <f>106850</f>
        <v>106850</v>
      </c>
      <c r="D601" s="1">
        <f t="shared" si="60"/>
        <v>28465</v>
      </c>
      <c r="E601" s="1">
        <f t="shared" si="61"/>
        <v>27.7978515625</v>
      </c>
    </row>
    <row r="602" spans="3:5" x14ac:dyDescent="0.25">
      <c r="C602" s="1">
        <f>107024</f>
        <v>107024</v>
      </c>
      <c r="D602" s="1">
        <f t="shared" si="60"/>
        <v>28465</v>
      </c>
      <c r="E602" s="1">
        <f t="shared" si="61"/>
        <v>27.7978515625</v>
      </c>
    </row>
    <row r="603" spans="3:5" x14ac:dyDescent="0.25">
      <c r="C603" s="1">
        <f>107212</f>
        <v>107212</v>
      </c>
      <c r="D603" s="1">
        <f t="shared" si="60"/>
        <v>28465</v>
      </c>
      <c r="E603" s="1">
        <f t="shared" si="61"/>
        <v>27.7978515625</v>
      </c>
    </row>
    <row r="604" spans="3:5" x14ac:dyDescent="0.25">
      <c r="C604" s="1">
        <f>107376</f>
        <v>107376</v>
      </c>
      <c r="D604" s="1">
        <f t="shared" si="60"/>
        <v>28465</v>
      </c>
      <c r="E604" s="1">
        <f t="shared" si="61"/>
        <v>27.7978515625</v>
      </c>
    </row>
    <row r="605" spans="3:5" x14ac:dyDescent="0.25">
      <c r="C605" s="1">
        <f>107572</f>
        <v>107572</v>
      </c>
      <c r="D605" s="1">
        <f t="shared" si="60"/>
        <v>28465</v>
      </c>
      <c r="E605" s="1">
        <f t="shared" si="61"/>
        <v>27.7978515625</v>
      </c>
    </row>
    <row r="606" spans="3:5" x14ac:dyDescent="0.25">
      <c r="C606" s="1">
        <f>107764</f>
        <v>107764</v>
      </c>
      <c r="D606" s="1">
        <f>28489</f>
        <v>28489</v>
      </c>
      <c r="E606" s="1">
        <f>27.8212890625</f>
        <v>27.8212890625</v>
      </c>
    </row>
    <row r="607" spans="3:5" x14ac:dyDescent="0.25">
      <c r="C607" s="1">
        <f>107957</f>
        <v>107957</v>
      </c>
      <c r="D607" s="1">
        <f>28601</f>
        <v>28601</v>
      </c>
      <c r="E607" s="1">
        <f>27.9306640625</f>
        <v>27.9306640625</v>
      </c>
    </row>
    <row r="608" spans="3:5" x14ac:dyDescent="0.25">
      <c r="C608" s="1">
        <f>108121</f>
        <v>108121</v>
      </c>
      <c r="D608" s="1">
        <f>28670</f>
        <v>28670</v>
      </c>
      <c r="E608" s="1">
        <f>27.998046875</f>
        <v>27.998046875</v>
      </c>
    </row>
    <row r="609" spans="3:5" x14ac:dyDescent="0.25">
      <c r="C609" s="1">
        <f>108299</f>
        <v>108299</v>
      </c>
      <c r="D609" s="1">
        <f>28769</f>
        <v>28769</v>
      </c>
      <c r="E609" s="1">
        <f>28.0947265625</f>
        <v>28.0947265625</v>
      </c>
    </row>
    <row r="610" spans="3:5" x14ac:dyDescent="0.25">
      <c r="C610" s="1">
        <f>108449</f>
        <v>108449</v>
      </c>
      <c r="D610" s="1">
        <f>28769</f>
        <v>28769</v>
      </c>
      <c r="E610" s="1">
        <f>28.0947265625</f>
        <v>28.0947265625</v>
      </c>
    </row>
    <row r="611" spans="3:5" x14ac:dyDescent="0.25">
      <c r="C611" s="1">
        <f>108627</f>
        <v>108627</v>
      </c>
      <c r="D611" s="1">
        <f>28769</f>
        <v>28769</v>
      </c>
      <c r="E611" s="1">
        <f>28.0947265625</f>
        <v>28.0947265625</v>
      </c>
    </row>
    <row r="612" spans="3:5" x14ac:dyDescent="0.25">
      <c r="C612" s="1">
        <f>108797</f>
        <v>108797</v>
      </c>
      <c r="D612" s="1">
        <f>28769</f>
        <v>28769</v>
      </c>
      <c r="E612" s="1">
        <f>28.0947265625</f>
        <v>28.0947265625</v>
      </c>
    </row>
    <row r="613" spans="3:5" x14ac:dyDescent="0.25">
      <c r="C613" s="1">
        <f>108978</f>
        <v>108978</v>
      </c>
      <c r="D613" s="1">
        <f>28769</f>
        <v>28769</v>
      </c>
      <c r="E613" s="1">
        <f>28.0947265625</f>
        <v>28.0947265625</v>
      </c>
    </row>
    <row r="614" spans="3:5" x14ac:dyDescent="0.25">
      <c r="C614" s="1">
        <f>109151</f>
        <v>109151</v>
      </c>
      <c r="D614" s="1">
        <f>28857</f>
        <v>28857</v>
      </c>
      <c r="E614" s="1">
        <f>28.1806640625</f>
        <v>28.1806640625</v>
      </c>
    </row>
    <row r="615" spans="3:5" x14ac:dyDescent="0.25">
      <c r="C615" s="1">
        <f>109355</f>
        <v>109355</v>
      </c>
      <c r="D615" s="1">
        <f t="shared" ref="D615:D629" si="62">28869</f>
        <v>28869</v>
      </c>
      <c r="E615" s="1">
        <f t="shared" ref="E615:E629" si="63">28.1923828125</f>
        <v>28.1923828125</v>
      </c>
    </row>
    <row r="616" spans="3:5" x14ac:dyDescent="0.25">
      <c r="C616" s="1">
        <f>109535</f>
        <v>109535</v>
      </c>
      <c r="D616" s="1">
        <f t="shared" si="62"/>
        <v>28869</v>
      </c>
      <c r="E616" s="1">
        <f t="shared" si="63"/>
        <v>28.1923828125</v>
      </c>
    </row>
    <row r="617" spans="3:5" x14ac:dyDescent="0.25">
      <c r="C617" s="1">
        <f>109720</f>
        <v>109720</v>
      </c>
      <c r="D617" s="1">
        <f t="shared" si="62"/>
        <v>28869</v>
      </c>
      <c r="E617" s="1">
        <f t="shared" si="63"/>
        <v>28.1923828125</v>
      </c>
    </row>
    <row r="618" spans="3:5" x14ac:dyDescent="0.25">
      <c r="C618" s="1">
        <f>109875</f>
        <v>109875</v>
      </c>
      <c r="D618" s="1">
        <f t="shared" si="62"/>
        <v>28869</v>
      </c>
      <c r="E618" s="1">
        <f t="shared" si="63"/>
        <v>28.1923828125</v>
      </c>
    </row>
    <row r="619" spans="3:5" x14ac:dyDescent="0.25">
      <c r="C619" s="1">
        <f>110060</f>
        <v>110060</v>
      </c>
      <c r="D619" s="1">
        <f t="shared" si="62"/>
        <v>28869</v>
      </c>
      <c r="E619" s="1">
        <f t="shared" si="63"/>
        <v>28.1923828125</v>
      </c>
    </row>
    <row r="620" spans="3:5" x14ac:dyDescent="0.25">
      <c r="C620" s="1">
        <f>110208</f>
        <v>110208</v>
      </c>
      <c r="D620" s="1">
        <f t="shared" si="62"/>
        <v>28869</v>
      </c>
      <c r="E620" s="1">
        <f t="shared" si="63"/>
        <v>28.1923828125</v>
      </c>
    </row>
    <row r="621" spans="3:5" x14ac:dyDescent="0.25">
      <c r="C621" s="1">
        <f>110376</f>
        <v>110376</v>
      </c>
      <c r="D621" s="1">
        <f t="shared" si="62"/>
        <v>28869</v>
      </c>
      <c r="E621" s="1">
        <f t="shared" si="63"/>
        <v>28.1923828125</v>
      </c>
    </row>
    <row r="622" spans="3:5" x14ac:dyDescent="0.25">
      <c r="C622" s="1">
        <f>110557</f>
        <v>110557</v>
      </c>
      <c r="D622" s="1">
        <f t="shared" si="62"/>
        <v>28869</v>
      </c>
      <c r="E622" s="1">
        <f t="shared" si="63"/>
        <v>28.1923828125</v>
      </c>
    </row>
    <row r="623" spans="3:5" x14ac:dyDescent="0.25">
      <c r="C623" s="1">
        <f>110737</f>
        <v>110737</v>
      </c>
      <c r="D623" s="1">
        <f t="shared" si="62"/>
        <v>28869</v>
      </c>
      <c r="E623" s="1">
        <f t="shared" si="63"/>
        <v>28.1923828125</v>
      </c>
    </row>
    <row r="624" spans="3:5" x14ac:dyDescent="0.25">
      <c r="C624" s="1">
        <f>110913</f>
        <v>110913</v>
      </c>
      <c r="D624" s="1">
        <f t="shared" si="62"/>
        <v>28869</v>
      </c>
      <c r="E624" s="1">
        <f t="shared" si="63"/>
        <v>28.1923828125</v>
      </c>
    </row>
    <row r="625" spans="3:5" x14ac:dyDescent="0.25">
      <c r="C625" s="1">
        <f>111093</f>
        <v>111093</v>
      </c>
      <c r="D625" s="1">
        <f t="shared" si="62"/>
        <v>28869</v>
      </c>
      <c r="E625" s="1">
        <f t="shared" si="63"/>
        <v>28.1923828125</v>
      </c>
    </row>
    <row r="626" spans="3:5" x14ac:dyDescent="0.25">
      <c r="C626" s="1">
        <f>111255</f>
        <v>111255</v>
      </c>
      <c r="D626" s="1">
        <f t="shared" si="62"/>
        <v>28869</v>
      </c>
      <c r="E626" s="1">
        <f t="shared" si="63"/>
        <v>28.1923828125</v>
      </c>
    </row>
    <row r="627" spans="3:5" x14ac:dyDescent="0.25">
      <c r="C627" s="1">
        <f>111426</f>
        <v>111426</v>
      </c>
      <c r="D627" s="1">
        <f t="shared" si="62"/>
        <v>28869</v>
      </c>
      <c r="E627" s="1">
        <f t="shared" si="63"/>
        <v>28.1923828125</v>
      </c>
    </row>
    <row r="628" spans="3:5" x14ac:dyDescent="0.25">
      <c r="C628" s="1">
        <f>111591</f>
        <v>111591</v>
      </c>
      <c r="D628" s="1">
        <f t="shared" si="62"/>
        <v>28869</v>
      </c>
      <c r="E628" s="1">
        <f t="shared" si="63"/>
        <v>28.1923828125</v>
      </c>
    </row>
    <row r="629" spans="3:5" x14ac:dyDescent="0.25">
      <c r="C629" s="1">
        <f>111778</f>
        <v>111778</v>
      </c>
      <c r="D629" s="1">
        <f t="shared" si="62"/>
        <v>28869</v>
      </c>
      <c r="E629" s="1">
        <f t="shared" si="63"/>
        <v>28.1923828125</v>
      </c>
    </row>
    <row r="630" spans="3:5" x14ac:dyDescent="0.25">
      <c r="C630" s="1">
        <f>111961</f>
        <v>111961</v>
      </c>
      <c r="D630" s="1">
        <f>28889</f>
        <v>28889</v>
      </c>
      <c r="E630" s="1">
        <f>28.2119140625</f>
        <v>28.2119140625</v>
      </c>
    </row>
    <row r="631" spans="3:5" x14ac:dyDescent="0.25">
      <c r="C631" s="1">
        <f>112134</f>
        <v>112134</v>
      </c>
      <c r="D631" s="1">
        <f>30021</f>
        <v>30021</v>
      </c>
      <c r="E631" s="1">
        <f>29.3173828125</f>
        <v>29.3173828125</v>
      </c>
    </row>
    <row r="632" spans="3:5" x14ac:dyDescent="0.25">
      <c r="C632" s="1">
        <f>112290</f>
        <v>112290</v>
      </c>
      <c r="D632" s="1">
        <f>30045</f>
        <v>30045</v>
      </c>
      <c r="E632" s="1">
        <f>29.3408203125</f>
        <v>29.3408203125</v>
      </c>
    </row>
    <row r="633" spans="3:5" x14ac:dyDescent="0.25">
      <c r="C633" s="1">
        <f>112459</f>
        <v>112459</v>
      </c>
      <c r="D633" s="1">
        <f t="shared" ref="D633:D652" si="64">30597</f>
        <v>30597</v>
      </c>
      <c r="E633" s="1">
        <f t="shared" ref="E633:E652" si="65">29.8798828125</f>
        <v>29.8798828125</v>
      </c>
    </row>
    <row r="634" spans="3:5" x14ac:dyDescent="0.25">
      <c r="C634" s="1">
        <f>112627</f>
        <v>112627</v>
      </c>
      <c r="D634" s="1">
        <f t="shared" si="64"/>
        <v>30597</v>
      </c>
      <c r="E634" s="1">
        <f t="shared" si="65"/>
        <v>29.8798828125</v>
      </c>
    </row>
    <row r="635" spans="3:5" x14ac:dyDescent="0.25">
      <c r="C635" s="1">
        <f>112832</f>
        <v>112832</v>
      </c>
      <c r="D635" s="1">
        <f t="shared" si="64"/>
        <v>30597</v>
      </c>
      <c r="E635" s="1">
        <f t="shared" si="65"/>
        <v>29.8798828125</v>
      </c>
    </row>
    <row r="636" spans="3:5" x14ac:dyDescent="0.25">
      <c r="C636" s="1">
        <f>113021</f>
        <v>113021</v>
      </c>
      <c r="D636" s="1">
        <f t="shared" si="64"/>
        <v>30597</v>
      </c>
      <c r="E636" s="1">
        <f t="shared" si="65"/>
        <v>29.8798828125</v>
      </c>
    </row>
    <row r="637" spans="3:5" x14ac:dyDescent="0.25">
      <c r="C637" s="1">
        <f>113225</f>
        <v>113225</v>
      </c>
      <c r="D637" s="1">
        <f t="shared" si="64"/>
        <v>30597</v>
      </c>
      <c r="E637" s="1">
        <f t="shared" si="65"/>
        <v>29.8798828125</v>
      </c>
    </row>
    <row r="638" spans="3:5" x14ac:dyDescent="0.25">
      <c r="C638" s="1">
        <f>113415</f>
        <v>113415</v>
      </c>
      <c r="D638" s="1">
        <f t="shared" si="64"/>
        <v>30597</v>
      </c>
      <c r="E638" s="1">
        <f t="shared" si="65"/>
        <v>29.8798828125</v>
      </c>
    </row>
    <row r="639" spans="3:5" x14ac:dyDescent="0.25">
      <c r="C639" s="1">
        <f>113650</f>
        <v>113650</v>
      </c>
      <c r="D639" s="1">
        <f t="shared" si="64"/>
        <v>30597</v>
      </c>
      <c r="E639" s="1">
        <f t="shared" si="65"/>
        <v>29.8798828125</v>
      </c>
    </row>
    <row r="640" spans="3:5" x14ac:dyDescent="0.25">
      <c r="C640" s="1">
        <f>113847</f>
        <v>113847</v>
      </c>
      <c r="D640" s="1">
        <f t="shared" si="64"/>
        <v>30597</v>
      </c>
      <c r="E640" s="1">
        <f t="shared" si="65"/>
        <v>29.8798828125</v>
      </c>
    </row>
    <row r="641" spans="3:5" x14ac:dyDescent="0.25">
      <c r="C641" s="1">
        <f>114041</f>
        <v>114041</v>
      </c>
      <c r="D641" s="1">
        <f t="shared" si="64"/>
        <v>30597</v>
      </c>
      <c r="E641" s="1">
        <f t="shared" si="65"/>
        <v>29.8798828125</v>
      </c>
    </row>
    <row r="642" spans="3:5" x14ac:dyDescent="0.25">
      <c r="C642" s="1">
        <f>114235</f>
        <v>114235</v>
      </c>
      <c r="D642" s="1">
        <f t="shared" si="64"/>
        <v>30597</v>
      </c>
      <c r="E642" s="1">
        <f t="shared" si="65"/>
        <v>29.8798828125</v>
      </c>
    </row>
    <row r="643" spans="3:5" x14ac:dyDescent="0.25">
      <c r="C643" s="1">
        <f>114444</f>
        <v>114444</v>
      </c>
      <c r="D643" s="1">
        <f t="shared" si="64"/>
        <v>30597</v>
      </c>
      <c r="E643" s="1">
        <f t="shared" si="65"/>
        <v>29.8798828125</v>
      </c>
    </row>
    <row r="644" spans="3:5" x14ac:dyDescent="0.25">
      <c r="C644" s="1">
        <f>114654</f>
        <v>114654</v>
      </c>
      <c r="D644" s="1">
        <f t="shared" si="64"/>
        <v>30597</v>
      </c>
      <c r="E644" s="1">
        <f t="shared" si="65"/>
        <v>29.8798828125</v>
      </c>
    </row>
    <row r="645" spans="3:5" x14ac:dyDescent="0.25">
      <c r="C645" s="1">
        <f>114853</f>
        <v>114853</v>
      </c>
      <c r="D645" s="1">
        <f t="shared" si="64"/>
        <v>30597</v>
      </c>
      <c r="E645" s="1">
        <f t="shared" si="65"/>
        <v>29.8798828125</v>
      </c>
    </row>
    <row r="646" spans="3:5" x14ac:dyDescent="0.25">
      <c r="C646" s="1">
        <f>115066</f>
        <v>115066</v>
      </c>
      <c r="D646" s="1">
        <f t="shared" si="64"/>
        <v>30597</v>
      </c>
      <c r="E646" s="1">
        <f t="shared" si="65"/>
        <v>29.8798828125</v>
      </c>
    </row>
    <row r="647" spans="3:5" x14ac:dyDescent="0.25">
      <c r="C647" s="1">
        <f>115256</f>
        <v>115256</v>
      </c>
      <c r="D647" s="1">
        <f t="shared" si="64"/>
        <v>30597</v>
      </c>
      <c r="E647" s="1">
        <f t="shared" si="65"/>
        <v>29.8798828125</v>
      </c>
    </row>
    <row r="648" spans="3:5" x14ac:dyDescent="0.25">
      <c r="C648" s="1">
        <f>115473</f>
        <v>115473</v>
      </c>
      <c r="D648" s="1">
        <f t="shared" si="64"/>
        <v>30597</v>
      </c>
      <c r="E648" s="1">
        <f t="shared" si="65"/>
        <v>29.8798828125</v>
      </c>
    </row>
    <row r="649" spans="3:5" x14ac:dyDescent="0.25">
      <c r="C649" s="1">
        <f>115662</f>
        <v>115662</v>
      </c>
      <c r="D649" s="1">
        <f t="shared" si="64"/>
        <v>30597</v>
      </c>
      <c r="E649" s="1">
        <f t="shared" si="65"/>
        <v>29.8798828125</v>
      </c>
    </row>
    <row r="650" spans="3:5" x14ac:dyDescent="0.25">
      <c r="C650" s="1">
        <f>115860</f>
        <v>115860</v>
      </c>
      <c r="D650" s="1">
        <f t="shared" si="64"/>
        <v>30597</v>
      </c>
      <c r="E650" s="1">
        <f t="shared" si="65"/>
        <v>29.8798828125</v>
      </c>
    </row>
    <row r="651" spans="3:5" x14ac:dyDescent="0.25">
      <c r="C651" s="1">
        <f>116052</f>
        <v>116052</v>
      </c>
      <c r="D651" s="1">
        <f t="shared" si="64"/>
        <v>30597</v>
      </c>
      <c r="E651" s="1">
        <f t="shared" si="65"/>
        <v>29.8798828125</v>
      </c>
    </row>
    <row r="652" spans="3:5" x14ac:dyDescent="0.25">
      <c r="C652" s="1">
        <f>116249</f>
        <v>116249</v>
      </c>
      <c r="D652" s="1">
        <f t="shared" si="64"/>
        <v>30597</v>
      </c>
      <c r="E652" s="1">
        <f t="shared" si="65"/>
        <v>29.8798828125</v>
      </c>
    </row>
    <row r="653" spans="3:5" x14ac:dyDescent="0.25">
      <c r="C653" s="1">
        <f>116413</f>
        <v>116413</v>
      </c>
      <c r="D653" s="1">
        <f>30629</f>
        <v>30629</v>
      </c>
      <c r="E653" s="1">
        <f>29.9111328125</f>
        <v>29.9111328125</v>
      </c>
    </row>
    <row r="654" spans="3:5" x14ac:dyDescent="0.25">
      <c r="C654" s="1">
        <f>116575</f>
        <v>116575</v>
      </c>
      <c r="D654" s="1">
        <f t="shared" ref="D654:D670" si="66">30753</f>
        <v>30753</v>
      </c>
      <c r="E654" s="1">
        <f t="shared" ref="E654:E670" si="67">30.0322265625</f>
        <v>30.0322265625</v>
      </c>
    </row>
    <row r="655" spans="3:5" x14ac:dyDescent="0.25">
      <c r="C655" s="1">
        <f>116711</f>
        <v>116711</v>
      </c>
      <c r="D655" s="1">
        <f t="shared" si="66"/>
        <v>30753</v>
      </c>
      <c r="E655" s="1">
        <f t="shared" si="67"/>
        <v>30.0322265625</v>
      </c>
    </row>
    <row r="656" spans="3:5" x14ac:dyDescent="0.25">
      <c r="C656" s="1">
        <f>116863</f>
        <v>116863</v>
      </c>
      <c r="D656" s="1">
        <f t="shared" si="66"/>
        <v>30753</v>
      </c>
      <c r="E656" s="1">
        <f t="shared" si="67"/>
        <v>30.0322265625</v>
      </c>
    </row>
    <row r="657" spans="3:5" x14ac:dyDescent="0.25">
      <c r="C657" s="1">
        <f>117008</f>
        <v>117008</v>
      </c>
      <c r="D657" s="1">
        <f t="shared" si="66"/>
        <v>30753</v>
      </c>
      <c r="E657" s="1">
        <f t="shared" si="67"/>
        <v>30.0322265625</v>
      </c>
    </row>
    <row r="658" spans="3:5" x14ac:dyDescent="0.25">
      <c r="C658" s="1">
        <f>117168</f>
        <v>117168</v>
      </c>
      <c r="D658" s="1">
        <f t="shared" si="66"/>
        <v>30753</v>
      </c>
      <c r="E658" s="1">
        <f t="shared" si="67"/>
        <v>30.0322265625</v>
      </c>
    </row>
    <row r="659" spans="3:5" x14ac:dyDescent="0.25">
      <c r="C659" s="1">
        <f>117282</f>
        <v>117282</v>
      </c>
      <c r="D659" s="1">
        <f t="shared" si="66"/>
        <v>30753</v>
      </c>
      <c r="E659" s="1">
        <f t="shared" si="67"/>
        <v>30.0322265625</v>
      </c>
    </row>
    <row r="660" spans="3:5" x14ac:dyDescent="0.25">
      <c r="C660" s="1">
        <f>117450</f>
        <v>117450</v>
      </c>
      <c r="D660" s="1">
        <f t="shared" si="66"/>
        <v>30753</v>
      </c>
      <c r="E660" s="1">
        <f t="shared" si="67"/>
        <v>30.0322265625</v>
      </c>
    </row>
    <row r="661" spans="3:5" x14ac:dyDescent="0.25">
      <c r="C661" s="1">
        <f>117634</f>
        <v>117634</v>
      </c>
      <c r="D661" s="1">
        <f t="shared" si="66"/>
        <v>30753</v>
      </c>
      <c r="E661" s="1">
        <f t="shared" si="67"/>
        <v>30.0322265625</v>
      </c>
    </row>
    <row r="662" spans="3:5" x14ac:dyDescent="0.25">
      <c r="C662" s="1">
        <f>117817</f>
        <v>117817</v>
      </c>
      <c r="D662" s="1">
        <f t="shared" si="66"/>
        <v>30753</v>
      </c>
      <c r="E662" s="1">
        <f t="shared" si="67"/>
        <v>30.0322265625</v>
      </c>
    </row>
    <row r="663" spans="3:5" x14ac:dyDescent="0.25">
      <c r="C663" s="1">
        <f>117983</f>
        <v>117983</v>
      </c>
      <c r="D663" s="1">
        <f t="shared" si="66"/>
        <v>30753</v>
      </c>
      <c r="E663" s="1">
        <f t="shared" si="67"/>
        <v>30.0322265625</v>
      </c>
    </row>
    <row r="664" spans="3:5" x14ac:dyDescent="0.25">
      <c r="C664" s="1">
        <f>118128</f>
        <v>118128</v>
      </c>
      <c r="D664" s="1">
        <f t="shared" si="66"/>
        <v>30753</v>
      </c>
      <c r="E664" s="1">
        <f t="shared" si="67"/>
        <v>30.0322265625</v>
      </c>
    </row>
    <row r="665" spans="3:5" x14ac:dyDescent="0.25">
      <c r="C665" s="1">
        <f>118283</f>
        <v>118283</v>
      </c>
      <c r="D665" s="1">
        <f t="shared" si="66"/>
        <v>30753</v>
      </c>
      <c r="E665" s="1">
        <f t="shared" si="67"/>
        <v>30.0322265625</v>
      </c>
    </row>
    <row r="666" spans="3:5" x14ac:dyDescent="0.25">
      <c r="C666" s="1">
        <f>118430</f>
        <v>118430</v>
      </c>
      <c r="D666" s="1">
        <f t="shared" si="66"/>
        <v>30753</v>
      </c>
      <c r="E666" s="1">
        <f t="shared" si="67"/>
        <v>30.0322265625</v>
      </c>
    </row>
    <row r="667" spans="3:5" x14ac:dyDescent="0.25">
      <c r="C667" s="1">
        <f>118613</f>
        <v>118613</v>
      </c>
      <c r="D667" s="1">
        <f t="shared" si="66"/>
        <v>30753</v>
      </c>
      <c r="E667" s="1">
        <f t="shared" si="67"/>
        <v>30.0322265625</v>
      </c>
    </row>
    <row r="668" spans="3:5" x14ac:dyDescent="0.25">
      <c r="C668" s="1">
        <f>118768</f>
        <v>118768</v>
      </c>
      <c r="D668" s="1">
        <f t="shared" si="66"/>
        <v>30753</v>
      </c>
      <c r="E668" s="1">
        <f t="shared" si="67"/>
        <v>30.0322265625</v>
      </c>
    </row>
    <row r="669" spans="3:5" x14ac:dyDescent="0.25">
      <c r="C669" s="1">
        <f>118928</f>
        <v>118928</v>
      </c>
      <c r="D669" s="1">
        <f t="shared" si="66"/>
        <v>30753</v>
      </c>
      <c r="E669" s="1">
        <f t="shared" si="67"/>
        <v>30.0322265625</v>
      </c>
    </row>
    <row r="670" spans="3:5" x14ac:dyDescent="0.25">
      <c r="C670" s="1">
        <f>119062</f>
        <v>119062</v>
      </c>
      <c r="D670" s="1">
        <f t="shared" si="66"/>
        <v>30753</v>
      </c>
      <c r="E670" s="1">
        <f t="shared" si="67"/>
        <v>30.0322265625</v>
      </c>
    </row>
    <row r="671" spans="3:5" x14ac:dyDescent="0.25">
      <c r="C671" s="1">
        <f>119244</f>
        <v>119244</v>
      </c>
      <c r="D671" s="1">
        <f>30754</f>
        <v>30754</v>
      </c>
      <c r="E671" s="1">
        <f>30.033203125</f>
        <v>30.033203125</v>
      </c>
    </row>
    <row r="672" spans="3:5" x14ac:dyDescent="0.25">
      <c r="C672" s="1">
        <f>119415</f>
        <v>119415</v>
      </c>
      <c r="D672" s="1">
        <f>30753</f>
        <v>30753</v>
      </c>
      <c r="E672" s="1">
        <f>30.0322265625</f>
        <v>30.0322265625</v>
      </c>
    </row>
    <row r="673" spans="3:5" x14ac:dyDescent="0.25">
      <c r="C673" s="1">
        <f>119594</f>
        <v>119594</v>
      </c>
      <c r="D673" s="1">
        <f>30754</f>
        <v>30754</v>
      </c>
      <c r="E673" s="1">
        <f>30.033203125</f>
        <v>30.033203125</v>
      </c>
    </row>
    <row r="674" spans="3:5" x14ac:dyDescent="0.25">
      <c r="C674" s="1">
        <f>119753</f>
        <v>119753</v>
      </c>
      <c r="D674" s="1">
        <f>30753</f>
        <v>30753</v>
      </c>
      <c r="E674" s="1">
        <f>30.0322265625</f>
        <v>30.0322265625</v>
      </c>
    </row>
    <row r="675" spans="3:5" x14ac:dyDescent="0.25">
      <c r="C675" s="1">
        <f>119909</f>
        <v>119909</v>
      </c>
      <c r="D675" s="1">
        <f>30753</f>
        <v>30753</v>
      </c>
      <c r="E675" s="1">
        <f>30.0322265625</f>
        <v>30.0322265625</v>
      </c>
    </row>
    <row r="676" spans="3:5" x14ac:dyDescent="0.25">
      <c r="C676" s="1">
        <f>120075</f>
        <v>120075</v>
      </c>
      <c r="D676" s="1">
        <f>30753</f>
        <v>30753</v>
      </c>
      <c r="E676" s="1">
        <f>30.0322265625</f>
        <v>30.0322265625</v>
      </c>
    </row>
    <row r="677" spans="3:5" x14ac:dyDescent="0.25">
      <c r="C677" s="1">
        <f>120232</f>
        <v>120232</v>
      </c>
      <c r="D677" s="1">
        <f>30781</f>
        <v>30781</v>
      </c>
      <c r="E677" s="1">
        <f>30.0595703125</f>
        <v>30.0595703125</v>
      </c>
    </row>
    <row r="678" spans="3:5" x14ac:dyDescent="0.25">
      <c r="C678" s="1">
        <f>120432</f>
        <v>120432</v>
      </c>
      <c r="D678" s="1">
        <f>30613</f>
        <v>30613</v>
      </c>
      <c r="E678" s="1">
        <f>29.8955078125</f>
        <v>29.8955078125</v>
      </c>
    </row>
    <row r="679" spans="3:5" x14ac:dyDescent="0.25">
      <c r="C679" s="1">
        <f>120567</f>
        <v>120567</v>
      </c>
      <c r="D679" s="1">
        <f>30613</f>
        <v>30613</v>
      </c>
      <c r="E679" s="1">
        <f>29.8955078125</f>
        <v>29.8955078125</v>
      </c>
    </row>
    <row r="680" spans="3:5" x14ac:dyDescent="0.25">
      <c r="C680" s="1">
        <f>120735</f>
        <v>120735</v>
      </c>
      <c r="D680" s="1">
        <f>30614</f>
        <v>30614</v>
      </c>
      <c r="E680" s="1">
        <f>29.896484375</f>
        <v>29.896484375</v>
      </c>
    </row>
    <row r="681" spans="3:5" x14ac:dyDescent="0.25">
      <c r="C681" s="1">
        <f>120894</f>
        <v>120894</v>
      </c>
      <c r="D681" s="1">
        <f>30613</f>
        <v>30613</v>
      </c>
      <c r="E681" s="1">
        <f>29.8955078125</f>
        <v>29.8955078125</v>
      </c>
    </row>
    <row r="682" spans="3:5" x14ac:dyDescent="0.25">
      <c r="C682" s="1">
        <f>121067</f>
        <v>121067</v>
      </c>
      <c r="D682" s="1">
        <f>30614</f>
        <v>30614</v>
      </c>
      <c r="E682" s="1">
        <f>29.896484375</f>
        <v>29.896484375</v>
      </c>
    </row>
    <row r="683" spans="3:5" x14ac:dyDescent="0.25">
      <c r="C683" s="1">
        <f>121232</f>
        <v>121232</v>
      </c>
      <c r="D683" s="1">
        <f>30613</f>
        <v>30613</v>
      </c>
      <c r="E683" s="1">
        <f>29.8955078125</f>
        <v>29.8955078125</v>
      </c>
    </row>
    <row r="684" spans="3:5" x14ac:dyDescent="0.25">
      <c r="C684" s="1">
        <f>121404</f>
        <v>121404</v>
      </c>
      <c r="D684" s="1">
        <f>30613</f>
        <v>30613</v>
      </c>
      <c r="E684" s="1">
        <f>29.8955078125</f>
        <v>29.8955078125</v>
      </c>
    </row>
    <row r="685" spans="3:5" x14ac:dyDescent="0.25">
      <c r="C685" s="1">
        <f>121615</f>
        <v>121615</v>
      </c>
      <c r="D685" s="1">
        <f>30765</f>
        <v>30765</v>
      </c>
      <c r="E685" s="1">
        <f t="shared" ref="E685:E690" si="68">30.0439453125</f>
        <v>30.0439453125</v>
      </c>
    </row>
    <row r="686" spans="3:5" x14ac:dyDescent="0.25">
      <c r="C686" s="1">
        <f>121784</f>
        <v>121784</v>
      </c>
      <c r="D686" s="1">
        <f>30765</f>
        <v>30765</v>
      </c>
      <c r="E686" s="1">
        <f t="shared" si="68"/>
        <v>30.0439453125</v>
      </c>
    </row>
    <row r="687" spans="3:5" x14ac:dyDescent="0.25">
      <c r="C687" s="1">
        <f>121945</f>
        <v>121945</v>
      </c>
      <c r="D687" s="1">
        <f>30765</f>
        <v>30765</v>
      </c>
      <c r="E687" s="1">
        <f t="shared" si="68"/>
        <v>30.0439453125</v>
      </c>
    </row>
    <row r="688" spans="3:5" x14ac:dyDescent="0.25">
      <c r="C688" s="1">
        <f>122064</f>
        <v>122064</v>
      </c>
      <c r="D688" s="1">
        <f>30765</f>
        <v>30765</v>
      </c>
      <c r="E688" s="1">
        <f t="shared" si="68"/>
        <v>30.0439453125</v>
      </c>
    </row>
    <row r="689" spans="3:5" x14ac:dyDescent="0.25">
      <c r="C689" s="1">
        <f>122209</f>
        <v>122209</v>
      </c>
      <c r="D689" s="1">
        <f>30765</f>
        <v>30765</v>
      </c>
      <c r="E689" s="1">
        <f t="shared" si="68"/>
        <v>30.0439453125</v>
      </c>
    </row>
    <row r="690" spans="3:5" x14ac:dyDescent="0.25">
      <c r="C690" s="1">
        <f>122347</f>
        <v>122347</v>
      </c>
      <c r="D690" s="1">
        <f>30765</f>
        <v>30765</v>
      </c>
      <c r="E690" s="1">
        <f t="shared" si="68"/>
        <v>30.0439453125</v>
      </c>
    </row>
    <row r="691" spans="3:5" x14ac:dyDescent="0.25">
      <c r="C691" s="1">
        <f>122519</f>
        <v>122519</v>
      </c>
      <c r="D691" s="1">
        <f>30766</f>
        <v>30766</v>
      </c>
      <c r="E691" s="1">
        <f>30.044921875</f>
        <v>30.044921875</v>
      </c>
    </row>
    <row r="692" spans="3:5" x14ac:dyDescent="0.25">
      <c r="C692" s="1">
        <f>122635</f>
        <v>122635</v>
      </c>
      <c r="D692" s="1">
        <f>30765</f>
        <v>30765</v>
      </c>
      <c r="E692" s="1">
        <f>30.0439453125</f>
        <v>30.0439453125</v>
      </c>
    </row>
    <row r="693" spans="3:5" x14ac:dyDescent="0.25">
      <c r="C693" s="1">
        <f>122809</f>
        <v>122809</v>
      </c>
      <c r="D693" s="1">
        <f>30766</f>
        <v>30766</v>
      </c>
      <c r="E693" s="1">
        <f>30.044921875</f>
        <v>30.044921875</v>
      </c>
    </row>
    <row r="694" spans="3:5" x14ac:dyDescent="0.25">
      <c r="C694" s="1">
        <f>123027</f>
        <v>123027</v>
      </c>
      <c r="D694" s="1">
        <f>30765</f>
        <v>30765</v>
      </c>
      <c r="E694" s="1">
        <f t="shared" ref="E694:E699" si="69">30.0439453125</f>
        <v>30.0439453125</v>
      </c>
    </row>
    <row r="695" spans="3:5" x14ac:dyDescent="0.25">
      <c r="C695" s="1">
        <f>123183</f>
        <v>123183</v>
      </c>
      <c r="D695" s="1">
        <f>30765</f>
        <v>30765</v>
      </c>
      <c r="E695" s="1">
        <f t="shared" si="69"/>
        <v>30.0439453125</v>
      </c>
    </row>
    <row r="696" spans="3:5" x14ac:dyDescent="0.25">
      <c r="C696" s="1">
        <f>123354</f>
        <v>123354</v>
      </c>
      <c r="D696" s="1">
        <f>30765</f>
        <v>30765</v>
      </c>
      <c r="E696" s="1">
        <f t="shared" si="69"/>
        <v>30.0439453125</v>
      </c>
    </row>
    <row r="697" spans="3:5" x14ac:dyDescent="0.25">
      <c r="C697" s="1">
        <f>123532</f>
        <v>123532</v>
      </c>
      <c r="D697" s="1">
        <f>30765</f>
        <v>30765</v>
      </c>
      <c r="E697" s="1">
        <f t="shared" si="69"/>
        <v>30.0439453125</v>
      </c>
    </row>
    <row r="698" spans="3:5" x14ac:dyDescent="0.25">
      <c r="C698" s="1">
        <f>123723</f>
        <v>123723</v>
      </c>
      <c r="D698" s="1">
        <f>30765</f>
        <v>30765</v>
      </c>
      <c r="E698" s="1">
        <f t="shared" si="69"/>
        <v>30.0439453125</v>
      </c>
    </row>
    <row r="699" spans="3:5" x14ac:dyDescent="0.25">
      <c r="C699" s="1">
        <f>123906</f>
        <v>123906</v>
      </c>
      <c r="D699" s="1">
        <f>30765</f>
        <v>30765</v>
      </c>
      <c r="E699" s="1">
        <f t="shared" si="69"/>
        <v>30.0439453125</v>
      </c>
    </row>
    <row r="700" spans="3:5" x14ac:dyDescent="0.25">
      <c r="C700" s="1">
        <f>124109</f>
        <v>124109</v>
      </c>
      <c r="D700" s="1">
        <f>30777</f>
        <v>30777</v>
      </c>
      <c r="E700" s="1">
        <f>30.0556640625</f>
        <v>30.0556640625</v>
      </c>
    </row>
    <row r="701" spans="3:5" x14ac:dyDescent="0.25">
      <c r="C701" s="1">
        <f>124309</f>
        <v>124309</v>
      </c>
      <c r="D701" s="1">
        <f>30621</f>
        <v>30621</v>
      </c>
      <c r="E701" s="1">
        <f>29.9033203125</f>
        <v>29.9033203125</v>
      </c>
    </row>
    <row r="702" spans="3:5" x14ac:dyDescent="0.25">
      <c r="C702" s="1">
        <f>124466</f>
        <v>124466</v>
      </c>
      <c r="D702" s="1">
        <f>30622</f>
        <v>30622</v>
      </c>
      <c r="E702" s="1">
        <f>29.904296875</f>
        <v>29.904296875</v>
      </c>
    </row>
    <row r="703" spans="3:5" x14ac:dyDescent="0.25">
      <c r="C703" s="1">
        <f>124599</f>
        <v>124599</v>
      </c>
      <c r="D703" s="1">
        <f>30621</f>
        <v>30621</v>
      </c>
      <c r="E703" s="1">
        <f>29.9033203125</f>
        <v>29.9033203125</v>
      </c>
    </row>
    <row r="704" spans="3:5" x14ac:dyDescent="0.25">
      <c r="C704" s="1">
        <f>124761</f>
        <v>124761</v>
      </c>
      <c r="D704" s="1">
        <f>30742</f>
        <v>30742</v>
      </c>
      <c r="E704" s="1">
        <f>30.021484375</f>
        <v>30.021484375</v>
      </c>
    </row>
    <row r="705" spans="3:5" x14ac:dyDescent="0.25">
      <c r="C705" s="1">
        <f>124948</f>
        <v>124948</v>
      </c>
      <c r="D705" s="1">
        <f>30741</f>
        <v>30741</v>
      </c>
      <c r="E705" s="1">
        <f>30.0205078125</f>
        <v>30.0205078125</v>
      </c>
    </row>
    <row r="706" spans="3:5" x14ac:dyDescent="0.25">
      <c r="C706" s="1">
        <f>125112</f>
        <v>125112</v>
      </c>
      <c r="D706" s="1">
        <f>30741</f>
        <v>30741</v>
      </c>
      <c r="E706" s="1">
        <f>30.0205078125</f>
        <v>30.0205078125</v>
      </c>
    </row>
    <row r="707" spans="3:5" x14ac:dyDescent="0.25">
      <c r="C707" s="1">
        <f>125282</f>
        <v>125282</v>
      </c>
      <c r="D707" s="1">
        <f>30777</f>
        <v>30777</v>
      </c>
      <c r="E707" s="1">
        <f>30.0556640625</f>
        <v>30.0556640625</v>
      </c>
    </row>
    <row r="708" spans="3:5" x14ac:dyDescent="0.25">
      <c r="C708" s="1">
        <f>125453</f>
        <v>125453</v>
      </c>
      <c r="D708" s="1">
        <f>30809</f>
        <v>30809</v>
      </c>
      <c r="E708" s="1">
        <f>30.0869140625</f>
        <v>30.0869140625</v>
      </c>
    </row>
    <row r="709" spans="3:5" x14ac:dyDescent="0.25">
      <c r="C709" s="1">
        <f>125622</f>
        <v>125622</v>
      </c>
      <c r="D709" s="1">
        <f t="shared" ref="D709:D728" si="70">30825</f>
        <v>30825</v>
      </c>
      <c r="E709" s="1">
        <f t="shared" ref="E709:E728" si="71">30.1025390625</f>
        <v>30.1025390625</v>
      </c>
    </row>
    <row r="710" spans="3:5" x14ac:dyDescent="0.25">
      <c r="C710" s="1">
        <f>125739</f>
        <v>125739</v>
      </c>
      <c r="D710" s="1">
        <f t="shared" si="70"/>
        <v>30825</v>
      </c>
      <c r="E710" s="1">
        <f t="shared" si="71"/>
        <v>30.1025390625</v>
      </c>
    </row>
    <row r="711" spans="3:5" x14ac:dyDescent="0.25">
      <c r="C711" s="1">
        <f>125910</f>
        <v>125910</v>
      </c>
      <c r="D711" s="1">
        <f t="shared" si="70"/>
        <v>30825</v>
      </c>
      <c r="E711" s="1">
        <f t="shared" si="71"/>
        <v>30.1025390625</v>
      </c>
    </row>
    <row r="712" spans="3:5" x14ac:dyDescent="0.25">
      <c r="C712" s="1">
        <f>126086</f>
        <v>126086</v>
      </c>
      <c r="D712" s="1">
        <f t="shared" si="70"/>
        <v>30825</v>
      </c>
      <c r="E712" s="1">
        <f t="shared" si="71"/>
        <v>30.1025390625</v>
      </c>
    </row>
    <row r="713" spans="3:5" x14ac:dyDescent="0.25">
      <c r="C713" s="1">
        <f>126244</f>
        <v>126244</v>
      </c>
      <c r="D713" s="1">
        <f t="shared" si="70"/>
        <v>30825</v>
      </c>
      <c r="E713" s="1">
        <f t="shared" si="71"/>
        <v>30.1025390625</v>
      </c>
    </row>
    <row r="714" spans="3:5" x14ac:dyDescent="0.25">
      <c r="C714" s="1">
        <f>126415</f>
        <v>126415</v>
      </c>
      <c r="D714" s="1">
        <f t="shared" si="70"/>
        <v>30825</v>
      </c>
      <c r="E714" s="1">
        <f t="shared" si="71"/>
        <v>30.1025390625</v>
      </c>
    </row>
    <row r="715" spans="3:5" x14ac:dyDescent="0.25">
      <c r="C715" s="1">
        <f>126558</f>
        <v>126558</v>
      </c>
      <c r="D715" s="1">
        <f t="shared" si="70"/>
        <v>30825</v>
      </c>
      <c r="E715" s="1">
        <f t="shared" si="71"/>
        <v>30.1025390625</v>
      </c>
    </row>
    <row r="716" spans="3:5" x14ac:dyDescent="0.25">
      <c r="C716" s="1">
        <f>126740</f>
        <v>126740</v>
      </c>
      <c r="D716" s="1">
        <f t="shared" si="70"/>
        <v>30825</v>
      </c>
      <c r="E716" s="1">
        <f t="shared" si="71"/>
        <v>30.1025390625</v>
      </c>
    </row>
    <row r="717" spans="3:5" x14ac:dyDescent="0.25">
      <c r="C717" s="1">
        <f>126880</f>
        <v>126880</v>
      </c>
      <c r="D717" s="1">
        <f t="shared" si="70"/>
        <v>30825</v>
      </c>
      <c r="E717" s="1">
        <f t="shared" si="71"/>
        <v>30.1025390625</v>
      </c>
    </row>
    <row r="718" spans="3:5" x14ac:dyDescent="0.25">
      <c r="C718" s="1">
        <f>127018</f>
        <v>127018</v>
      </c>
      <c r="D718" s="1">
        <f t="shared" si="70"/>
        <v>30825</v>
      </c>
      <c r="E718" s="1">
        <f t="shared" si="71"/>
        <v>30.1025390625</v>
      </c>
    </row>
    <row r="719" spans="3:5" x14ac:dyDescent="0.25">
      <c r="C719" s="1">
        <f>127180</f>
        <v>127180</v>
      </c>
      <c r="D719" s="1">
        <f t="shared" si="70"/>
        <v>30825</v>
      </c>
      <c r="E719" s="1">
        <f t="shared" si="71"/>
        <v>30.1025390625</v>
      </c>
    </row>
    <row r="720" spans="3:5" x14ac:dyDescent="0.25">
      <c r="C720" s="1">
        <f>127373</f>
        <v>127373</v>
      </c>
      <c r="D720" s="1">
        <f t="shared" si="70"/>
        <v>30825</v>
      </c>
      <c r="E720" s="1">
        <f t="shared" si="71"/>
        <v>30.1025390625</v>
      </c>
    </row>
    <row r="721" spans="3:5" x14ac:dyDescent="0.25">
      <c r="C721" s="1">
        <f>127535</f>
        <v>127535</v>
      </c>
      <c r="D721" s="1">
        <f t="shared" si="70"/>
        <v>30825</v>
      </c>
      <c r="E721" s="1">
        <f t="shared" si="71"/>
        <v>30.1025390625</v>
      </c>
    </row>
    <row r="722" spans="3:5" x14ac:dyDescent="0.25">
      <c r="C722" s="1">
        <f>127694</f>
        <v>127694</v>
      </c>
      <c r="D722" s="1">
        <f t="shared" si="70"/>
        <v>30825</v>
      </c>
      <c r="E722" s="1">
        <f t="shared" si="71"/>
        <v>30.1025390625</v>
      </c>
    </row>
    <row r="723" spans="3:5" x14ac:dyDescent="0.25">
      <c r="C723" s="1">
        <f>127835</f>
        <v>127835</v>
      </c>
      <c r="D723" s="1">
        <f t="shared" si="70"/>
        <v>30825</v>
      </c>
      <c r="E723" s="1">
        <f t="shared" si="71"/>
        <v>30.1025390625</v>
      </c>
    </row>
    <row r="724" spans="3:5" x14ac:dyDescent="0.25">
      <c r="C724" s="1">
        <f>127992</f>
        <v>127992</v>
      </c>
      <c r="D724" s="1">
        <f t="shared" si="70"/>
        <v>30825</v>
      </c>
      <c r="E724" s="1">
        <f t="shared" si="71"/>
        <v>30.1025390625</v>
      </c>
    </row>
    <row r="725" spans="3:5" x14ac:dyDescent="0.25">
      <c r="C725" s="1">
        <f>128183</f>
        <v>128183</v>
      </c>
      <c r="D725" s="1">
        <f t="shared" si="70"/>
        <v>30825</v>
      </c>
      <c r="E725" s="1">
        <f t="shared" si="71"/>
        <v>30.1025390625</v>
      </c>
    </row>
    <row r="726" spans="3:5" x14ac:dyDescent="0.25">
      <c r="C726" s="1">
        <f>128343</f>
        <v>128343</v>
      </c>
      <c r="D726" s="1">
        <f t="shared" si="70"/>
        <v>30825</v>
      </c>
      <c r="E726" s="1">
        <f t="shared" si="71"/>
        <v>30.1025390625</v>
      </c>
    </row>
    <row r="727" spans="3:5" x14ac:dyDescent="0.25">
      <c r="C727" s="1">
        <f>128476</f>
        <v>128476</v>
      </c>
      <c r="D727" s="1">
        <f t="shared" si="70"/>
        <v>30825</v>
      </c>
      <c r="E727" s="1">
        <f t="shared" si="71"/>
        <v>30.1025390625</v>
      </c>
    </row>
    <row r="728" spans="3:5" x14ac:dyDescent="0.25">
      <c r="C728" s="1">
        <f>128627</f>
        <v>128627</v>
      </c>
      <c r="D728" s="1">
        <f t="shared" si="70"/>
        <v>30825</v>
      </c>
      <c r="E728" s="1">
        <f t="shared" si="71"/>
        <v>30.1025390625</v>
      </c>
    </row>
    <row r="729" spans="3:5" x14ac:dyDescent="0.25">
      <c r="C729" s="1">
        <f>128763</f>
        <v>128763</v>
      </c>
      <c r="D729" s="1">
        <f>30826</f>
        <v>30826</v>
      </c>
      <c r="E729" s="1">
        <f>30.103515625</f>
        <v>30.103515625</v>
      </c>
    </row>
  </sheetData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cp:lastPrinted>2016-01-08T15:46:56Z</cp:lastPrinted>
  <dcterms:created xsi:type="dcterms:W3CDTF">2016-01-08T15:46:56Z</dcterms:created>
  <dcterms:modified xsi:type="dcterms:W3CDTF">2016-01-08T15:49:50Z</dcterms:modified>
</cp:coreProperties>
</file>