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<sst xmlns="http://schemas.openxmlformats.org/spreadsheetml/2006/main" count="9" uniqueCount="9">
  <si>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</si>
  <si>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</si>
  <si>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</si>
  <si>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</si>
  <si>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341(214x)</t>
  </si>
  <si>
    <t>AVERAGE: 174(420x)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</si>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</sst>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Sheet1!$A$2:$A$215</c:f>
              <c:numCache>
                <c:formatCode>General</c:formatCode>
                <c:ptCount val="214"/>
                <c:pt idx="0">
                  <c:v>563</c:v>
                </c:pt>
                <c:pt idx="1">
                  <c:v>908</c:v>
                </c:pt>
                <c:pt idx="2">
                  <c:v>1197</c:v>
                </c:pt>
                <c:pt idx="3">
                  <c:v>1520</c:v>
                </c:pt>
                <c:pt idx="4">
                  <c:v>1828</c:v>
                </c:pt>
                <c:pt idx="5">
                  <c:v>2150</c:v>
                </c:pt>
                <c:pt idx="6">
                  <c:v>2443</c:v>
                </c:pt>
                <c:pt idx="7">
                  <c:v>2705</c:v>
                </c:pt>
                <c:pt idx="8">
                  <c:v>3028</c:v>
                </c:pt>
                <c:pt idx="9">
                  <c:v>3438</c:v>
                </c:pt>
                <c:pt idx="10">
                  <c:v>3847</c:v>
                </c:pt>
                <c:pt idx="11">
                  <c:v>4253</c:v>
                </c:pt>
                <c:pt idx="12">
                  <c:v>4642</c:v>
                </c:pt>
                <c:pt idx="13">
                  <c:v>5043</c:v>
                </c:pt>
                <c:pt idx="14">
                  <c:v>5440</c:v>
                </c:pt>
                <c:pt idx="15">
                  <c:v>5867</c:v>
                </c:pt>
                <c:pt idx="16">
                  <c:v>6180</c:v>
                </c:pt>
                <c:pt idx="17">
                  <c:v>6629</c:v>
                </c:pt>
                <c:pt idx="18">
                  <c:v>7059</c:v>
                </c:pt>
                <c:pt idx="19">
                  <c:v>7510</c:v>
                </c:pt>
                <c:pt idx="20">
                  <c:v>7915</c:v>
                </c:pt>
                <c:pt idx="21">
                  <c:v>8336</c:v>
                </c:pt>
                <c:pt idx="22">
                  <c:v>8723</c:v>
                </c:pt>
                <c:pt idx="23">
                  <c:v>9116</c:v>
                </c:pt>
                <c:pt idx="24">
                  <c:v>9518</c:v>
                </c:pt>
                <c:pt idx="25">
                  <c:v>9935</c:v>
                </c:pt>
                <c:pt idx="26">
                  <c:v>10333</c:v>
                </c:pt>
                <c:pt idx="27">
                  <c:v>10731</c:v>
                </c:pt>
                <c:pt idx="28">
                  <c:v>11128</c:v>
                </c:pt>
                <c:pt idx="29">
                  <c:v>11559</c:v>
                </c:pt>
                <c:pt idx="30">
                  <c:v>11962</c:v>
                </c:pt>
                <c:pt idx="31">
                  <c:v>12350</c:v>
                </c:pt>
                <c:pt idx="32">
                  <c:v>12736</c:v>
                </c:pt>
                <c:pt idx="33">
                  <c:v>13148</c:v>
                </c:pt>
                <c:pt idx="34">
                  <c:v>13556</c:v>
                </c:pt>
                <c:pt idx="35">
                  <c:v>13897</c:v>
                </c:pt>
                <c:pt idx="36">
                  <c:v>14224</c:v>
                </c:pt>
                <c:pt idx="37">
                  <c:v>14554</c:v>
                </c:pt>
                <c:pt idx="38">
                  <c:v>14926</c:v>
                </c:pt>
                <c:pt idx="39">
                  <c:v>15343</c:v>
                </c:pt>
                <c:pt idx="40">
                  <c:v>15716</c:v>
                </c:pt>
                <c:pt idx="41">
                  <c:v>16020</c:v>
                </c:pt>
                <c:pt idx="42">
                  <c:v>16339</c:v>
                </c:pt>
                <c:pt idx="43">
                  <c:v>16614</c:v>
                </c:pt>
                <c:pt idx="44">
                  <c:v>16936</c:v>
                </c:pt>
                <c:pt idx="45">
                  <c:v>17242</c:v>
                </c:pt>
                <c:pt idx="46">
                  <c:v>17523</c:v>
                </c:pt>
                <c:pt idx="47">
                  <c:v>17818</c:v>
                </c:pt>
                <c:pt idx="48">
                  <c:v>18119</c:v>
                </c:pt>
                <c:pt idx="49">
                  <c:v>18411</c:v>
                </c:pt>
                <c:pt idx="50">
                  <c:v>18724</c:v>
                </c:pt>
                <c:pt idx="51">
                  <c:v>19086</c:v>
                </c:pt>
                <c:pt idx="52">
                  <c:v>19414</c:v>
                </c:pt>
                <c:pt idx="53">
                  <c:v>19770</c:v>
                </c:pt>
                <c:pt idx="54">
                  <c:v>20113</c:v>
                </c:pt>
                <c:pt idx="55">
                  <c:v>20461</c:v>
                </c:pt>
                <c:pt idx="56">
                  <c:v>20812</c:v>
                </c:pt>
                <c:pt idx="57">
                  <c:v>21144</c:v>
                </c:pt>
                <c:pt idx="58">
                  <c:v>21504</c:v>
                </c:pt>
                <c:pt idx="59">
                  <c:v>21870</c:v>
                </c:pt>
                <c:pt idx="60">
                  <c:v>22215</c:v>
                </c:pt>
                <c:pt idx="61">
                  <c:v>22521</c:v>
                </c:pt>
                <c:pt idx="62">
                  <c:v>22817</c:v>
                </c:pt>
                <c:pt idx="63">
                  <c:v>23127</c:v>
                </c:pt>
                <c:pt idx="64">
                  <c:v>23394</c:v>
                </c:pt>
                <c:pt idx="65">
                  <c:v>23658</c:v>
                </c:pt>
                <c:pt idx="66">
                  <c:v>23961</c:v>
                </c:pt>
                <c:pt idx="67">
                  <c:v>24278</c:v>
                </c:pt>
                <c:pt idx="68">
                  <c:v>24607</c:v>
                </c:pt>
                <c:pt idx="69">
                  <c:v>24929</c:v>
                </c:pt>
                <c:pt idx="70">
                  <c:v>25231</c:v>
                </c:pt>
                <c:pt idx="71">
                  <c:v>25494</c:v>
                </c:pt>
                <c:pt idx="72">
                  <c:v>25780</c:v>
                </c:pt>
                <c:pt idx="73">
                  <c:v>26085</c:v>
                </c:pt>
                <c:pt idx="74">
                  <c:v>26391</c:v>
                </c:pt>
                <c:pt idx="75">
                  <c:v>26759</c:v>
                </c:pt>
                <c:pt idx="76">
                  <c:v>27099</c:v>
                </c:pt>
                <c:pt idx="77">
                  <c:v>27416</c:v>
                </c:pt>
                <c:pt idx="78">
                  <c:v>27757</c:v>
                </c:pt>
                <c:pt idx="79">
                  <c:v>28149</c:v>
                </c:pt>
                <c:pt idx="80">
                  <c:v>28575</c:v>
                </c:pt>
                <c:pt idx="81">
                  <c:v>28954</c:v>
                </c:pt>
                <c:pt idx="82">
                  <c:v>29363</c:v>
                </c:pt>
                <c:pt idx="83">
                  <c:v>29780</c:v>
                </c:pt>
                <c:pt idx="84">
                  <c:v>30192</c:v>
                </c:pt>
                <c:pt idx="85">
                  <c:v>30621</c:v>
                </c:pt>
                <c:pt idx="86">
                  <c:v>31002</c:v>
                </c:pt>
                <c:pt idx="87">
                  <c:v>31397</c:v>
                </c:pt>
                <c:pt idx="88">
                  <c:v>31809</c:v>
                </c:pt>
                <c:pt idx="89">
                  <c:v>32086</c:v>
                </c:pt>
                <c:pt idx="90">
                  <c:v>32396</c:v>
                </c:pt>
                <c:pt idx="91">
                  <c:v>32689</c:v>
                </c:pt>
                <c:pt idx="92">
                  <c:v>33023</c:v>
                </c:pt>
                <c:pt idx="93">
                  <c:v>33450</c:v>
                </c:pt>
                <c:pt idx="94">
                  <c:v>33813</c:v>
                </c:pt>
                <c:pt idx="95">
                  <c:v>34118</c:v>
                </c:pt>
                <c:pt idx="96">
                  <c:v>34464</c:v>
                </c:pt>
                <c:pt idx="97">
                  <c:v>34764</c:v>
                </c:pt>
                <c:pt idx="98">
                  <c:v>35117</c:v>
                </c:pt>
                <c:pt idx="99">
                  <c:v>35481</c:v>
                </c:pt>
                <c:pt idx="100">
                  <c:v>35828</c:v>
                </c:pt>
                <c:pt idx="101">
                  <c:v>36168</c:v>
                </c:pt>
                <c:pt idx="102">
                  <c:v>36506</c:v>
                </c:pt>
                <c:pt idx="103">
                  <c:v>36859</c:v>
                </c:pt>
                <c:pt idx="104">
                  <c:v>37236</c:v>
                </c:pt>
                <c:pt idx="105">
                  <c:v>37556</c:v>
                </c:pt>
                <c:pt idx="106">
                  <c:v>37854</c:v>
                </c:pt>
                <c:pt idx="107">
                  <c:v>38169</c:v>
                </c:pt>
                <c:pt idx="108">
                  <c:v>38488</c:v>
                </c:pt>
                <c:pt idx="109">
                  <c:v>38851</c:v>
                </c:pt>
                <c:pt idx="110">
                  <c:v>39296</c:v>
                </c:pt>
                <c:pt idx="111">
                  <c:v>39718</c:v>
                </c:pt>
                <c:pt idx="112">
                  <c:v>40053</c:v>
                </c:pt>
                <c:pt idx="113">
                  <c:v>40370</c:v>
                </c:pt>
                <c:pt idx="114">
                  <c:v>40707</c:v>
                </c:pt>
                <c:pt idx="115">
                  <c:v>41042</c:v>
                </c:pt>
                <c:pt idx="116">
                  <c:v>41372</c:v>
                </c:pt>
                <c:pt idx="117">
                  <c:v>41706</c:v>
                </c:pt>
                <c:pt idx="118">
                  <c:v>42067</c:v>
                </c:pt>
                <c:pt idx="119">
                  <c:v>42407</c:v>
                </c:pt>
                <c:pt idx="120">
                  <c:v>42741</c:v>
                </c:pt>
                <c:pt idx="121">
                  <c:v>43087</c:v>
                </c:pt>
                <c:pt idx="122">
                  <c:v>43520</c:v>
                </c:pt>
                <c:pt idx="123">
                  <c:v>43934</c:v>
                </c:pt>
                <c:pt idx="124">
                  <c:v>44343</c:v>
                </c:pt>
                <c:pt idx="125">
                  <c:v>44772</c:v>
                </c:pt>
                <c:pt idx="126">
                  <c:v>45172</c:v>
                </c:pt>
                <c:pt idx="127">
                  <c:v>45480</c:v>
                </c:pt>
                <c:pt idx="128">
                  <c:v>45794</c:v>
                </c:pt>
                <c:pt idx="129">
                  <c:v>46055</c:v>
                </c:pt>
                <c:pt idx="130">
                  <c:v>46391</c:v>
                </c:pt>
                <c:pt idx="131">
                  <c:v>46725</c:v>
                </c:pt>
                <c:pt idx="132">
                  <c:v>47101</c:v>
                </c:pt>
                <c:pt idx="133">
                  <c:v>47484</c:v>
                </c:pt>
                <c:pt idx="134">
                  <c:v>47826</c:v>
                </c:pt>
                <c:pt idx="135">
                  <c:v>48172</c:v>
                </c:pt>
                <c:pt idx="136">
                  <c:v>48523</c:v>
                </c:pt>
                <c:pt idx="137">
                  <c:v>48888</c:v>
                </c:pt>
                <c:pt idx="138">
                  <c:v>49231</c:v>
                </c:pt>
                <c:pt idx="139">
                  <c:v>49565</c:v>
                </c:pt>
                <c:pt idx="140">
                  <c:v>49904</c:v>
                </c:pt>
                <c:pt idx="141">
                  <c:v>50259</c:v>
                </c:pt>
                <c:pt idx="142">
                  <c:v>50588</c:v>
                </c:pt>
                <c:pt idx="143">
                  <c:v>50924</c:v>
                </c:pt>
                <c:pt idx="144">
                  <c:v>51263</c:v>
                </c:pt>
                <c:pt idx="145">
                  <c:v>51602</c:v>
                </c:pt>
                <c:pt idx="146">
                  <c:v>51951</c:v>
                </c:pt>
                <c:pt idx="147">
                  <c:v>52272</c:v>
                </c:pt>
                <c:pt idx="148">
                  <c:v>52580</c:v>
                </c:pt>
                <c:pt idx="149">
                  <c:v>52880</c:v>
                </c:pt>
                <c:pt idx="150">
                  <c:v>53211</c:v>
                </c:pt>
                <c:pt idx="151">
                  <c:v>53557</c:v>
                </c:pt>
                <c:pt idx="152">
                  <c:v>53915</c:v>
                </c:pt>
                <c:pt idx="153">
                  <c:v>54272</c:v>
                </c:pt>
                <c:pt idx="154">
                  <c:v>54642</c:v>
                </c:pt>
                <c:pt idx="155">
                  <c:v>54942</c:v>
                </c:pt>
                <c:pt idx="156">
                  <c:v>55217</c:v>
                </c:pt>
                <c:pt idx="157">
                  <c:v>55482</c:v>
                </c:pt>
                <c:pt idx="158">
                  <c:v>55787</c:v>
                </c:pt>
                <c:pt idx="159">
                  <c:v>56094</c:v>
                </c:pt>
                <c:pt idx="160">
                  <c:v>56436</c:v>
                </c:pt>
                <c:pt idx="161">
                  <c:v>56765</c:v>
                </c:pt>
                <c:pt idx="162">
                  <c:v>57067</c:v>
                </c:pt>
                <c:pt idx="163">
                  <c:v>57423</c:v>
                </c:pt>
                <c:pt idx="164">
                  <c:v>57775</c:v>
                </c:pt>
                <c:pt idx="165">
                  <c:v>58079</c:v>
                </c:pt>
                <c:pt idx="166">
                  <c:v>58428</c:v>
                </c:pt>
                <c:pt idx="167">
                  <c:v>58805</c:v>
                </c:pt>
                <c:pt idx="168">
                  <c:v>59151</c:v>
                </c:pt>
                <c:pt idx="169">
                  <c:v>59458</c:v>
                </c:pt>
                <c:pt idx="170">
                  <c:v>59744</c:v>
                </c:pt>
                <c:pt idx="171">
                  <c:v>60024</c:v>
                </c:pt>
                <c:pt idx="172">
                  <c:v>60367</c:v>
                </c:pt>
                <c:pt idx="173">
                  <c:v>60725</c:v>
                </c:pt>
                <c:pt idx="174">
                  <c:v>61093</c:v>
                </c:pt>
                <c:pt idx="175">
                  <c:v>61441</c:v>
                </c:pt>
                <c:pt idx="176">
                  <c:v>61775</c:v>
                </c:pt>
                <c:pt idx="177">
                  <c:v>62101</c:v>
                </c:pt>
                <c:pt idx="178">
                  <c:v>62451</c:v>
                </c:pt>
                <c:pt idx="179">
                  <c:v>62813</c:v>
                </c:pt>
                <c:pt idx="180">
                  <c:v>63141</c:v>
                </c:pt>
                <c:pt idx="181">
                  <c:v>63492</c:v>
                </c:pt>
                <c:pt idx="182">
                  <c:v>63840</c:v>
                </c:pt>
                <c:pt idx="183">
                  <c:v>64174</c:v>
                </c:pt>
                <c:pt idx="184">
                  <c:v>64473</c:v>
                </c:pt>
                <c:pt idx="185">
                  <c:v>64793</c:v>
                </c:pt>
                <c:pt idx="186">
                  <c:v>65098</c:v>
                </c:pt>
                <c:pt idx="187">
                  <c:v>65389</c:v>
                </c:pt>
                <c:pt idx="188">
                  <c:v>65704</c:v>
                </c:pt>
                <c:pt idx="189">
                  <c:v>66058</c:v>
                </c:pt>
                <c:pt idx="190">
                  <c:v>66382</c:v>
                </c:pt>
                <c:pt idx="191">
                  <c:v>66711</c:v>
                </c:pt>
                <c:pt idx="192">
                  <c:v>67035</c:v>
                </c:pt>
                <c:pt idx="193">
                  <c:v>67392</c:v>
                </c:pt>
                <c:pt idx="194">
                  <c:v>67721</c:v>
                </c:pt>
                <c:pt idx="195">
                  <c:v>68028</c:v>
                </c:pt>
                <c:pt idx="196">
                  <c:v>68343</c:v>
                </c:pt>
                <c:pt idx="197">
                  <c:v>68670</c:v>
                </c:pt>
                <c:pt idx="198">
                  <c:v>69011</c:v>
                </c:pt>
                <c:pt idx="199">
                  <c:v>69314</c:v>
                </c:pt>
                <c:pt idx="200">
                  <c:v>69598</c:v>
                </c:pt>
                <c:pt idx="201">
                  <c:v>69881</c:v>
                </c:pt>
                <c:pt idx="202">
                  <c:v>70198</c:v>
                </c:pt>
                <c:pt idx="203">
                  <c:v>70529</c:v>
                </c:pt>
                <c:pt idx="204">
                  <c:v>70862</c:v>
                </c:pt>
                <c:pt idx="205">
                  <c:v>71194</c:v>
                </c:pt>
                <c:pt idx="206">
                  <c:v>71508</c:v>
                </c:pt>
                <c:pt idx="207">
                  <c:v>71794</c:v>
                </c:pt>
                <c:pt idx="208">
                  <c:v>72108</c:v>
                </c:pt>
                <c:pt idx="209">
                  <c:v>72408</c:v>
                </c:pt>
                <c:pt idx="210">
                  <c:v>72689</c:v>
                </c:pt>
                <c:pt idx="211">
                  <c:v>72998</c:v>
                </c:pt>
                <c:pt idx="212">
                  <c:v>73310</c:v>
                </c:pt>
                <c:pt idx="213">
                  <c:v>73612</c:v>
                </c:pt>
              </c:numCache>
            </c:numRef>
          </c:cat>
          <c:val>
            <c:numRef>
              <c:f>Sheet1!$B$2:$B$215</c:f>
              <c:numCache>
                <c:formatCode>General</c:formatCode>
                <c:ptCount val="214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23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9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30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34</c:v>
                </c:pt>
                <c:pt idx="117">
                  <c:v>29</c:v>
                </c:pt>
                <c:pt idx="118">
                  <c:v>39</c:v>
                </c:pt>
                <c:pt idx="119">
                  <c:v>11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61824"/>
        <c:axId val="1813750944"/>
      </c:lineChart>
      <c:catAx>
        <c:axId val="18137618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509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618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Sheet1!$C$2:$C$421</c:f>
              <c:numCache>
                <c:formatCode>General</c:formatCode>
                <c:ptCount val="420"/>
                <c:pt idx="0">
                  <c:v>563</c:v>
                </c:pt>
                <c:pt idx="1">
                  <c:v>726</c:v>
                </c:pt>
                <c:pt idx="2">
                  <c:v>863</c:v>
                </c:pt>
                <c:pt idx="3">
                  <c:v>1027</c:v>
                </c:pt>
                <c:pt idx="4">
                  <c:v>1208</c:v>
                </c:pt>
                <c:pt idx="5">
                  <c:v>1364</c:v>
                </c:pt>
                <c:pt idx="6">
                  <c:v>1505</c:v>
                </c:pt>
                <c:pt idx="7">
                  <c:v>1667</c:v>
                </c:pt>
                <c:pt idx="8">
                  <c:v>1847</c:v>
                </c:pt>
                <c:pt idx="9">
                  <c:v>1995</c:v>
                </c:pt>
                <c:pt idx="10">
                  <c:v>2179</c:v>
                </c:pt>
                <c:pt idx="11">
                  <c:v>2308</c:v>
                </c:pt>
                <c:pt idx="12">
                  <c:v>2464</c:v>
                </c:pt>
                <c:pt idx="13">
                  <c:v>2577</c:v>
                </c:pt>
                <c:pt idx="14">
                  <c:v>2745</c:v>
                </c:pt>
                <c:pt idx="15">
                  <c:v>2889</c:v>
                </c:pt>
                <c:pt idx="16">
                  <c:v>3057</c:v>
                </c:pt>
                <c:pt idx="17">
                  <c:v>3240</c:v>
                </c:pt>
                <c:pt idx="18">
                  <c:v>3468</c:v>
                </c:pt>
                <c:pt idx="19">
                  <c:v>3631</c:v>
                </c:pt>
                <c:pt idx="20">
                  <c:v>3825</c:v>
                </c:pt>
                <c:pt idx="21">
                  <c:v>4012</c:v>
                </c:pt>
                <c:pt idx="22">
                  <c:v>4214</c:v>
                </c:pt>
                <c:pt idx="23">
                  <c:v>4408</c:v>
                </c:pt>
                <c:pt idx="24">
                  <c:v>4605</c:v>
                </c:pt>
                <c:pt idx="25">
                  <c:v>4818</c:v>
                </c:pt>
                <c:pt idx="26">
                  <c:v>5032</c:v>
                </c:pt>
                <c:pt idx="27">
                  <c:v>5235</c:v>
                </c:pt>
                <c:pt idx="28">
                  <c:v>5482</c:v>
                </c:pt>
                <c:pt idx="29">
                  <c:v>5641</c:v>
                </c:pt>
                <c:pt idx="30">
                  <c:v>5834</c:v>
                </c:pt>
                <c:pt idx="31">
                  <c:v>6020</c:v>
                </c:pt>
                <c:pt idx="32">
                  <c:v>6209</c:v>
                </c:pt>
                <c:pt idx="33">
                  <c:v>6428</c:v>
                </c:pt>
                <c:pt idx="34">
                  <c:v>6638</c:v>
                </c:pt>
                <c:pt idx="35">
                  <c:v>6862</c:v>
                </c:pt>
                <c:pt idx="36">
                  <c:v>7073</c:v>
                </c:pt>
                <c:pt idx="37">
                  <c:v>7279</c:v>
                </c:pt>
                <c:pt idx="38">
                  <c:v>7489</c:v>
                </c:pt>
                <c:pt idx="39">
                  <c:v>7675</c:v>
                </c:pt>
                <c:pt idx="40">
                  <c:v>7866</c:v>
                </c:pt>
                <c:pt idx="41">
                  <c:v>8094</c:v>
                </c:pt>
                <c:pt idx="42">
                  <c:v>8280</c:v>
                </c:pt>
                <c:pt idx="43">
                  <c:v>8478</c:v>
                </c:pt>
                <c:pt idx="44">
                  <c:v>8665</c:v>
                </c:pt>
                <c:pt idx="45">
                  <c:v>8868</c:v>
                </c:pt>
                <c:pt idx="46">
                  <c:v>9070</c:v>
                </c:pt>
                <c:pt idx="47">
                  <c:v>9262</c:v>
                </c:pt>
                <c:pt idx="48">
                  <c:v>9466</c:v>
                </c:pt>
                <c:pt idx="49">
                  <c:v>9673</c:v>
                </c:pt>
                <c:pt idx="50">
                  <c:v>9859</c:v>
                </c:pt>
                <c:pt idx="51">
                  <c:v>10084</c:v>
                </c:pt>
                <c:pt idx="52">
                  <c:v>10280</c:v>
                </c:pt>
                <c:pt idx="53">
                  <c:v>10509</c:v>
                </c:pt>
                <c:pt idx="54">
                  <c:v>10701</c:v>
                </c:pt>
                <c:pt idx="55">
                  <c:v>10895</c:v>
                </c:pt>
                <c:pt idx="56">
                  <c:v>11086</c:v>
                </c:pt>
                <c:pt idx="57">
                  <c:v>11318</c:v>
                </c:pt>
                <c:pt idx="58">
                  <c:v>11544</c:v>
                </c:pt>
                <c:pt idx="59">
                  <c:v>11736</c:v>
                </c:pt>
                <c:pt idx="60">
                  <c:v>11942</c:v>
                </c:pt>
                <c:pt idx="61">
                  <c:v>12124</c:v>
                </c:pt>
                <c:pt idx="62">
                  <c:v>12323</c:v>
                </c:pt>
                <c:pt idx="63">
                  <c:v>12512</c:v>
                </c:pt>
                <c:pt idx="64">
                  <c:v>12760</c:v>
                </c:pt>
                <c:pt idx="65">
                  <c:v>12937</c:v>
                </c:pt>
                <c:pt idx="66">
                  <c:v>13126</c:v>
                </c:pt>
                <c:pt idx="67">
                  <c:v>13409</c:v>
                </c:pt>
                <c:pt idx="68">
                  <c:v>13599</c:v>
                </c:pt>
                <c:pt idx="69">
                  <c:v>13756</c:v>
                </c:pt>
                <c:pt idx="70">
                  <c:v>13932</c:v>
                </c:pt>
                <c:pt idx="71">
                  <c:v>14080</c:v>
                </c:pt>
                <c:pt idx="72">
                  <c:v>14234</c:v>
                </c:pt>
                <c:pt idx="73">
                  <c:v>14404</c:v>
                </c:pt>
                <c:pt idx="74">
                  <c:v>14565</c:v>
                </c:pt>
                <c:pt idx="75">
                  <c:v>14735</c:v>
                </c:pt>
                <c:pt idx="76">
                  <c:v>14942</c:v>
                </c:pt>
                <c:pt idx="77">
                  <c:v>15121</c:v>
                </c:pt>
                <c:pt idx="78">
                  <c:v>15322</c:v>
                </c:pt>
                <c:pt idx="79">
                  <c:v>15515</c:v>
                </c:pt>
                <c:pt idx="80">
                  <c:v>15726</c:v>
                </c:pt>
                <c:pt idx="81">
                  <c:v>15918</c:v>
                </c:pt>
                <c:pt idx="82">
                  <c:v>16083</c:v>
                </c:pt>
                <c:pt idx="83">
                  <c:v>16241</c:v>
                </c:pt>
                <c:pt idx="84">
                  <c:v>16407</c:v>
                </c:pt>
                <c:pt idx="85">
                  <c:v>16529</c:v>
                </c:pt>
                <c:pt idx="86">
                  <c:v>16697</c:v>
                </c:pt>
                <c:pt idx="87">
                  <c:v>16884</c:v>
                </c:pt>
                <c:pt idx="88">
                  <c:v>17059</c:v>
                </c:pt>
                <c:pt idx="89">
                  <c:v>17191</c:v>
                </c:pt>
                <c:pt idx="90">
                  <c:v>17353</c:v>
                </c:pt>
                <c:pt idx="91">
                  <c:v>17508</c:v>
                </c:pt>
                <c:pt idx="92">
                  <c:v>17659</c:v>
                </c:pt>
                <c:pt idx="93">
                  <c:v>17808</c:v>
                </c:pt>
                <c:pt idx="94">
                  <c:v>17973</c:v>
                </c:pt>
                <c:pt idx="95">
                  <c:v>18114</c:v>
                </c:pt>
                <c:pt idx="96">
                  <c:v>18267</c:v>
                </c:pt>
                <c:pt idx="97">
                  <c:v>18432</c:v>
                </c:pt>
                <c:pt idx="98">
                  <c:v>18582</c:v>
                </c:pt>
                <c:pt idx="99">
                  <c:v>18739</c:v>
                </c:pt>
                <c:pt idx="100">
                  <c:v>18904</c:v>
                </c:pt>
                <c:pt idx="101">
                  <c:v>19075</c:v>
                </c:pt>
                <c:pt idx="102">
                  <c:v>19233</c:v>
                </c:pt>
                <c:pt idx="103">
                  <c:v>19427</c:v>
                </c:pt>
                <c:pt idx="104">
                  <c:v>19595</c:v>
                </c:pt>
                <c:pt idx="105">
                  <c:v>19764</c:v>
                </c:pt>
                <c:pt idx="106">
                  <c:v>19923</c:v>
                </c:pt>
                <c:pt idx="107">
                  <c:v>20122</c:v>
                </c:pt>
                <c:pt idx="108">
                  <c:v>20287</c:v>
                </c:pt>
                <c:pt idx="109">
                  <c:v>20456</c:v>
                </c:pt>
                <c:pt idx="110">
                  <c:v>20635</c:v>
                </c:pt>
                <c:pt idx="111">
                  <c:v>20822</c:v>
                </c:pt>
                <c:pt idx="112">
                  <c:v>20986</c:v>
                </c:pt>
                <c:pt idx="113">
                  <c:v>21181</c:v>
                </c:pt>
                <c:pt idx="114">
                  <c:v>21340</c:v>
                </c:pt>
                <c:pt idx="115">
                  <c:v>21508</c:v>
                </c:pt>
                <c:pt idx="116">
                  <c:v>21681</c:v>
                </c:pt>
                <c:pt idx="117">
                  <c:v>21861</c:v>
                </c:pt>
                <c:pt idx="118">
                  <c:v>22035</c:v>
                </c:pt>
                <c:pt idx="119">
                  <c:v>22198</c:v>
                </c:pt>
                <c:pt idx="120">
                  <c:v>22355</c:v>
                </c:pt>
                <c:pt idx="121">
                  <c:v>22512</c:v>
                </c:pt>
                <c:pt idx="122">
                  <c:v>22667</c:v>
                </c:pt>
                <c:pt idx="123">
                  <c:v>22857</c:v>
                </c:pt>
                <c:pt idx="124">
                  <c:v>23004</c:v>
                </c:pt>
                <c:pt idx="125">
                  <c:v>23187</c:v>
                </c:pt>
                <c:pt idx="126">
                  <c:v>23319</c:v>
                </c:pt>
                <c:pt idx="127">
                  <c:v>23480</c:v>
                </c:pt>
                <c:pt idx="128">
                  <c:v>23660</c:v>
                </c:pt>
                <c:pt idx="129">
                  <c:v>23810</c:v>
                </c:pt>
                <c:pt idx="130">
                  <c:v>24000</c:v>
                </c:pt>
                <c:pt idx="131">
                  <c:v>24149</c:v>
                </c:pt>
                <c:pt idx="132">
                  <c:v>24316</c:v>
                </c:pt>
                <c:pt idx="133">
                  <c:v>24474</c:v>
                </c:pt>
                <c:pt idx="134">
                  <c:v>24640</c:v>
                </c:pt>
                <c:pt idx="135">
                  <c:v>24811</c:v>
                </c:pt>
                <c:pt idx="136">
                  <c:v>24973</c:v>
                </c:pt>
                <c:pt idx="137">
                  <c:v>25124</c:v>
                </c:pt>
                <c:pt idx="138">
                  <c:v>25282</c:v>
                </c:pt>
                <c:pt idx="139">
                  <c:v>25461</c:v>
                </c:pt>
                <c:pt idx="140">
                  <c:v>25613</c:v>
                </c:pt>
                <c:pt idx="141">
                  <c:v>25781</c:v>
                </c:pt>
                <c:pt idx="142">
                  <c:v>25935</c:v>
                </c:pt>
                <c:pt idx="143">
                  <c:v>26097</c:v>
                </c:pt>
                <c:pt idx="144">
                  <c:v>26241</c:v>
                </c:pt>
                <c:pt idx="145">
                  <c:v>26423</c:v>
                </c:pt>
                <c:pt idx="146">
                  <c:v>26588</c:v>
                </c:pt>
                <c:pt idx="147">
                  <c:v>26758</c:v>
                </c:pt>
                <c:pt idx="148">
                  <c:v>26924</c:v>
                </c:pt>
                <c:pt idx="149">
                  <c:v>27088</c:v>
                </c:pt>
                <c:pt idx="150">
                  <c:v>27244</c:v>
                </c:pt>
                <c:pt idx="151">
                  <c:v>27440</c:v>
                </c:pt>
                <c:pt idx="152">
                  <c:v>27585</c:v>
                </c:pt>
                <c:pt idx="153">
                  <c:v>27748</c:v>
                </c:pt>
                <c:pt idx="154">
                  <c:v>27949</c:v>
                </c:pt>
                <c:pt idx="155">
                  <c:v>28163</c:v>
                </c:pt>
                <c:pt idx="156">
                  <c:v>28349</c:v>
                </c:pt>
                <c:pt idx="157">
                  <c:v>28534</c:v>
                </c:pt>
                <c:pt idx="158">
                  <c:v>28731</c:v>
                </c:pt>
                <c:pt idx="159">
                  <c:v>28950</c:v>
                </c:pt>
                <c:pt idx="160">
                  <c:v>29134</c:v>
                </c:pt>
                <c:pt idx="161">
                  <c:v>29363</c:v>
                </c:pt>
                <c:pt idx="162">
                  <c:v>29567</c:v>
                </c:pt>
                <c:pt idx="163">
                  <c:v>29789</c:v>
                </c:pt>
                <c:pt idx="164">
                  <c:v>29970</c:v>
                </c:pt>
                <c:pt idx="165">
                  <c:v>30175</c:v>
                </c:pt>
                <c:pt idx="166">
                  <c:v>30382</c:v>
                </c:pt>
                <c:pt idx="167">
                  <c:v>30594</c:v>
                </c:pt>
                <c:pt idx="168">
                  <c:v>30785</c:v>
                </c:pt>
                <c:pt idx="169">
                  <c:v>30978</c:v>
                </c:pt>
                <c:pt idx="170">
                  <c:v>31165</c:v>
                </c:pt>
                <c:pt idx="171">
                  <c:v>31371</c:v>
                </c:pt>
                <c:pt idx="172">
                  <c:v>31553</c:v>
                </c:pt>
                <c:pt idx="173">
                  <c:v>31796</c:v>
                </c:pt>
                <c:pt idx="174">
                  <c:v>31942</c:v>
                </c:pt>
                <c:pt idx="175">
                  <c:v>32084</c:v>
                </c:pt>
                <c:pt idx="176">
                  <c:v>32248</c:v>
                </c:pt>
                <c:pt idx="177">
                  <c:v>32410</c:v>
                </c:pt>
                <c:pt idx="178">
                  <c:v>32544</c:v>
                </c:pt>
                <c:pt idx="179">
                  <c:v>32702</c:v>
                </c:pt>
                <c:pt idx="180">
                  <c:v>32826</c:v>
                </c:pt>
                <c:pt idx="181">
                  <c:v>33032</c:v>
                </c:pt>
                <c:pt idx="182">
                  <c:v>33232</c:v>
                </c:pt>
                <c:pt idx="183">
                  <c:v>33429</c:v>
                </c:pt>
                <c:pt idx="184">
                  <c:v>33627</c:v>
                </c:pt>
                <c:pt idx="185">
                  <c:v>33775</c:v>
                </c:pt>
                <c:pt idx="186">
                  <c:v>33962</c:v>
                </c:pt>
                <c:pt idx="187">
                  <c:v>34127</c:v>
                </c:pt>
                <c:pt idx="188">
                  <c:v>34305</c:v>
                </c:pt>
                <c:pt idx="189">
                  <c:v>34492</c:v>
                </c:pt>
                <c:pt idx="190">
                  <c:v>34636</c:v>
                </c:pt>
                <c:pt idx="191">
                  <c:v>34784</c:v>
                </c:pt>
                <c:pt idx="192">
                  <c:v>34951</c:v>
                </c:pt>
                <c:pt idx="193">
                  <c:v>35129</c:v>
                </c:pt>
                <c:pt idx="194">
                  <c:v>35301</c:v>
                </c:pt>
                <c:pt idx="195">
                  <c:v>35480</c:v>
                </c:pt>
                <c:pt idx="196">
                  <c:v>35644</c:v>
                </c:pt>
                <c:pt idx="197">
                  <c:v>35817</c:v>
                </c:pt>
                <c:pt idx="198">
                  <c:v>35981</c:v>
                </c:pt>
                <c:pt idx="199">
                  <c:v>36149</c:v>
                </c:pt>
                <c:pt idx="200">
                  <c:v>36334</c:v>
                </c:pt>
                <c:pt idx="201">
                  <c:v>36508</c:v>
                </c:pt>
                <c:pt idx="202">
                  <c:v>36701</c:v>
                </c:pt>
                <c:pt idx="203">
                  <c:v>36903</c:v>
                </c:pt>
                <c:pt idx="204">
                  <c:v>37060</c:v>
                </c:pt>
                <c:pt idx="205">
                  <c:v>37231</c:v>
                </c:pt>
                <c:pt idx="206">
                  <c:v>37403</c:v>
                </c:pt>
                <c:pt idx="207">
                  <c:v>37548</c:v>
                </c:pt>
                <c:pt idx="208">
                  <c:v>37700</c:v>
                </c:pt>
                <c:pt idx="209">
                  <c:v>37845</c:v>
                </c:pt>
                <c:pt idx="210">
                  <c:v>38016</c:v>
                </c:pt>
                <c:pt idx="211">
                  <c:v>38201</c:v>
                </c:pt>
                <c:pt idx="212">
                  <c:v>38339</c:v>
                </c:pt>
                <c:pt idx="213">
                  <c:v>38497</c:v>
                </c:pt>
                <c:pt idx="214">
                  <c:v>38669</c:v>
                </c:pt>
                <c:pt idx="215">
                  <c:v>38830</c:v>
                </c:pt>
                <c:pt idx="216">
                  <c:v>39103</c:v>
                </c:pt>
                <c:pt idx="217">
                  <c:v>39286</c:v>
                </c:pt>
                <c:pt idx="218">
                  <c:v>39497</c:v>
                </c:pt>
                <c:pt idx="219">
                  <c:v>39683</c:v>
                </c:pt>
                <c:pt idx="220">
                  <c:v>39909</c:v>
                </c:pt>
                <c:pt idx="221">
                  <c:v>40068</c:v>
                </c:pt>
                <c:pt idx="222">
                  <c:v>40227</c:v>
                </c:pt>
                <c:pt idx="223">
                  <c:v>40397</c:v>
                </c:pt>
                <c:pt idx="224">
                  <c:v>40568</c:v>
                </c:pt>
                <c:pt idx="225">
                  <c:v>40726</c:v>
                </c:pt>
                <c:pt idx="226">
                  <c:v>40885</c:v>
                </c:pt>
                <c:pt idx="227">
                  <c:v>41070</c:v>
                </c:pt>
                <c:pt idx="228">
                  <c:v>41222</c:v>
                </c:pt>
                <c:pt idx="229">
                  <c:v>41422</c:v>
                </c:pt>
                <c:pt idx="230">
                  <c:v>41565</c:v>
                </c:pt>
                <c:pt idx="231">
                  <c:v>41752</c:v>
                </c:pt>
                <c:pt idx="232">
                  <c:v>41940</c:v>
                </c:pt>
                <c:pt idx="233">
                  <c:v>42118</c:v>
                </c:pt>
                <c:pt idx="234">
                  <c:v>42267</c:v>
                </c:pt>
                <c:pt idx="235">
                  <c:v>42447</c:v>
                </c:pt>
                <c:pt idx="236">
                  <c:v>42596</c:v>
                </c:pt>
                <c:pt idx="237">
                  <c:v>42771</c:v>
                </c:pt>
                <c:pt idx="238">
                  <c:v>42906</c:v>
                </c:pt>
                <c:pt idx="239">
                  <c:v>43108</c:v>
                </c:pt>
                <c:pt idx="240">
                  <c:v>43323</c:v>
                </c:pt>
                <c:pt idx="241">
                  <c:v>43522</c:v>
                </c:pt>
                <c:pt idx="242">
                  <c:v>43728</c:v>
                </c:pt>
                <c:pt idx="243">
                  <c:v>43936</c:v>
                </c:pt>
                <c:pt idx="244">
                  <c:v>44127</c:v>
                </c:pt>
                <c:pt idx="245">
                  <c:v>44356</c:v>
                </c:pt>
                <c:pt idx="246">
                  <c:v>44556</c:v>
                </c:pt>
                <c:pt idx="247">
                  <c:v>44753</c:v>
                </c:pt>
                <c:pt idx="248">
                  <c:v>44940</c:v>
                </c:pt>
                <c:pt idx="249">
                  <c:v>45145</c:v>
                </c:pt>
                <c:pt idx="250">
                  <c:v>45321</c:v>
                </c:pt>
                <c:pt idx="251">
                  <c:v>45530</c:v>
                </c:pt>
                <c:pt idx="252">
                  <c:v>45669</c:v>
                </c:pt>
                <c:pt idx="253">
                  <c:v>45824</c:v>
                </c:pt>
                <c:pt idx="254">
                  <c:v>45945</c:v>
                </c:pt>
                <c:pt idx="255">
                  <c:v>46091</c:v>
                </c:pt>
                <c:pt idx="256">
                  <c:v>46247</c:v>
                </c:pt>
                <c:pt idx="257">
                  <c:v>46406</c:v>
                </c:pt>
                <c:pt idx="258">
                  <c:v>46574</c:v>
                </c:pt>
                <c:pt idx="259">
                  <c:v>46768</c:v>
                </c:pt>
                <c:pt idx="260">
                  <c:v>46942</c:v>
                </c:pt>
                <c:pt idx="261">
                  <c:v>47153</c:v>
                </c:pt>
                <c:pt idx="262">
                  <c:v>47316</c:v>
                </c:pt>
                <c:pt idx="263">
                  <c:v>47497</c:v>
                </c:pt>
                <c:pt idx="264">
                  <c:v>47656</c:v>
                </c:pt>
                <c:pt idx="265">
                  <c:v>47842</c:v>
                </c:pt>
                <c:pt idx="266">
                  <c:v>48017</c:v>
                </c:pt>
                <c:pt idx="267">
                  <c:v>48205</c:v>
                </c:pt>
                <c:pt idx="268">
                  <c:v>48365</c:v>
                </c:pt>
                <c:pt idx="269">
                  <c:v>48547</c:v>
                </c:pt>
                <c:pt idx="270">
                  <c:v>48715</c:v>
                </c:pt>
                <c:pt idx="271">
                  <c:v>48897</c:v>
                </c:pt>
                <c:pt idx="272">
                  <c:v>49065</c:v>
                </c:pt>
                <c:pt idx="273">
                  <c:v>49240</c:v>
                </c:pt>
                <c:pt idx="274">
                  <c:v>49392</c:v>
                </c:pt>
                <c:pt idx="275">
                  <c:v>49567</c:v>
                </c:pt>
                <c:pt idx="276">
                  <c:v>49749</c:v>
                </c:pt>
                <c:pt idx="277">
                  <c:v>49922</c:v>
                </c:pt>
                <c:pt idx="278">
                  <c:v>50079</c:v>
                </c:pt>
                <c:pt idx="279">
                  <c:v>50249</c:v>
                </c:pt>
                <c:pt idx="280">
                  <c:v>50411</c:v>
                </c:pt>
                <c:pt idx="281">
                  <c:v>50576</c:v>
                </c:pt>
                <c:pt idx="282">
                  <c:v>50744</c:v>
                </c:pt>
                <c:pt idx="283">
                  <c:v>50914</c:v>
                </c:pt>
                <c:pt idx="284">
                  <c:v>51094</c:v>
                </c:pt>
                <c:pt idx="285">
                  <c:v>51274</c:v>
                </c:pt>
                <c:pt idx="286">
                  <c:v>51432</c:v>
                </c:pt>
                <c:pt idx="287">
                  <c:v>51633</c:v>
                </c:pt>
                <c:pt idx="288">
                  <c:v>51802</c:v>
                </c:pt>
                <c:pt idx="289">
                  <c:v>52007</c:v>
                </c:pt>
                <c:pt idx="290">
                  <c:v>52146</c:v>
                </c:pt>
                <c:pt idx="291">
                  <c:v>52330</c:v>
                </c:pt>
                <c:pt idx="292">
                  <c:v>52473</c:v>
                </c:pt>
                <c:pt idx="293">
                  <c:v>52661</c:v>
                </c:pt>
                <c:pt idx="294">
                  <c:v>52862</c:v>
                </c:pt>
                <c:pt idx="295">
                  <c:v>53048</c:v>
                </c:pt>
                <c:pt idx="296">
                  <c:v>53220</c:v>
                </c:pt>
                <c:pt idx="297">
                  <c:v>53399</c:v>
                </c:pt>
                <c:pt idx="298">
                  <c:v>53571</c:v>
                </c:pt>
                <c:pt idx="299">
                  <c:v>53739</c:v>
                </c:pt>
                <c:pt idx="300">
                  <c:v>53929</c:v>
                </c:pt>
                <c:pt idx="301">
                  <c:v>54098</c:v>
                </c:pt>
                <c:pt idx="302">
                  <c:v>54299</c:v>
                </c:pt>
                <c:pt idx="303">
                  <c:v>54500</c:v>
                </c:pt>
                <c:pt idx="304">
                  <c:v>54687</c:v>
                </c:pt>
                <c:pt idx="305">
                  <c:v>54817</c:v>
                </c:pt>
                <c:pt idx="306">
                  <c:v>54975</c:v>
                </c:pt>
                <c:pt idx="307">
                  <c:v>55141</c:v>
                </c:pt>
                <c:pt idx="308">
                  <c:v>55321</c:v>
                </c:pt>
                <c:pt idx="309">
                  <c:v>55487</c:v>
                </c:pt>
                <c:pt idx="310">
                  <c:v>55658</c:v>
                </c:pt>
                <c:pt idx="311">
                  <c:v>55848</c:v>
                </c:pt>
                <c:pt idx="312">
                  <c:v>55986</c:v>
                </c:pt>
                <c:pt idx="313">
                  <c:v>56191</c:v>
                </c:pt>
                <c:pt idx="314">
                  <c:v>56380</c:v>
                </c:pt>
                <c:pt idx="315">
                  <c:v>56555</c:v>
                </c:pt>
                <c:pt idx="316">
                  <c:v>56727</c:v>
                </c:pt>
                <c:pt idx="317">
                  <c:v>56927</c:v>
                </c:pt>
                <c:pt idx="318">
                  <c:v>57113</c:v>
                </c:pt>
                <c:pt idx="319">
                  <c:v>57265</c:v>
                </c:pt>
                <c:pt idx="320">
                  <c:v>57473</c:v>
                </c:pt>
                <c:pt idx="321">
                  <c:v>57645</c:v>
                </c:pt>
                <c:pt idx="322">
                  <c:v>57808</c:v>
                </c:pt>
                <c:pt idx="323">
                  <c:v>57938</c:v>
                </c:pt>
                <c:pt idx="324">
                  <c:v>58118</c:v>
                </c:pt>
                <c:pt idx="325">
                  <c:v>58266</c:v>
                </c:pt>
                <c:pt idx="326">
                  <c:v>58462</c:v>
                </c:pt>
                <c:pt idx="327">
                  <c:v>58635</c:v>
                </c:pt>
                <c:pt idx="328">
                  <c:v>58817</c:v>
                </c:pt>
                <c:pt idx="329">
                  <c:v>58981</c:v>
                </c:pt>
                <c:pt idx="330">
                  <c:v>59162</c:v>
                </c:pt>
                <c:pt idx="331">
                  <c:v>59358</c:v>
                </c:pt>
                <c:pt idx="332">
                  <c:v>59546</c:v>
                </c:pt>
                <c:pt idx="333">
                  <c:v>59717</c:v>
                </c:pt>
                <c:pt idx="334">
                  <c:v>59872</c:v>
                </c:pt>
                <c:pt idx="335">
                  <c:v>60042</c:v>
                </c:pt>
                <c:pt idx="336">
                  <c:v>60203</c:v>
                </c:pt>
                <c:pt idx="337">
                  <c:v>60392</c:v>
                </c:pt>
                <c:pt idx="338">
                  <c:v>60587</c:v>
                </c:pt>
                <c:pt idx="339">
                  <c:v>60787</c:v>
                </c:pt>
                <c:pt idx="340">
                  <c:v>60937</c:v>
                </c:pt>
                <c:pt idx="341">
                  <c:v>61131</c:v>
                </c:pt>
                <c:pt idx="342">
                  <c:v>61284</c:v>
                </c:pt>
                <c:pt idx="343">
                  <c:v>61473</c:v>
                </c:pt>
                <c:pt idx="344">
                  <c:v>61620</c:v>
                </c:pt>
                <c:pt idx="345">
                  <c:v>61789</c:v>
                </c:pt>
                <c:pt idx="346">
                  <c:v>61949</c:v>
                </c:pt>
                <c:pt idx="347">
                  <c:v>62111</c:v>
                </c:pt>
                <c:pt idx="348">
                  <c:v>62277</c:v>
                </c:pt>
                <c:pt idx="349">
                  <c:v>62460</c:v>
                </c:pt>
                <c:pt idx="350">
                  <c:v>62626</c:v>
                </c:pt>
                <c:pt idx="351">
                  <c:v>62802</c:v>
                </c:pt>
                <c:pt idx="352">
                  <c:v>62977</c:v>
                </c:pt>
                <c:pt idx="353">
                  <c:v>63153</c:v>
                </c:pt>
                <c:pt idx="354">
                  <c:v>63314</c:v>
                </c:pt>
                <c:pt idx="355">
                  <c:v>63502</c:v>
                </c:pt>
                <c:pt idx="356">
                  <c:v>63670</c:v>
                </c:pt>
                <c:pt idx="357">
                  <c:v>63849</c:v>
                </c:pt>
                <c:pt idx="358">
                  <c:v>64001</c:v>
                </c:pt>
                <c:pt idx="359">
                  <c:v>64184</c:v>
                </c:pt>
                <c:pt idx="360">
                  <c:v>64347</c:v>
                </c:pt>
                <c:pt idx="361">
                  <c:v>64514</c:v>
                </c:pt>
                <c:pt idx="362">
                  <c:v>64655</c:v>
                </c:pt>
                <c:pt idx="363">
                  <c:v>64817</c:v>
                </c:pt>
                <c:pt idx="364">
                  <c:v>64954</c:v>
                </c:pt>
                <c:pt idx="365">
                  <c:v>65126</c:v>
                </c:pt>
                <c:pt idx="366">
                  <c:v>65269</c:v>
                </c:pt>
                <c:pt idx="367">
                  <c:v>65439</c:v>
                </c:pt>
                <c:pt idx="368">
                  <c:v>65579</c:v>
                </c:pt>
                <c:pt idx="369">
                  <c:v>65764</c:v>
                </c:pt>
                <c:pt idx="370">
                  <c:v>65925</c:v>
                </c:pt>
                <c:pt idx="371">
                  <c:v>66102</c:v>
                </c:pt>
                <c:pt idx="372">
                  <c:v>66246</c:v>
                </c:pt>
                <c:pt idx="373">
                  <c:v>66411</c:v>
                </c:pt>
                <c:pt idx="374">
                  <c:v>66549</c:v>
                </c:pt>
                <c:pt idx="375">
                  <c:v>66721</c:v>
                </c:pt>
                <c:pt idx="376">
                  <c:v>66877</c:v>
                </c:pt>
                <c:pt idx="377">
                  <c:v>67078</c:v>
                </c:pt>
                <c:pt idx="378">
                  <c:v>67229</c:v>
                </c:pt>
                <c:pt idx="379">
                  <c:v>67411</c:v>
                </c:pt>
                <c:pt idx="380">
                  <c:v>67574</c:v>
                </c:pt>
                <c:pt idx="381">
                  <c:v>67732</c:v>
                </c:pt>
                <c:pt idx="382">
                  <c:v>67881</c:v>
                </c:pt>
                <c:pt idx="383">
                  <c:v>68031</c:v>
                </c:pt>
                <c:pt idx="384">
                  <c:v>68197</c:v>
                </c:pt>
                <c:pt idx="385">
                  <c:v>68388</c:v>
                </c:pt>
                <c:pt idx="386">
                  <c:v>68542</c:v>
                </c:pt>
                <c:pt idx="387">
                  <c:v>68722</c:v>
                </c:pt>
                <c:pt idx="388">
                  <c:v>68893</c:v>
                </c:pt>
                <c:pt idx="389">
                  <c:v>69051</c:v>
                </c:pt>
                <c:pt idx="390">
                  <c:v>69197</c:v>
                </c:pt>
                <c:pt idx="391">
                  <c:v>69385</c:v>
                </c:pt>
                <c:pt idx="392">
                  <c:v>69517</c:v>
                </c:pt>
                <c:pt idx="393">
                  <c:v>69686</c:v>
                </c:pt>
                <c:pt idx="394">
                  <c:v>69859</c:v>
                </c:pt>
                <c:pt idx="395">
                  <c:v>70037</c:v>
                </c:pt>
                <c:pt idx="396">
                  <c:v>70238</c:v>
                </c:pt>
                <c:pt idx="397">
                  <c:v>70395</c:v>
                </c:pt>
                <c:pt idx="398">
                  <c:v>70572</c:v>
                </c:pt>
                <c:pt idx="399">
                  <c:v>70730</c:v>
                </c:pt>
                <c:pt idx="400">
                  <c:v>70911</c:v>
                </c:pt>
                <c:pt idx="401">
                  <c:v>71039</c:v>
                </c:pt>
                <c:pt idx="402">
                  <c:v>71225</c:v>
                </c:pt>
                <c:pt idx="403">
                  <c:v>71401</c:v>
                </c:pt>
                <c:pt idx="404">
                  <c:v>71595</c:v>
                </c:pt>
                <c:pt idx="405">
                  <c:v>71726</c:v>
                </c:pt>
                <c:pt idx="406">
                  <c:v>71897</c:v>
                </c:pt>
                <c:pt idx="407">
                  <c:v>72030</c:v>
                </c:pt>
                <c:pt idx="408">
                  <c:v>72191</c:v>
                </c:pt>
                <c:pt idx="409">
                  <c:v>72321</c:v>
                </c:pt>
                <c:pt idx="410">
                  <c:v>72492</c:v>
                </c:pt>
                <c:pt idx="411">
                  <c:v>72666</c:v>
                </c:pt>
                <c:pt idx="412">
                  <c:v>72838</c:v>
                </c:pt>
                <c:pt idx="413">
                  <c:v>72996</c:v>
                </c:pt>
                <c:pt idx="414">
                  <c:v>73131</c:v>
                </c:pt>
                <c:pt idx="415">
                  <c:v>73266</c:v>
                </c:pt>
                <c:pt idx="416">
                  <c:v>73449</c:v>
                </c:pt>
                <c:pt idx="417">
                  <c:v>73572</c:v>
                </c:pt>
                <c:pt idx="418">
                  <c:v>73701</c:v>
                </c:pt>
                <c:pt idx="419">
                  <c:v>73821</c:v>
                </c:pt>
              </c:numCache>
            </c:numRef>
          </c:cat>
          <c:val>
            <c:numRef>
              <c:f>Sheet1!$E$2:$E$421</c:f>
              <c:numCache>
                <c:formatCode>General</c:formatCode>
                <c:ptCount val="420"/>
                <c:pt idx="0">
                  <c:v>1.76953125</c:v>
                </c:pt>
                <c:pt idx="1">
                  <c:v>5.8779296875</c:v>
                </c:pt>
                <c:pt idx="2">
                  <c:v>6.404296875</c:v>
                </c:pt>
                <c:pt idx="3">
                  <c:v>7.384765625</c:v>
                </c:pt>
                <c:pt idx="4">
                  <c:v>8.357421875</c:v>
                </c:pt>
                <c:pt idx="5">
                  <c:v>9.7001953125</c:v>
                </c:pt>
                <c:pt idx="6">
                  <c:v>10.2392578125</c:v>
                </c:pt>
                <c:pt idx="7">
                  <c:v>10.7978515625</c:v>
                </c:pt>
                <c:pt idx="8">
                  <c:v>12.9501953125</c:v>
                </c:pt>
                <c:pt idx="9">
                  <c:v>13.787109375</c:v>
                </c:pt>
                <c:pt idx="10">
                  <c:v>17.427734375</c:v>
                </c:pt>
                <c:pt idx="11">
                  <c:v>17.609375</c:v>
                </c:pt>
                <c:pt idx="12">
                  <c:v>17.609375</c:v>
                </c:pt>
                <c:pt idx="13">
                  <c:v>17.609375</c:v>
                </c:pt>
                <c:pt idx="14">
                  <c:v>17.62890625</c:v>
                </c:pt>
                <c:pt idx="15">
                  <c:v>17.62890625</c:v>
                </c:pt>
                <c:pt idx="16">
                  <c:v>17.62890625</c:v>
                </c:pt>
                <c:pt idx="17">
                  <c:v>17.7236328125</c:v>
                </c:pt>
                <c:pt idx="18">
                  <c:v>17.8212890625</c:v>
                </c:pt>
                <c:pt idx="19">
                  <c:v>17.8212890625</c:v>
                </c:pt>
                <c:pt idx="20">
                  <c:v>17.8212890625</c:v>
                </c:pt>
                <c:pt idx="21">
                  <c:v>17.8212890625</c:v>
                </c:pt>
                <c:pt idx="22">
                  <c:v>17.6962890625</c:v>
                </c:pt>
                <c:pt idx="23">
                  <c:v>17.6962890625</c:v>
                </c:pt>
                <c:pt idx="24">
                  <c:v>17.6962890625</c:v>
                </c:pt>
                <c:pt idx="25">
                  <c:v>17.697265625</c:v>
                </c:pt>
                <c:pt idx="26">
                  <c:v>17.6962890625</c:v>
                </c:pt>
                <c:pt idx="27">
                  <c:v>17.6923828125</c:v>
                </c:pt>
                <c:pt idx="28">
                  <c:v>17.6923828125</c:v>
                </c:pt>
                <c:pt idx="29">
                  <c:v>17.6923828125</c:v>
                </c:pt>
                <c:pt idx="30">
                  <c:v>17.6923828125</c:v>
                </c:pt>
                <c:pt idx="31">
                  <c:v>17.724609375</c:v>
                </c:pt>
                <c:pt idx="32">
                  <c:v>18.318359375</c:v>
                </c:pt>
                <c:pt idx="33">
                  <c:v>18.6953125</c:v>
                </c:pt>
                <c:pt idx="34">
                  <c:v>18.7109375</c:v>
                </c:pt>
                <c:pt idx="35">
                  <c:v>18.765625</c:v>
                </c:pt>
                <c:pt idx="36">
                  <c:v>18.765625</c:v>
                </c:pt>
                <c:pt idx="37">
                  <c:v>18.56640625</c:v>
                </c:pt>
                <c:pt idx="38">
                  <c:v>18.5654296875</c:v>
                </c:pt>
                <c:pt idx="39">
                  <c:v>18.5654296875</c:v>
                </c:pt>
                <c:pt idx="40">
                  <c:v>18.5654296875</c:v>
                </c:pt>
                <c:pt idx="41">
                  <c:v>18.5673828125</c:v>
                </c:pt>
                <c:pt idx="42">
                  <c:v>18.5654296875</c:v>
                </c:pt>
                <c:pt idx="43">
                  <c:v>18.5673828125</c:v>
                </c:pt>
                <c:pt idx="44">
                  <c:v>18.5654296875</c:v>
                </c:pt>
                <c:pt idx="45">
                  <c:v>18.56640625</c:v>
                </c:pt>
                <c:pt idx="46">
                  <c:v>18.5654296875</c:v>
                </c:pt>
                <c:pt idx="47">
                  <c:v>18.5654296875</c:v>
                </c:pt>
                <c:pt idx="48">
                  <c:v>18.5654296875</c:v>
                </c:pt>
                <c:pt idx="49">
                  <c:v>18.5673828125</c:v>
                </c:pt>
                <c:pt idx="50">
                  <c:v>18.5654296875</c:v>
                </c:pt>
                <c:pt idx="51">
                  <c:v>18.5673828125</c:v>
                </c:pt>
                <c:pt idx="52">
                  <c:v>18.5654296875</c:v>
                </c:pt>
                <c:pt idx="53">
                  <c:v>18.5673828125</c:v>
                </c:pt>
                <c:pt idx="54">
                  <c:v>18.5654296875</c:v>
                </c:pt>
                <c:pt idx="55">
                  <c:v>18.5654296875</c:v>
                </c:pt>
                <c:pt idx="56">
                  <c:v>18.5654296875</c:v>
                </c:pt>
                <c:pt idx="57">
                  <c:v>18.5654296875</c:v>
                </c:pt>
                <c:pt idx="58">
                  <c:v>18.5654296875</c:v>
                </c:pt>
                <c:pt idx="59">
                  <c:v>18.5654296875</c:v>
                </c:pt>
                <c:pt idx="60">
                  <c:v>18.5654296875</c:v>
                </c:pt>
                <c:pt idx="61">
                  <c:v>18.5654296875</c:v>
                </c:pt>
                <c:pt idx="62">
                  <c:v>18.5654296875</c:v>
                </c:pt>
                <c:pt idx="63">
                  <c:v>18.5654296875</c:v>
                </c:pt>
                <c:pt idx="64">
                  <c:v>18.5654296875</c:v>
                </c:pt>
                <c:pt idx="65">
                  <c:v>18.5654296875</c:v>
                </c:pt>
                <c:pt idx="66">
                  <c:v>18.5654296875</c:v>
                </c:pt>
                <c:pt idx="67">
                  <c:v>18.6513671875</c:v>
                </c:pt>
                <c:pt idx="68">
                  <c:v>18.78125</c:v>
                </c:pt>
                <c:pt idx="69">
                  <c:v>18.78125</c:v>
                </c:pt>
                <c:pt idx="70">
                  <c:v>18.796875</c:v>
                </c:pt>
                <c:pt idx="71">
                  <c:v>18.796875</c:v>
                </c:pt>
                <c:pt idx="72">
                  <c:v>18.796875</c:v>
                </c:pt>
                <c:pt idx="73">
                  <c:v>18.82421875</c:v>
                </c:pt>
                <c:pt idx="74">
                  <c:v>18.82421875</c:v>
                </c:pt>
                <c:pt idx="75">
                  <c:v>18.82421875</c:v>
                </c:pt>
                <c:pt idx="76">
                  <c:v>18.82421875</c:v>
                </c:pt>
                <c:pt idx="77">
                  <c:v>18.82421875</c:v>
                </c:pt>
                <c:pt idx="78">
                  <c:v>18.82421875</c:v>
                </c:pt>
                <c:pt idx="79">
                  <c:v>18.82421875</c:v>
                </c:pt>
                <c:pt idx="80">
                  <c:v>18.82421875</c:v>
                </c:pt>
                <c:pt idx="81">
                  <c:v>18.84765625</c:v>
                </c:pt>
                <c:pt idx="82">
                  <c:v>18.857421875</c:v>
                </c:pt>
                <c:pt idx="83">
                  <c:v>18.859375</c:v>
                </c:pt>
                <c:pt idx="84">
                  <c:v>18.859375</c:v>
                </c:pt>
                <c:pt idx="85">
                  <c:v>18.859375</c:v>
                </c:pt>
                <c:pt idx="86">
                  <c:v>18.876953125</c:v>
                </c:pt>
                <c:pt idx="87">
                  <c:v>18.8984375</c:v>
                </c:pt>
                <c:pt idx="88">
                  <c:v>18.900390625</c:v>
                </c:pt>
                <c:pt idx="89">
                  <c:v>18.8984375</c:v>
                </c:pt>
                <c:pt idx="90">
                  <c:v>18.900390625</c:v>
                </c:pt>
                <c:pt idx="91">
                  <c:v>18.8984375</c:v>
                </c:pt>
                <c:pt idx="92">
                  <c:v>18.8984375</c:v>
                </c:pt>
                <c:pt idx="93">
                  <c:v>18.8984375</c:v>
                </c:pt>
                <c:pt idx="94">
                  <c:v>18.8984375</c:v>
                </c:pt>
                <c:pt idx="95">
                  <c:v>18.8984375</c:v>
                </c:pt>
                <c:pt idx="96">
                  <c:v>18.8984375</c:v>
                </c:pt>
                <c:pt idx="97">
                  <c:v>18.8984375</c:v>
                </c:pt>
                <c:pt idx="98">
                  <c:v>18.8984375</c:v>
                </c:pt>
                <c:pt idx="99">
                  <c:v>18.8984375</c:v>
                </c:pt>
                <c:pt idx="100">
                  <c:v>18.8984375</c:v>
                </c:pt>
                <c:pt idx="101">
                  <c:v>18.8984375</c:v>
                </c:pt>
                <c:pt idx="102">
                  <c:v>18.8984375</c:v>
                </c:pt>
                <c:pt idx="103">
                  <c:v>18.8984375</c:v>
                </c:pt>
                <c:pt idx="104">
                  <c:v>18.8984375</c:v>
                </c:pt>
                <c:pt idx="105">
                  <c:v>18.8984375</c:v>
                </c:pt>
                <c:pt idx="106">
                  <c:v>18.8984375</c:v>
                </c:pt>
                <c:pt idx="107">
                  <c:v>18.8984375</c:v>
                </c:pt>
                <c:pt idx="108">
                  <c:v>18.8984375</c:v>
                </c:pt>
                <c:pt idx="109">
                  <c:v>18.8984375</c:v>
                </c:pt>
                <c:pt idx="110">
                  <c:v>18.8984375</c:v>
                </c:pt>
                <c:pt idx="111">
                  <c:v>18.8984375</c:v>
                </c:pt>
                <c:pt idx="112">
                  <c:v>18.8984375</c:v>
                </c:pt>
                <c:pt idx="113">
                  <c:v>18.8984375</c:v>
                </c:pt>
                <c:pt idx="114">
                  <c:v>18.8984375</c:v>
                </c:pt>
                <c:pt idx="115">
                  <c:v>18.8984375</c:v>
                </c:pt>
                <c:pt idx="116">
                  <c:v>18.8984375</c:v>
                </c:pt>
                <c:pt idx="117">
                  <c:v>18.8984375</c:v>
                </c:pt>
                <c:pt idx="118">
                  <c:v>18.8984375</c:v>
                </c:pt>
                <c:pt idx="119">
                  <c:v>18.8984375</c:v>
                </c:pt>
                <c:pt idx="120">
                  <c:v>18.8984375</c:v>
                </c:pt>
                <c:pt idx="121">
                  <c:v>18.8984375</c:v>
                </c:pt>
                <c:pt idx="122">
                  <c:v>18.8984375</c:v>
                </c:pt>
                <c:pt idx="123">
                  <c:v>18.90625</c:v>
                </c:pt>
                <c:pt idx="124">
                  <c:v>18.91796875</c:v>
                </c:pt>
                <c:pt idx="125">
                  <c:v>18.919921875</c:v>
                </c:pt>
                <c:pt idx="126">
                  <c:v>18.91796875</c:v>
                </c:pt>
                <c:pt idx="127">
                  <c:v>18.923828125</c:v>
                </c:pt>
                <c:pt idx="128">
                  <c:v>18.921875</c:v>
                </c:pt>
                <c:pt idx="129">
                  <c:v>18.921875</c:v>
                </c:pt>
                <c:pt idx="130">
                  <c:v>18.92578125</c:v>
                </c:pt>
                <c:pt idx="131">
                  <c:v>18.92578125</c:v>
                </c:pt>
                <c:pt idx="132">
                  <c:v>18.92578125</c:v>
                </c:pt>
                <c:pt idx="133">
                  <c:v>18.92578125</c:v>
                </c:pt>
                <c:pt idx="134">
                  <c:v>18.9296875</c:v>
                </c:pt>
                <c:pt idx="135">
                  <c:v>18.9375</c:v>
                </c:pt>
                <c:pt idx="136">
                  <c:v>18.9375</c:v>
                </c:pt>
                <c:pt idx="137">
                  <c:v>18.9375</c:v>
                </c:pt>
                <c:pt idx="138">
                  <c:v>18.9296875</c:v>
                </c:pt>
                <c:pt idx="139">
                  <c:v>18.9296875</c:v>
                </c:pt>
                <c:pt idx="140">
                  <c:v>18.9296875</c:v>
                </c:pt>
                <c:pt idx="141">
                  <c:v>18.9296875</c:v>
                </c:pt>
                <c:pt idx="142">
                  <c:v>18.9296875</c:v>
                </c:pt>
                <c:pt idx="143">
                  <c:v>18.9296875</c:v>
                </c:pt>
                <c:pt idx="144">
                  <c:v>18.9296875</c:v>
                </c:pt>
                <c:pt idx="145">
                  <c:v>18.9296875</c:v>
                </c:pt>
                <c:pt idx="146">
                  <c:v>18.9296875</c:v>
                </c:pt>
                <c:pt idx="147">
                  <c:v>18.9296875</c:v>
                </c:pt>
                <c:pt idx="148">
                  <c:v>18.9296875</c:v>
                </c:pt>
                <c:pt idx="149">
                  <c:v>18.9296875</c:v>
                </c:pt>
                <c:pt idx="150">
                  <c:v>18.9296875</c:v>
                </c:pt>
                <c:pt idx="151">
                  <c:v>18.9296875</c:v>
                </c:pt>
                <c:pt idx="152">
                  <c:v>18.9296875</c:v>
                </c:pt>
                <c:pt idx="153">
                  <c:v>18.9296875</c:v>
                </c:pt>
                <c:pt idx="154">
                  <c:v>18.9296875</c:v>
                </c:pt>
                <c:pt idx="155">
                  <c:v>18.9296875</c:v>
                </c:pt>
                <c:pt idx="156">
                  <c:v>18.9296875</c:v>
                </c:pt>
                <c:pt idx="157">
                  <c:v>18.9296875</c:v>
                </c:pt>
                <c:pt idx="158">
                  <c:v>18.9296875</c:v>
                </c:pt>
                <c:pt idx="159">
                  <c:v>18.9296875</c:v>
                </c:pt>
                <c:pt idx="160">
                  <c:v>18.9296875</c:v>
                </c:pt>
                <c:pt idx="161">
                  <c:v>18.9296875</c:v>
                </c:pt>
                <c:pt idx="162">
                  <c:v>18.9296875</c:v>
                </c:pt>
                <c:pt idx="163">
                  <c:v>18.9296875</c:v>
                </c:pt>
                <c:pt idx="164">
                  <c:v>18.9296875</c:v>
                </c:pt>
                <c:pt idx="165">
                  <c:v>18.9296875</c:v>
                </c:pt>
                <c:pt idx="166">
                  <c:v>18.9296875</c:v>
                </c:pt>
                <c:pt idx="167">
                  <c:v>18.9296875</c:v>
                </c:pt>
                <c:pt idx="168">
                  <c:v>18.9296875</c:v>
                </c:pt>
                <c:pt idx="169">
                  <c:v>18.9296875</c:v>
                </c:pt>
                <c:pt idx="170">
                  <c:v>18.9296875</c:v>
                </c:pt>
                <c:pt idx="171">
                  <c:v>18.9296875</c:v>
                </c:pt>
                <c:pt idx="172">
                  <c:v>18.9296875</c:v>
                </c:pt>
                <c:pt idx="173">
                  <c:v>18.94140625</c:v>
                </c:pt>
                <c:pt idx="174">
                  <c:v>18.94140625</c:v>
                </c:pt>
                <c:pt idx="175">
                  <c:v>18.94140625</c:v>
                </c:pt>
                <c:pt idx="176">
                  <c:v>18.94140625</c:v>
                </c:pt>
                <c:pt idx="177">
                  <c:v>18.94140625</c:v>
                </c:pt>
                <c:pt idx="178">
                  <c:v>18.94140625</c:v>
                </c:pt>
                <c:pt idx="179">
                  <c:v>18.94140625</c:v>
                </c:pt>
                <c:pt idx="180">
                  <c:v>18.94140625</c:v>
                </c:pt>
                <c:pt idx="181">
                  <c:v>18.94140625</c:v>
                </c:pt>
                <c:pt idx="182">
                  <c:v>18.94140625</c:v>
                </c:pt>
                <c:pt idx="183">
                  <c:v>18.94140625</c:v>
                </c:pt>
                <c:pt idx="184">
                  <c:v>18.94140625</c:v>
                </c:pt>
                <c:pt idx="185">
                  <c:v>18.94140625</c:v>
                </c:pt>
                <c:pt idx="186">
                  <c:v>18.9453125</c:v>
                </c:pt>
                <c:pt idx="187">
                  <c:v>18.9453125</c:v>
                </c:pt>
                <c:pt idx="188">
                  <c:v>18.94921875</c:v>
                </c:pt>
                <c:pt idx="189">
                  <c:v>18.94921875</c:v>
                </c:pt>
                <c:pt idx="190">
                  <c:v>18.94921875</c:v>
                </c:pt>
                <c:pt idx="191">
                  <c:v>18.94921875</c:v>
                </c:pt>
                <c:pt idx="192">
                  <c:v>18.94921875</c:v>
                </c:pt>
                <c:pt idx="193">
                  <c:v>18.94921875</c:v>
                </c:pt>
                <c:pt idx="194">
                  <c:v>18.94921875</c:v>
                </c:pt>
                <c:pt idx="195">
                  <c:v>18.94921875</c:v>
                </c:pt>
                <c:pt idx="196">
                  <c:v>18.94921875</c:v>
                </c:pt>
                <c:pt idx="197">
                  <c:v>18.94921875</c:v>
                </c:pt>
                <c:pt idx="198">
                  <c:v>18.94921875</c:v>
                </c:pt>
                <c:pt idx="199">
                  <c:v>18.94921875</c:v>
                </c:pt>
                <c:pt idx="200">
                  <c:v>18.94921875</c:v>
                </c:pt>
                <c:pt idx="201">
                  <c:v>18.94921875</c:v>
                </c:pt>
                <c:pt idx="202">
                  <c:v>18.94921875</c:v>
                </c:pt>
                <c:pt idx="203">
                  <c:v>18.94921875</c:v>
                </c:pt>
                <c:pt idx="204">
                  <c:v>18.94921875</c:v>
                </c:pt>
                <c:pt idx="205">
                  <c:v>18.94921875</c:v>
                </c:pt>
                <c:pt idx="206">
                  <c:v>18.94921875</c:v>
                </c:pt>
                <c:pt idx="207">
                  <c:v>18.94921875</c:v>
                </c:pt>
                <c:pt idx="208">
                  <c:v>18.94921875</c:v>
                </c:pt>
                <c:pt idx="209">
                  <c:v>18.94921875</c:v>
                </c:pt>
                <c:pt idx="210">
                  <c:v>18.94921875</c:v>
                </c:pt>
                <c:pt idx="211">
                  <c:v>18.94921875</c:v>
                </c:pt>
                <c:pt idx="212">
                  <c:v>18.94921875</c:v>
                </c:pt>
                <c:pt idx="213">
                  <c:v>18.94921875</c:v>
                </c:pt>
                <c:pt idx="214">
                  <c:v>18.94921875</c:v>
                </c:pt>
                <c:pt idx="215">
                  <c:v>18.94921875</c:v>
                </c:pt>
                <c:pt idx="216">
                  <c:v>18.94921875</c:v>
                </c:pt>
                <c:pt idx="217">
                  <c:v>18.94921875</c:v>
                </c:pt>
                <c:pt idx="218">
                  <c:v>19.33203125</c:v>
                </c:pt>
                <c:pt idx="219">
                  <c:v>19.6796875</c:v>
                </c:pt>
                <c:pt idx="220">
                  <c:v>20.0654296875</c:v>
                </c:pt>
                <c:pt idx="221">
                  <c:v>20.0654296875</c:v>
                </c:pt>
                <c:pt idx="222">
                  <c:v>20.0732421875</c:v>
                </c:pt>
                <c:pt idx="223">
                  <c:v>20.0771484375</c:v>
                </c:pt>
                <c:pt idx="224">
                  <c:v>20.0771484375</c:v>
                </c:pt>
                <c:pt idx="225">
                  <c:v>20.0771484375</c:v>
                </c:pt>
                <c:pt idx="226">
                  <c:v>20.0771484375</c:v>
                </c:pt>
                <c:pt idx="227">
                  <c:v>20.0771484375</c:v>
                </c:pt>
                <c:pt idx="228">
                  <c:v>20.1826171875</c:v>
                </c:pt>
                <c:pt idx="229">
                  <c:v>20.6123046875</c:v>
                </c:pt>
                <c:pt idx="230">
                  <c:v>21.3310546875</c:v>
                </c:pt>
                <c:pt idx="231">
                  <c:v>23.30078125</c:v>
                </c:pt>
                <c:pt idx="232">
                  <c:v>23.7177734375</c:v>
                </c:pt>
                <c:pt idx="233">
                  <c:v>24.0693359375</c:v>
                </c:pt>
                <c:pt idx="234">
                  <c:v>24.4912109375</c:v>
                </c:pt>
                <c:pt idx="235">
                  <c:v>25.6630859375</c:v>
                </c:pt>
                <c:pt idx="236">
                  <c:v>25.6630859375</c:v>
                </c:pt>
                <c:pt idx="237">
                  <c:v>25.6630859375</c:v>
                </c:pt>
                <c:pt idx="238">
                  <c:v>25.6630859375</c:v>
                </c:pt>
                <c:pt idx="239">
                  <c:v>25.6630859375</c:v>
                </c:pt>
                <c:pt idx="240">
                  <c:v>25.6943359375</c:v>
                </c:pt>
                <c:pt idx="241">
                  <c:v>25.6943359375</c:v>
                </c:pt>
                <c:pt idx="242">
                  <c:v>25.6943359375</c:v>
                </c:pt>
                <c:pt idx="243">
                  <c:v>25.6943359375</c:v>
                </c:pt>
                <c:pt idx="244">
                  <c:v>25.6943359375</c:v>
                </c:pt>
                <c:pt idx="245">
                  <c:v>25.6943359375</c:v>
                </c:pt>
                <c:pt idx="246">
                  <c:v>25.6943359375</c:v>
                </c:pt>
                <c:pt idx="247">
                  <c:v>25.6943359375</c:v>
                </c:pt>
                <c:pt idx="248">
                  <c:v>25.6953125</c:v>
                </c:pt>
                <c:pt idx="249">
                  <c:v>25.6943359375</c:v>
                </c:pt>
                <c:pt idx="250">
                  <c:v>25.701171875</c:v>
                </c:pt>
                <c:pt idx="251">
                  <c:v>25.794921875</c:v>
                </c:pt>
                <c:pt idx="252">
                  <c:v>26.779296875</c:v>
                </c:pt>
                <c:pt idx="253">
                  <c:v>26.779296875</c:v>
                </c:pt>
                <c:pt idx="254">
                  <c:v>27.337890625</c:v>
                </c:pt>
                <c:pt idx="255">
                  <c:v>27.337890625</c:v>
                </c:pt>
                <c:pt idx="256">
                  <c:v>27.337890625</c:v>
                </c:pt>
                <c:pt idx="257">
                  <c:v>27.337890625</c:v>
                </c:pt>
                <c:pt idx="258">
                  <c:v>27.337890625</c:v>
                </c:pt>
                <c:pt idx="259">
                  <c:v>27.337890625</c:v>
                </c:pt>
                <c:pt idx="260">
                  <c:v>27.337890625</c:v>
                </c:pt>
                <c:pt idx="261">
                  <c:v>27.337890625</c:v>
                </c:pt>
                <c:pt idx="262">
                  <c:v>27.337890625</c:v>
                </c:pt>
                <c:pt idx="263">
                  <c:v>27.337890625</c:v>
                </c:pt>
                <c:pt idx="264">
                  <c:v>27.337890625</c:v>
                </c:pt>
                <c:pt idx="265">
                  <c:v>27.337890625</c:v>
                </c:pt>
                <c:pt idx="266">
                  <c:v>27.337890625</c:v>
                </c:pt>
                <c:pt idx="267">
                  <c:v>27.337890625</c:v>
                </c:pt>
                <c:pt idx="268">
                  <c:v>27.337890625</c:v>
                </c:pt>
                <c:pt idx="269">
                  <c:v>27.521484375</c:v>
                </c:pt>
                <c:pt idx="270">
                  <c:v>27.533203125</c:v>
                </c:pt>
                <c:pt idx="271">
                  <c:v>27.533203125</c:v>
                </c:pt>
                <c:pt idx="272">
                  <c:v>27.533203125</c:v>
                </c:pt>
                <c:pt idx="273">
                  <c:v>27.533203125</c:v>
                </c:pt>
                <c:pt idx="274">
                  <c:v>27.533203125</c:v>
                </c:pt>
                <c:pt idx="275">
                  <c:v>27.533203125</c:v>
                </c:pt>
                <c:pt idx="276">
                  <c:v>27.533203125</c:v>
                </c:pt>
                <c:pt idx="277">
                  <c:v>27.533203125</c:v>
                </c:pt>
                <c:pt idx="278">
                  <c:v>27.533203125</c:v>
                </c:pt>
                <c:pt idx="279">
                  <c:v>27.533203125</c:v>
                </c:pt>
                <c:pt idx="280">
                  <c:v>27.533203125</c:v>
                </c:pt>
                <c:pt idx="281">
                  <c:v>27.533203125</c:v>
                </c:pt>
                <c:pt idx="282">
                  <c:v>27.5341796875</c:v>
                </c:pt>
                <c:pt idx="283">
                  <c:v>27.533203125</c:v>
                </c:pt>
                <c:pt idx="284">
                  <c:v>27.5341796875</c:v>
                </c:pt>
                <c:pt idx="285">
                  <c:v>27.533203125</c:v>
                </c:pt>
                <c:pt idx="286">
                  <c:v>27.533203125</c:v>
                </c:pt>
                <c:pt idx="287">
                  <c:v>27.533203125</c:v>
                </c:pt>
                <c:pt idx="288">
                  <c:v>27.533203125</c:v>
                </c:pt>
                <c:pt idx="289">
                  <c:v>27.384765625</c:v>
                </c:pt>
                <c:pt idx="290">
                  <c:v>27.388671875</c:v>
                </c:pt>
                <c:pt idx="291">
                  <c:v>27.3984375</c:v>
                </c:pt>
                <c:pt idx="292">
                  <c:v>27.396484375</c:v>
                </c:pt>
                <c:pt idx="293">
                  <c:v>27.396484375</c:v>
                </c:pt>
                <c:pt idx="294">
                  <c:v>27.396484375</c:v>
                </c:pt>
                <c:pt idx="295">
                  <c:v>27.396484375</c:v>
                </c:pt>
                <c:pt idx="296">
                  <c:v>27.568359375</c:v>
                </c:pt>
                <c:pt idx="297">
                  <c:v>27.576171875</c:v>
                </c:pt>
                <c:pt idx="298">
                  <c:v>27.576171875</c:v>
                </c:pt>
                <c:pt idx="299">
                  <c:v>27.576171875</c:v>
                </c:pt>
                <c:pt idx="300">
                  <c:v>27.576171875</c:v>
                </c:pt>
                <c:pt idx="301">
                  <c:v>27.576171875</c:v>
                </c:pt>
                <c:pt idx="302">
                  <c:v>27.576171875</c:v>
                </c:pt>
                <c:pt idx="303">
                  <c:v>27.576171875</c:v>
                </c:pt>
                <c:pt idx="304">
                  <c:v>27.576171875</c:v>
                </c:pt>
                <c:pt idx="305">
                  <c:v>27.576171875</c:v>
                </c:pt>
                <c:pt idx="306">
                  <c:v>27.576171875</c:v>
                </c:pt>
                <c:pt idx="307">
                  <c:v>27.650390625</c:v>
                </c:pt>
                <c:pt idx="308">
                  <c:v>27.40625</c:v>
                </c:pt>
                <c:pt idx="309">
                  <c:v>27.404296875</c:v>
                </c:pt>
                <c:pt idx="310">
                  <c:v>27.521484375</c:v>
                </c:pt>
                <c:pt idx="311">
                  <c:v>27.521484375</c:v>
                </c:pt>
                <c:pt idx="312">
                  <c:v>27.521484375</c:v>
                </c:pt>
                <c:pt idx="313">
                  <c:v>27.55859375</c:v>
                </c:pt>
                <c:pt idx="314">
                  <c:v>27.580078125</c:v>
                </c:pt>
                <c:pt idx="315">
                  <c:v>27.6015625</c:v>
                </c:pt>
                <c:pt idx="316">
                  <c:v>27.603515625</c:v>
                </c:pt>
                <c:pt idx="317">
                  <c:v>27.6044921875</c:v>
                </c:pt>
                <c:pt idx="318">
                  <c:v>27.603515625</c:v>
                </c:pt>
                <c:pt idx="319">
                  <c:v>27.603515625</c:v>
                </c:pt>
                <c:pt idx="320">
                  <c:v>27.603515625</c:v>
                </c:pt>
                <c:pt idx="321">
                  <c:v>27.603515625</c:v>
                </c:pt>
                <c:pt idx="322">
                  <c:v>27.603515625</c:v>
                </c:pt>
                <c:pt idx="323">
                  <c:v>27.603515625</c:v>
                </c:pt>
                <c:pt idx="324">
                  <c:v>27.603515625</c:v>
                </c:pt>
                <c:pt idx="325">
                  <c:v>27.603515625</c:v>
                </c:pt>
                <c:pt idx="326">
                  <c:v>27.603515625</c:v>
                </c:pt>
                <c:pt idx="327">
                  <c:v>27.603515625</c:v>
                </c:pt>
                <c:pt idx="328">
                  <c:v>27.603515625</c:v>
                </c:pt>
                <c:pt idx="329">
                  <c:v>27.603515625</c:v>
                </c:pt>
                <c:pt idx="330">
                  <c:v>27.603515625</c:v>
                </c:pt>
                <c:pt idx="331">
                  <c:v>27.857421875</c:v>
                </c:pt>
                <c:pt idx="332">
                  <c:v>27.80078125</c:v>
                </c:pt>
                <c:pt idx="333">
                  <c:v>27.896484375</c:v>
                </c:pt>
                <c:pt idx="334">
                  <c:v>27.8974609375</c:v>
                </c:pt>
                <c:pt idx="335">
                  <c:v>27.896484375</c:v>
                </c:pt>
                <c:pt idx="336">
                  <c:v>27.896484375</c:v>
                </c:pt>
                <c:pt idx="337">
                  <c:v>27.896484375</c:v>
                </c:pt>
                <c:pt idx="338">
                  <c:v>27.974609375</c:v>
                </c:pt>
                <c:pt idx="339">
                  <c:v>27.994140625</c:v>
                </c:pt>
                <c:pt idx="340">
                  <c:v>27.994140625</c:v>
                </c:pt>
                <c:pt idx="341">
                  <c:v>27.994140625</c:v>
                </c:pt>
                <c:pt idx="342">
                  <c:v>27.998046875</c:v>
                </c:pt>
                <c:pt idx="343">
                  <c:v>29.111328125</c:v>
                </c:pt>
                <c:pt idx="344">
                  <c:v>29.111328125</c:v>
                </c:pt>
                <c:pt idx="345">
                  <c:v>29.673828125</c:v>
                </c:pt>
                <c:pt idx="346">
                  <c:v>29.673828125</c:v>
                </c:pt>
                <c:pt idx="347">
                  <c:v>29.673828125</c:v>
                </c:pt>
                <c:pt idx="348">
                  <c:v>29.6748046875</c:v>
                </c:pt>
                <c:pt idx="349">
                  <c:v>29.673828125</c:v>
                </c:pt>
                <c:pt idx="350">
                  <c:v>29.673828125</c:v>
                </c:pt>
                <c:pt idx="351">
                  <c:v>29.673828125</c:v>
                </c:pt>
                <c:pt idx="352">
                  <c:v>29.673828125</c:v>
                </c:pt>
                <c:pt idx="353">
                  <c:v>29.673828125</c:v>
                </c:pt>
                <c:pt idx="354">
                  <c:v>29.673828125</c:v>
                </c:pt>
                <c:pt idx="355">
                  <c:v>29.673828125</c:v>
                </c:pt>
                <c:pt idx="356">
                  <c:v>29.673828125</c:v>
                </c:pt>
                <c:pt idx="357">
                  <c:v>29.673828125</c:v>
                </c:pt>
                <c:pt idx="358">
                  <c:v>29.673828125</c:v>
                </c:pt>
                <c:pt idx="359">
                  <c:v>29.673828125</c:v>
                </c:pt>
                <c:pt idx="360">
                  <c:v>29.771484375</c:v>
                </c:pt>
                <c:pt idx="361">
                  <c:v>29.822265625</c:v>
                </c:pt>
                <c:pt idx="362">
                  <c:v>29.822265625</c:v>
                </c:pt>
                <c:pt idx="363">
                  <c:v>29.822265625</c:v>
                </c:pt>
                <c:pt idx="364">
                  <c:v>29.822265625</c:v>
                </c:pt>
                <c:pt idx="365">
                  <c:v>29.822265625</c:v>
                </c:pt>
                <c:pt idx="366">
                  <c:v>29.822265625</c:v>
                </c:pt>
                <c:pt idx="367">
                  <c:v>29.822265625</c:v>
                </c:pt>
                <c:pt idx="368">
                  <c:v>29.822265625</c:v>
                </c:pt>
                <c:pt idx="369">
                  <c:v>29.822265625</c:v>
                </c:pt>
                <c:pt idx="370">
                  <c:v>29.822265625</c:v>
                </c:pt>
                <c:pt idx="371">
                  <c:v>29.822265625</c:v>
                </c:pt>
                <c:pt idx="372">
                  <c:v>29.822265625</c:v>
                </c:pt>
                <c:pt idx="373">
                  <c:v>29.822265625</c:v>
                </c:pt>
                <c:pt idx="374">
                  <c:v>29.822265625</c:v>
                </c:pt>
                <c:pt idx="375">
                  <c:v>29.822265625</c:v>
                </c:pt>
                <c:pt idx="376">
                  <c:v>29.8232421875</c:v>
                </c:pt>
                <c:pt idx="377">
                  <c:v>29.822265625</c:v>
                </c:pt>
                <c:pt idx="378">
                  <c:v>29.822265625</c:v>
                </c:pt>
                <c:pt idx="379">
                  <c:v>29.849609375</c:v>
                </c:pt>
                <c:pt idx="380">
                  <c:v>29.685546875</c:v>
                </c:pt>
                <c:pt idx="381">
                  <c:v>29.685546875</c:v>
                </c:pt>
                <c:pt idx="382">
                  <c:v>29.685546875</c:v>
                </c:pt>
                <c:pt idx="383">
                  <c:v>29.685546875</c:v>
                </c:pt>
                <c:pt idx="384">
                  <c:v>29.685546875</c:v>
                </c:pt>
                <c:pt idx="385">
                  <c:v>29.685546875</c:v>
                </c:pt>
                <c:pt idx="386">
                  <c:v>29.685546875</c:v>
                </c:pt>
                <c:pt idx="387">
                  <c:v>29.787109375</c:v>
                </c:pt>
                <c:pt idx="388">
                  <c:v>29.833984375</c:v>
                </c:pt>
                <c:pt idx="389">
                  <c:v>29.833984375</c:v>
                </c:pt>
                <c:pt idx="390">
                  <c:v>29.833984375</c:v>
                </c:pt>
                <c:pt idx="391">
                  <c:v>29.8359375</c:v>
                </c:pt>
                <c:pt idx="392">
                  <c:v>29.833984375</c:v>
                </c:pt>
                <c:pt idx="393">
                  <c:v>29.8359375</c:v>
                </c:pt>
                <c:pt idx="394">
                  <c:v>29.833984375</c:v>
                </c:pt>
                <c:pt idx="395">
                  <c:v>29.8359375</c:v>
                </c:pt>
                <c:pt idx="396">
                  <c:v>29.693359375</c:v>
                </c:pt>
                <c:pt idx="397">
                  <c:v>29.693359375</c:v>
                </c:pt>
                <c:pt idx="398">
                  <c:v>29.693359375</c:v>
                </c:pt>
                <c:pt idx="399">
                  <c:v>29.810546875</c:v>
                </c:pt>
                <c:pt idx="400">
                  <c:v>29.810546875</c:v>
                </c:pt>
                <c:pt idx="401">
                  <c:v>29.810546875</c:v>
                </c:pt>
                <c:pt idx="402">
                  <c:v>29.845703125</c:v>
                </c:pt>
                <c:pt idx="403">
                  <c:v>29.869140625</c:v>
                </c:pt>
                <c:pt idx="404">
                  <c:v>29.89453125</c:v>
                </c:pt>
                <c:pt idx="405">
                  <c:v>29.892578125</c:v>
                </c:pt>
                <c:pt idx="406">
                  <c:v>29.89453125</c:v>
                </c:pt>
                <c:pt idx="407">
                  <c:v>29.892578125</c:v>
                </c:pt>
                <c:pt idx="408">
                  <c:v>29.89453125</c:v>
                </c:pt>
                <c:pt idx="409">
                  <c:v>29.892578125</c:v>
                </c:pt>
                <c:pt idx="410">
                  <c:v>29.89453125</c:v>
                </c:pt>
                <c:pt idx="411">
                  <c:v>29.892578125</c:v>
                </c:pt>
                <c:pt idx="412">
                  <c:v>29.8935546875</c:v>
                </c:pt>
                <c:pt idx="413">
                  <c:v>29.892578125</c:v>
                </c:pt>
                <c:pt idx="414">
                  <c:v>29.892578125</c:v>
                </c:pt>
                <c:pt idx="415">
                  <c:v>29.892578125</c:v>
                </c:pt>
                <c:pt idx="416">
                  <c:v>29.8935546875</c:v>
                </c:pt>
                <c:pt idx="417">
                  <c:v>29.892578125</c:v>
                </c:pt>
                <c:pt idx="418">
                  <c:v>29.89453125</c:v>
                </c:pt>
                <c:pt idx="419">
                  <c:v>29.892578125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62368"/>
        <c:axId val="1813754752"/>
      </c:lineChart>
      <c:catAx>
        <c:axId val="18137623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5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547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6236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21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563</f>
        <v>563</v>
      </c>
      <c r="B2" s="1">
        <f>0</f>
        <v>0</v>
      </c>
      <c r="C2" s="1">
        <f>563</f>
        <v>563</v>
      </c>
      <c r="D2" s="1">
        <f>1812</f>
        <v>1812</v>
      </c>
      <c r="E2" s="1">
        <f>1.76953125</f>
        <v>1.76953125</v>
      </c>
      <c r="G2" s="1">
        <f>341</f>
        <v>341</v>
      </c>
    </row>
    <row r="3" spans="1:10" x14ac:dyDescent="0.25">
      <c r="A3" s="1">
        <f>908</f>
        <v>908</v>
      </c>
      <c r="B3" s="1">
        <f>22</f>
        <v>22</v>
      </c>
      <c r="C3" s="1">
        <f>726</f>
        <v>726</v>
      </c>
      <c r="D3" s="1">
        <f>6019</f>
        <v>6019</v>
      </c>
      <c r="E3" s="1">
        <f>5.8779296875</f>
        <v>5.8779296875</v>
      </c>
    </row>
    <row r="4" spans="1:10" x14ac:dyDescent="0.25">
      <c r="A4" s="1">
        <f>1197</f>
        <v>1197</v>
      </c>
      <c r="B4" s="1">
        <f>27</f>
        <v>27</v>
      </c>
      <c r="C4" s="1">
        <f>863</f>
        <v>863</v>
      </c>
      <c r="D4" s="1">
        <f>6558</f>
        <v>6558</v>
      </c>
      <c r="E4" s="1">
        <f>6.404296875</f>
        <v>6.404296875</v>
      </c>
      <c r="G4" s="1" t="s">
        <v>5</v>
      </c>
    </row>
    <row r="5" spans="1:10" x14ac:dyDescent="0.25">
      <c r="A5" s="1">
        <f>1520</f>
        <v>1520</v>
      </c>
      <c r="B5" s="1">
        <f>30</f>
        <v>30</v>
      </c>
      <c r="C5" s="1">
        <f>1027</f>
        <v>1027</v>
      </c>
      <c r="D5" s="1">
        <f>7562</f>
        <v>7562</v>
      </c>
      <c r="E5" s="1">
        <f>7.384765625</f>
        <v>7.384765625</v>
      </c>
      <c r="G5" s="1">
        <f>174</f>
        <v>174</v>
      </c>
    </row>
    <row r="6" spans="1:10" x14ac:dyDescent="0.25">
      <c r="A6" s="1">
        <f>1828</f>
        <v>1828</v>
      </c>
      <c r="B6" s="1">
        <f>36</f>
        <v>36</v>
      </c>
      <c r="C6" s="1">
        <f>1208</f>
        <v>1208</v>
      </c>
      <c r="D6" s="1">
        <f>8558</f>
        <v>8558</v>
      </c>
      <c r="E6" s="1">
        <f>8.357421875</f>
        <v>8.357421875</v>
      </c>
    </row>
    <row r="7" spans="1:10" x14ac:dyDescent="0.25">
      <c r="A7" s="1">
        <f>2150</f>
        <v>2150</v>
      </c>
      <c r="B7" s="1">
        <f>23</f>
        <v>23</v>
      </c>
      <c r="C7" s="1">
        <f>1364</f>
        <v>1364</v>
      </c>
      <c r="D7" s="1">
        <f>9933</f>
        <v>9933</v>
      </c>
      <c r="E7" s="1">
        <f>9.7001953125</f>
        <v>9.7001953125</v>
      </c>
    </row>
    <row r="8" spans="1:10" x14ac:dyDescent="0.25">
      <c r="A8" s="1">
        <f>2443</f>
        <v>2443</v>
      </c>
      <c r="B8" s="1">
        <f>0</f>
        <v>0</v>
      </c>
      <c r="C8" s="1">
        <f>1505</f>
        <v>1505</v>
      </c>
      <c r="D8" s="1">
        <f>10485</f>
        <v>10485</v>
      </c>
      <c r="E8" s="1">
        <f>10.2392578125</f>
        <v>10.2392578125</v>
      </c>
    </row>
    <row r="9" spans="1:10" x14ac:dyDescent="0.25">
      <c r="A9" s="1">
        <f>2705</f>
        <v>2705</v>
      </c>
      <c r="B9" s="1">
        <f>3</f>
        <v>3</v>
      </c>
      <c r="C9" s="1">
        <f>1667</f>
        <v>1667</v>
      </c>
      <c r="D9" s="1">
        <f>11057</f>
        <v>11057</v>
      </c>
      <c r="E9" s="1">
        <f>10.7978515625</f>
        <v>10.7978515625</v>
      </c>
    </row>
    <row r="10" spans="1:10" x14ac:dyDescent="0.25">
      <c r="A10" s="1">
        <f>3028</f>
        <v>3028</v>
      </c>
      <c r="B10" s="1">
        <f>0</f>
        <v>0</v>
      </c>
      <c r="C10" s="1">
        <f>1847</f>
        <v>1847</v>
      </c>
      <c r="D10" s="1">
        <f>13261</f>
        <v>13261</v>
      </c>
      <c r="E10" s="1">
        <f>12.9501953125</f>
        <v>12.9501953125</v>
      </c>
    </row>
    <row r="11" spans="1:10" x14ac:dyDescent="0.25">
      <c r="A11" s="1">
        <f>3438</f>
        <v>3438</v>
      </c>
      <c r="B11" s="1">
        <f>5</f>
        <v>5</v>
      </c>
      <c r="C11" s="1">
        <f>1995</f>
        <v>1995</v>
      </c>
      <c r="D11" s="1">
        <f>14118</f>
        <v>14118</v>
      </c>
      <c r="E11" s="1">
        <f>13.787109375</f>
        <v>13.787109375</v>
      </c>
    </row>
    <row r="12" spans="1:10" x14ac:dyDescent="0.25">
      <c r="A12" s="1">
        <f>3847</f>
        <v>3847</v>
      </c>
      <c r="B12" s="1">
        <f>2</f>
        <v>2</v>
      </c>
      <c r="C12" s="1">
        <f>2179</f>
        <v>2179</v>
      </c>
      <c r="D12" s="1">
        <f>17846</f>
        <v>17846</v>
      </c>
      <c r="E12" s="1">
        <f>17.427734375</f>
        <v>17.427734375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4253</f>
        <v>4253</v>
      </c>
      <c r="B13" s="1">
        <f>0</f>
        <v>0</v>
      </c>
      <c r="C13" s="1">
        <f>2308</f>
        <v>2308</v>
      </c>
      <c r="D13" s="1">
        <f>18032</f>
        <v>18032</v>
      </c>
      <c r="E13" s="1">
        <f>17.609375</f>
        <v>17.609375</v>
      </c>
      <c r="H13" s="1">
        <f>AVERAGE(E12:E27)</f>
        <v>17.68359375</v>
      </c>
      <c r="I13" s="1">
        <f>MAX(E2:E1322)</f>
        <v>29.89453125</v>
      </c>
      <c r="J13" s="1">
        <f>AVERAGE(E406:E421)</f>
        <v>29.893310546875</v>
      </c>
    </row>
    <row r="14" spans="1:10" x14ac:dyDescent="0.25">
      <c r="A14" s="1">
        <f>4642</f>
        <v>4642</v>
      </c>
      <c r="B14" s="1">
        <f>0</f>
        <v>0</v>
      </c>
      <c r="C14" s="1">
        <f>2464</f>
        <v>2464</v>
      </c>
      <c r="D14" s="1">
        <f>18032</f>
        <v>18032</v>
      </c>
      <c r="E14" s="1">
        <f>17.609375</f>
        <v>17.609375</v>
      </c>
    </row>
    <row r="15" spans="1:10" x14ac:dyDescent="0.25">
      <c r="A15" s="1">
        <f>5043</f>
        <v>5043</v>
      </c>
      <c r="B15" s="1">
        <f>0</f>
        <v>0</v>
      </c>
      <c r="C15" s="1">
        <f>2577</f>
        <v>2577</v>
      </c>
      <c r="D15" s="1">
        <f>18032</f>
        <v>18032</v>
      </c>
      <c r="E15" s="1">
        <f>17.609375</f>
        <v>17.609375</v>
      </c>
    </row>
    <row r="16" spans="1:10" x14ac:dyDescent="0.25">
      <c r="A16" s="1">
        <f>5440</f>
        <v>5440</v>
      </c>
      <c r="B16" s="1">
        <f>0</f>
        <v>0</v>
      </c>
      <c r="C16" s="1">
        <f>2745</f>
        <v>2745</v>
      </c>
      <c r="D16" s="1">
        <f>18052</f>
        <v>18052</v>
      </c>
      <c r="E16" s="1">
        <f>17.62890625</f>
        <v>17.62890625</v>
      </c>
    </row>
    <row r="17" spans="1:5" x14ac:dyDescent="0.25">
      <c r="A17" s="1">
        <f>5867</f>
        <v>5867</v>
      </c>
      <c r="B17" s="1">
        <f>0</f>
        <v>0</v>
      </c>
      <c r="C17" s="1">
        <f>2889</f>
        <v>2889</v>
      </c>
      <c r="D17" s="1">
        <f>18052</f>
        <v>18052</v>
      </c>
      <c r="E17" s="1">
        <f>17.62890625</f>
        <v>17.62890625</v>
      </c>
    </row>
    <row r="18" spans="1:5" x14ac:dyDescent="0.25">
      <c r="A18" s="1">
        <f>6180</f>
        <v>6180</v>
      </c>
      <c r="B18" s="1">
        <f>28</f>
        <v>28</v>
      </c>
      <c r="C18" s="1">
        <f>3057</f>
        <v>3057</v>
      </c>
      <c r="D18" s="1">
        <f>18052</f>
        <v>18052</v>
      </c>
      <c r="E18" s="1">
        <f>17.62890625</f>
        <v>17.62890625</v>
      </c>
    </row>
    <row r="19" spans="1:5" x14ac:dyDescent="0.25">
      <c r="A19" s="1">
        <f>6629</f>
        <v>6629</v>
      </c>
      <c r="B19" s="1">
        <f>4</f>
        <v>4</v>
      </c>
      <c r="C19" s="1">
        <f>3240</f>
        <v>3240</v>
      </c>
      <c r="D19" s="1">
        <f>18149</f>
        <v>18149</v>
      </c>
      <c r="E19" s="1">
        <f>17.7236328125</f>
        <v>17.7236328125</v>
      </c>
    </row>
    <row r="20" spans="1:5" x14ac:dyDescent="0.25">
      <c r="A20" s="1">
        <f>7059</f>
        <v>7059</v>
      </c>
      <c r="B20" s="1">
        <f>3</f>
        <v>3</v>
      </c>
      <c r="C20" s="1">
        <f>3468</f>
        <v>3468</v>
      </c>
      <c r="D20" s="1">
        <f>18249</f>
        <v>18249</v>
      </c>
      <c r="E20" s="1">
        <f>17.8212890625</f>
        <v>17.8212890625</v>
      </c>
    </row>
    <row r="21" spans="1:5" x14ac:dyDescent="0.25">
      <c r="A21" s="1">
        <f>7510</f>
        <v>7510</v>
      </c>
      <c r="B21" s="1">
        <f t="shared" ref="B21:B35" si="0">0</f>
        <v>0</v>
      </c>
      <c r="C21" s="1">
        <f>3631</f>
        <v>3631</v>
      </c>
      <c r="D21" s="1">
        <f>18249</f>
        <v>18249</v>
      </c>
      <c r="E21" s="1">
        <f>17.8212890625</f>
        <v>17.8212890625</v>
      </c>
    </row>
    <row r="22" spans="1:5" x14ac:dyDescent="0.25">
      <c r="A22" s="1">
        <f>7915</f>
        <v>7915</v>
      </c>
      <c r="B22" s="1">
        <f t="shared" si="0"/>
        <v>0</v>
      </c>
      <c r="C22" s="1">
        <f>3825</f>
        <v>3825</v>
      </c>
      <c r="D22" s="1">
        <f>18249</f>
        <v>18249</v>
      </c>
      <c r="E22" s="1">
        <f>17.8212890625</f>
        <v>17.8212890625</v>
      </c>
    </row>
    <row r="23" spans="1:5" x14ac:dyDescent="0.25">
      <c r="A23" s="1">
        <f>8336</f>
        <v>8336</v>
      </c>
      <c r="B23" s="1">
        <f t="shared" si="0"/>
        <v>0</v>
      </c>
      <c r="C23" s="1">
        <f>4012</f>
        <v>4012</v>
      </c>
      <c r="D23" s="1">
        <f>18249</f>
        <v>18249</v>
      </c>
      <c r="E23" s="1">
        <f>17.8212890625</f>
        <v>17.8212890625</v>
      </c>
    </row>
    <row r="24" spans="1:5" x14ac:dyDescent="0.25">
      <c r="A24" s="1">
        <f>8723</f>
        <v>8723</v>
      </c>
      <c r="B24" s="1">
        <f t="shared" si="0"/>
        <v>0</v>
      </c>
      <c r="C24" s="1">
        <f>4214</f>
        <v>4214</v>
      </c>
      <c r="D24" s="1">
        <f>18121</f>
        <v>18121</v>
      </c>
      <c r="E24" s="1">
        <f>17.6962890625</f>
        <v>17.6962890625</v>
      </c>
    </row>
    <row r="25" spans="1:5" x14ac:dyDescent="0.25">
      <c r="A25" s="1">
        <f>9116</f>
        <v>9116</v>
      </c>
      <c r="B25" s="1">
        <f t="shared" si="0"/>
        <v>0</v>
      </c>
      <c r="C25" s="1">
        <f>4408</f>
        <v>4408</v>
      </c>
      <c r="D25" s="1">
        <f>18121</f>
        <v>18121</v>
      </c>
      <c r="E25" s="1">
        <f>17.6962890625</f>
        <v>17.6962890625</v>
      </c>
    </row>
    <row r="26" spans="1:5" x14ac:dyDescent="0.25">
      <c r="A26" s="1">
        <f>9518</f>
        <v>9518</v>
      </c>
      <c r="B26" s="1">
        <f t="shared" si="0"/>
        <v>0</v>
      </c>
      <c r="C26" s="1">
        <f>4605</f>
        <v>4605</v>
      </c>
      <c r="D26" s="1">
        <f>18121</f>
        <v>18121</v>
      </c>
      <c r="E26" s="1">
        <f>17.6962890625</f>
        <v>17.6962890625</v>
      </c>
    </row>
    <row r="27" spans="1:5" x14ac:dyDescent="0.25">
      <c r="A27" s="1">
        <f>9935</f>
        <v>9935</v>
      </c>
      <c r="B27" s="1">
        <f t="shared" si="0"/>
        <v>0</v>
      </c>
      <c r="C27" s="1">
        <f>4818</f>
        <v>4818</v>
      </c>
      <c r="D27" s="1">
        <f>18122</f>
        <v>18122</v>
      </c>
      <c r="E27" s="1">
        <f>17.697265625</f>
        <v>17.697265625</v>
      </c>
    </row>
    <row r="28" spans="1:5" x14ac:dyDescent="0.25">
      <c r="A28" s="1">
        <f>10333</f>
        <v>10333</v>
      </c>
      <c r="B28" s="1">
        <f t="shared" si="0"/>
        <v>0</v>
      </c>
      <c r="C28" s="1">
        <f>5032</f>
        <v>5032</v>
      </c>
      <c r="D28" s="1">
        <f>18121</f>
        <v>18121</v>
      </c>
      <c r="E28" s="1">
        <f>17.6962890625</f>
        <v>17.6962890625</v>
      </c>
    </row>
    <row r="29" spans="1:5" x14ac:dyDescent="0.25">
      <c r="A29" s="1">
        <f>10731</f>
        <v>10731</v>
      </c>
      <c r="B29" s="1">
        <f t="shared" si="0"/>
        <v>0</v>
      </c>
      <c r="C29" s="1">
        <f>5235</f>
        <v>5235</v>
      </c>
      <c r="D29" s="1">
        <f>18117</f>
        <v>18117</v>
      </c>
      <c r="E29" s="1">
        <f>17.6923828125</f>
        <v>17.6923828125</v>
      </c>
    </row>
    <row r="30" spans="1:5" x14ac:dyDescent="0.25">
      <c r="A30" s="1">
        <f>11128</f>
        <v>11128</v>
      </c>
      <c r="B30" s="1">
        <f t="shared" si="0"/>
        <v>0</v>
      </c>
      <c r="C30" s="1">
        <f>5482</f>
        <v>5482</v>
      </c>
      <c r="D30" s="1">
        <f>18117</f>
        <v>18117</v>
      </c>
      <c r="E30" s="1">
        <f>17.6923828125</f>
        <v>17.6923828125</v>
      </c>
    </row>
    <row r="31" spans="1:5" x14ac:dyDescent="0.25">
      <c r="A31" s="1">
        <f>11559</f>
        <v>11559</v>
      </c>
      <c r="B31" s="1">
        <f t="shared" si="0"/>
        <v>0</v>
      </c>
      <c r="C31" s="1">
        <f>5641</f>
        <v>5641</v>
      </c>
      <c r="D31" s="1">
        <f>18117</f>
        <v>18117</v>
      </c>
      <c r="E31" s="1">
        <f>17.6923828125</f>
        <v>17.6923828125</v>
      </c>
    </row>
    <row r="32" spans="1:5" x14ac:dyDescent="0.25">
      <c r="A32" s="1">
        <f>11962</f>
        <v>11962</v>
      </c>
      <c r="B32" s="1">
        <f t="shared" si="0"/>
        <v>0</v>
      </c>
      <c r="C32" s="1">
        <f>5834</f>
        <v>5834</v>
      </c>
      <c r="D32" s="1">
        <f>18117</f>
        <v>18117</v>
      </c>
      <c r="E32" s="1">
        <f>17.6923828125</f>
        <v>17.6923828125</v>
      </c>
    </row>
    <row r="33" spans="1:5" x14ac:dyDescent="0.25">
      <c r="A33" s="1">
        <f>12350</f>
        <v>12350</v>
      </c>
      <c r="B33" s="1">
        <f t="shared" si="0"/>
        <v>0</v>
      </c>
      <c r="C33" s="1">
        <f>6020</f>
        <v>6020</v>
      </c>
      <c r="D33" s="1">
        <f>18150</f>
        <v>18150</v>
      </c>
      <c r="E33" s="1">
        <f>17.724609375</f>
        <v>17.724609375</v>
      </c>
    </row>
    <row r="34" spans="1:5" x14ac:dyDescent="0.25">
      <c r="A34" s="1">
        <f>12736</f>
        <v>12736</v>
      </c>
      <c r="B34" s="1">
        <f t="shared" si="0"/>
        <v>0</v>
      </c>
      <c r="C34" s="1">
        <f>6209</f>
        <v>6209</v>
      </c>
      <c r="D34" s="1">
        <f>18758</f>
        <v>18758</v>
      </c>
      <c r="E34" s="1">
        <f>18.318359375</f>
        <v>18.318359375</v>
      </c>
    </row>
    <row r="35" spans="1:5" x14ac:dyDescent="0.25">
      <c r="A35" s="1">
        <f>13148</f>
        <v>13148</v>
      </c>
      <c r="B35" s="1">
        <f t="shared" si="0"/>
        <v>0</v>
      </c>
      <c r="C35" s="1">
        <f>6428</f>
        <v>6428</v>
      </c>
      <c r="D35" s="1">
        <f>19144</f>
        <v>19144</v>
      </c>
      <c r="E35" s="1">
        <f>18.6953125</f>
        <v>18.6953125</v>
      </c>
    </row>
    <row r="36" spans="1:5" x14ac:dyDescent="0.25">
      <c r="A36" s="1">
        <f>13556</f>
        <v>13556</v>
      </c>
      <c r="B36" s="1">
        <f>13</f>
        <v>13</v>
      </c>
      <c r="C36" s="1">
        <f>6638</f>
        <v>6638</v>
      </c>
      <c r="D36" s="1">
        <f>19160</f>
        <v>19160</v>
      </c>
      <c r="E36" s="1">
        <f>18.7109375</f>
        <v>18.7109375</v>
      </c>
    </row>
    <row r="37" spans="1:5" x14ac:dyDescent="0.25">
      <c r="A37" s="1">
        <f>13897</f>
        <v>13897</v>
      </c>
      <c r="B37" s="1">
        <f>0</f>
        <v>0</v>
      </c>
      <c r="C37" s="1">
        <f>6862</f>
        <v>6862</v>
      </c>
      <c r="D37" s="1">
        <f>19216</f>
        <v>19216</v>
      </c>
      <c r="E37" s="1">
        <f>18.765625</f>
        <v>18.765625</v>
      </c>
    </row>
    <row r="38" spans="1:5" x14ac:dyDescent="0.25">
      <c r="A38" s="1">
        <f>14224</f>
        <v>14224</v>
      </c>
      <c r="B38" s="1">
        <f>0</f>
        <v>0</v>
      </c>
      <c r="C38" s="1">
        <f>7073</f>
        <v>7073</v>
      </c>
      <c r="D38" s="1">
        <f>19216</f>
        <v>19216</v>
      </c>
      <c r="E38" s="1">
        <f>18.765625</f>
        <v>18.765625</v>
      </c>
    </row>
    <row r="39" spans="1:5" x14ac:dyDescent="0.25">
      <c r="A39" s="1">
        <f>14554</f>
        <v>14554</v>
      </c>
      <c r="B39" s="1">
        <f>0</f>
        <v>0</v>
      </c>
      <c r="C39" s="1">
        <f>7279</f>
        <v>7279</v>
      </c>
      <c r="D39" s="1">
        <f>19012</f>
        <v>19012</v>
      </c>
      <c r="E39" s="1">
        <f>18.56640625</f>
        <v>18.56640625</v>
      </c>
    </row>
    <row r="40" spans="1:5" x14ac:dyDescent="0.25">
      <c r="A40" s="1">
        <f>14926</f>
        <v>14926</v>
      </c>
      <c r="B40" s="1">
        <f>4</f>
        <v>4</v>
      </c>
      <c r="C40" s="1">
        <f>7489</f>
        <v>7489</v>
      </c>
      <c r="D40" s="1">
        <f>19011</f>
        <v>19011</v>
      </c>
      <c r="E40" s="1">
        <f>18.5654296875</f>
        <v>18.5654296875</v>
      </c>
    </row>
    <row r="41" spans="1:5" x14ac:dyDescent="0.25">
      <c r="A41" s="1">
        <f>15343</f>
        <v>15343</v>
      </c>
      <c r="B41" s="1">
        <f>0</f>
        <v>0</v>
      </c>
      <c r="C41" s="1">
        <f>7675</f>
        <v>7675</v>
      </c>
      <c r="D41" s="1">
        <f>19011</f>
        <v>19011</v>
      </c>
      <c r="E41" s="1">
        <f>18.5654296875</f>
        <v>18.5654296875</v>
      </c>
    </row>
    <row r="42" spans="1:5" x14ac:dyDescent="0.25">
      <c r="A42" s="1">
        <f>15716</f>
        <v>15716</v>
      </c>
      <c r="B42" s="1">
        <f>0</f>
        <v>0</v>
      </c>
      <c r="C42" s="1">
        <f>7866</f>
        <v>7866</v>
      </c>
      <c r="D42" s="1">
        <f>19011</f>
        <v>19011</v>
      </c>
      <c r="E42" s="1">
        <f>18.5654296875</f>
        <v>18.5654296875</v>
      </c>
    </row>
    <row r="43" spans="1:5" x14ac:dyDescent="0.25">
      <c r="A43" s="1">
        <f>16020</f>
        <v>16020</v>
      </c>
      <c r="B43" s="1">
        <f>6</f>
        <v>6</v>
      </c>
      <c r="C43" s="1">
        <f>8094</f>
        <v>8094</v>
      </c>
      <c r="D43" s="1">
        <f>19013</f>
        <v>19013</v>
      </c>
      <c r="E43" s="1">
        <f>18.5673828125</f>
        <v>18.5673828125</v>
      </c>
    </row>
    <row r="44" spans="1:5" x14ac:dyDescent="0.25">
      <c r="A44" s="1">
        <f>16339</f>
        <v>16339</v>
      </c>
      <c r="B44" s="1">
        <f>2</f>
        <v>2</v>
      </c>
      <c r="C44" s="1">
        <f>8280</f>
        <v>8280</v>
      </c>
      <c r="D44" s="1">
        <f>19011</f>
        <v>19011</v>
      </c>
      <c r="E44" s="1">
        <f>18.5654296875</f>
        <v>18.5654296875</v>
      </c>
    </row>
    <row r="45" spans="1:5" x14ac:dyDescent="0.25">
      <c r="A45" s="1">
        <f>16614</f>
        <v>16614</v>
      </c>
      <c r="B45" s="1">
        <f>3</f>
        <v>3</v>
      </c>
      <c r="C45" s="1">
        <f>8478</f>
        <v>8478</v>
      </c>
      <c r="D45" s="1">
        <f>19013</f>
        <v>19013</v>
      </c>
      <c r="E45" s="1">
        <f>18.5673828125</f>
        <v>18.5673828125</v>
      </c>
    </row>
    <row r="46" spans="1:5" x14ac:dyDescent="0.25">
      <c r="A46" s="1">
        <f>16936</f>
        <v>16936</v>
      </c>
      <c r="B46" s="1">
        <f>3</f>
        <v>3</v>
      </c>
      <c r="C46" s="1">
        <f>8665</f>
        <v>8665</v>
      </c>
      <c r="D46" s="1">
        <f>19011</f>
        <v>19011</v>
      </c>
      <c r="E46" s="1">
        <f>18.5654296875</f>
        <v>18.5654296875</v>
      </c>
    </row>
    <row r="47" spans="1:5" x14ac:dyDescent="0.25">
      <c r="A47" s="1">
        <f>17242</f>
        <v>17242</v>
      </c>
      <c r="B47" s="1">
        <f t="shared" ref="B47:B65" si="1">0</f>
        <v>0</v>
      </c>
      <c r="C47" s="1">
        <f>8868</f>
        <v>8868</v>
      </c>
      <c r="D47" s="1">
        <f>19012</f>
        <v>19012</v>
      </c>
      <c r="E47" s="1">
        <f>18.56640625</f>
        <v>18.56640625</v>
      </c>
    </row>
    <row r="48" spans="1:5" x14ac:dyDescent="0.25">
      <c r="A48" s="1">
        <f>17523</f>
        <v>17523</v>
      </c>
      <c r="B48" s="1">
        <f t="shared" si="1"/>
        <v>0</v>
      </c>
      <c r="C48" s="1">
        <f>9070</f>
        <v>9070</v>
      </c>
      <c r="D48" s="1">
        <f>19011</f>
        <v>19011</v>
      </c>
      <c r="E48" s="1">
        <f>18.5654296875</f>
        <v>18.5654296875</v>
      </c>
    </row>
    <row r="49" spans="1:5" x14ac:dyDescent="0.25">
      <c r="A49" s="1">
        <f>17818</f>
        <v>17818</v>
      </c>
      <c r="B49" s="1">
        <f t="shared" si="1"/>
        <v>0</v>
      </c>
      <c r="C49" s="1">
        <f>9262</f>
        <v>9262</v>
      </c>
      <c r="D49" s="1">
        <f>19011</f>
        <v>19011</v>
      </c>
      <c r="E49" s="1">
        <f>18.5654296875</f>
        <v>18.5654296875</v>
      </c>
    </row>
    <row r="50" spans="1:5" x14ac:dyDescent="0.25">
      <c r="A50" s="1">
        <f>18119</f>
        <v>18119</v>
      </c>
      <c r="B50" s="1">
        <f t="shared" si="1"/>
        <v>0</v>
      </c>
      <c r="C50" s="1">
        <f>9466</f>
        <v>9466</v>
      </c>
      <c r="D50" s="1">
        <f>19011</f>
        <v>19011</v>
      </c>
      <c r="E50" s="1">
        <f>18.5654296875</f>
        <v>18.5654296875</v>
      </c>
    </row>
    <row r="51" spans="1:5" x14ac:dyDescent="0.25">
      <c r="A51" s="1">
        <f>18411</f>
        <v>18411</v>
      </c>
      <c r="B51" s="1">
        <f t="shared" si="1"/>
        <v>0</v>
      </c>
      <c r="C51" s="1">
        <f>9673</f>
        <v>9673</v>
      </c>
      <c r="D51" s="1">
        <f>19013</f>
        <v>19013</v>
      </c>
      <c r="E51" s="1">
        <f>18.5673828125</f>
        <v>18.5673828125</v>
      </c>
    </row>
    <row r="52" spans="1:5" x14ac:dyDescent="0.25">
      <c r="A52" s="1">
        <f>18724</f>
        <v>18724</v>
      </c>
      <c r="B52" s="1">
        <f t="shared" si="1"/>
        <v>0</v>
      </c>
      <c r="C52" s="1">
        <f>9859</f>
        <v>9859</v>
      </c>
      <c r="D52" s="1">
        <f>19011</f>
        <v>19011</v>
      </c>
      <c r="E52" s="1">
        <f>18.5654296875</f>
        <v>18.5654296875</v>
      </c>
    </row>
    <row r="53" spans="1:5" x14ac:dyDescent="0.25">
      <c r="A53" s="1">
        <f>19086</f>
        <v>19086</v>
      </c>
      <c r="B53" s="1">
        <f t="shared" si="1"/>
        <v>0</v>
      </c>
      <c r="C53" s="1">
        <f>10084</f>
        <v>10084</v>
      </c>
      <c r="D53" s="1">
        <f>19013</f>
        <v>19013</v>
      </c>
      <c r="E53" s="1">
        <f>18.5673828125</f>
        <v>18.5673828125</v>
      </c>
    </row>
    <row r="54" spans="1:5" x14ac:dyDescent="0.25">
      <c r="A54" s="1">
        <f>19414</f>
        <v>19414</v>
      </c>
      <c r="B54" s="1">
        <f t="shared" si="1"/>
        <v>0</v>
      </c>
      <c r="C54" s="1">
        <f>10280</f>
        <v>10280</v>
      </c>
      <c r="D54" s="1">
        <f>19011</f>
        <v>19011</v>
      </c>
      <c r="E54" s="1">
        <f>18.5654296875</f>
        <v>18.5654296875</v>
      </c>
    </row>
    <row r="55" spans="1:5" x14ac:dyDescent="0.25">
      <c r="A55" s="1">
        <f>19770</f>
        <v>19770</v>
      </c>
      <c r="B55" s="1">
        <f t="shared" si="1"/>
        <v>0</v>
      </c>
      <c r="C55" s="1">
        <f>10509</f>
        <v>10509</v>
      </c>
      <c r="D55" s="1">
        <f>19013</f>
        <v>19013</v>
      </c>
      <c r="E55" s="1">
        <f>18.5673828125</f>
        <v>18.5673828125</v>
      </c>
    </row>
    <row r="56" spans="1:5" x14ac:dyDescent="0.25">
      <c r="A56" s="1">
        <f>20113</f>
        <v>20113</v>
      </c>
      <c r="B56" s="1">
        <f t="shared" si="1"/>
        <v>0</v>
      </c>
      <c r="C56" s="1">
        <f>10701</f>
        <v>10701</v>
      </c>
      <c r="D56" s="1">
        <f t="shared" ref="D56:D68" si="2">19011</f>
        <v>19011</v>
      </c>
      <c r="E56" s="1">
        <f t="shared" ref="E56:E68" si="3">18.5654296875</f>
        <v>18.5654296875</v>
      </c>
    </row>
    <row r="57" spans="1:5" x14ac:dyDescent="0.25">
      <c r="A57" s="1">
        <f>20461</f>
        <v>20461</v>
      </c>
      <c r="B57" s="1">
        <f t="shared" si="1"/>
        <v>0</v>
      </c>
      <c r="C57" s="1">
        <f>10895</f>
        <v>10895</v>
      </c>
      <c r="D57" s="1">
        <f t="shared" si="2"/>
        <v>19011</v>
      </c>
      <c r="E57" s="1">
        <f t="shared" si="3"/>
        <v>18.5654296875</v>
      </c>
    </row>
    <row r="58" spans="1:5" x14ac:dyDescent="0.25">
      <c r="A58" s="1">
        <f>20812</f>
        <v>20812</v>
      </c>
      <c r="B58" s="1">
        <f t="shared" si="1"/>
        <v>0</v>
      </c>
      <c r="C58" s="1">
        <f>11086</f>
        <v>11086</v>
      </c>
      <c r="D58" s="1">
        <f t="shared" si="2"/>
        <v>19011</v>
      </c>
      <c r="E58" s="1">
        <f t="shared" si="3"/>
        <v>18.5654296875</v>
      </c>
    </row>
    <row r="59" spans="1:5" x14ac:dyDescent="0.25">
      <c r="A59" s="1">
        <f>21144</f>
        <v>21144</v>
      </c>
      <c r="B59" s="1">
        <f t="shared" si="1"/>
        <v>0</v>
      </c>
      <c r="C59" s="1">
        <f>11318</f>
        <v>11318</v>
      </c>
      <c r="D59" s="1">
        <f t="shared" si="2"/>
        <v>19011</v>
      </c>
      <c r="E59" s="1">
        <f t="shared" si="3"/>
        <v>18.5654296875</v>
      </c>
    </row>
    <row r="60" spans="1:5" x14ac:dyDescent="0.25">
      <c r="A60" s="1">
        <f>21504</f>
        <v>21504</v>
      </c>
      <c r="B60" s="1">
        <f t="shared" si="1"/>
        <v>0</v>
      </c>
      <c r="C60" s="1">
        <f>11544</f>
        <v>11544</v>
      </c>
      <c r="D60" s="1">
        <f t="shared" si="2"/>
        <v>19011</v>
      </c>
      <c r="E60" s="1">
        <f t="shared" si="3"/>
        <v>18.5654296875</v>
      </c>
    </row>
    <row r="61" spans="1:5" x14ac:dyDescent="0.25">
      <c r="A61" s="1">
        <f>21870</f>
        <v>21870</v>
      </c>
      <c r="B61" s="1">
        <f t="shared" si="1"/>
        <v>0</v>
      </c>
      <c r="C61" s="1">
        <f>11736</f>
        <v>11736</v>
      </c>
      <c r="D61" s="1">
        <f t="shared" si="2"/>
        <v>19011</v>
      </c>
      <c r="E61" s="1">
        <f t="shared" si="3"/>
        <v>18.5654296875</v>
      </c>
    </row>
    <row r="62" spans="1:5" x14ac:dyDescent="0.25">
      <c r="A62" s="1">
        <f>22215</f>
        <v>22215</v>
      </c>
      <c r="B62" s="1">
        <f t="shared" si="1"/>
        <v>0</v>
      </c>
      <c r="C62" s="1">
        <f>11942</f>
        <v>11942</v>
      </c>
      <c r="D62" s="1">
        <f t="shared" si="2"/>
        <v>19011</v>
      </c>
      <c r="E62" s="1">
        <f t="shared" si="3"/>
        <v>18.5654296875</v>
      </c>
    </row>
    <row r="63" spans="1:5" x14ac:dyDescent="0.25">
      <c r="A63" s="1">
        <f>22521</f>
        <v>22521</v>
      </c>
      <c r="B63" s="1">
        <f t="shared" si="1"/>
        <v>0</v>
      </c>
      <c r="C63" s="1">
        <f>12124</f>
        <v>12124</v>
      </c>
      <c r="D63" s="1">
        <f t="shared" si="2"/>
        <v>19011</v>
      </c>
      <c r="E63" s="1">
        <f t="shared" si="3"/>
        <v>18.5654296875</v>
      </c>
    </row>
    <row r="64" spans="1:5" x14ac:dyDescent="0.25">
      <c r="A64" s="1">
        <f>22817</f>
        <v>22817</v>
      </c>
      <c r="B64" s="1">
        <f t="shared" si="1"/>
        <v>0</v>
      </c>
      <c r="C64" s="1">
        <f>12323</f>
        <v>12323</v>
      </c>
      <c r="D64" s="1">
        <f t="shared" si="2"/>
        <v>19011</v>
      </c>
      <c r="E64" s="1">
        <f t="shared" si="3"/>
        <v>18.5654296875</v>
      </c>
    </row>
    <row r="65" spans="1:5" x14ac:dyDescent="0.25">
      <c r="A65" s="1">
        <f>23127</f>
        <v>23127</v>
      </c>
      <c r="B65" s="1">
        <f t="shared" si="1"/>
        <v>0</v>
      </c>
      <c r="C65" s="1">
        <f>12512</f>
        <v>12512</v>
      </c>
      <c r="D65" s="1">
        <f t="shared" si="2"/>
        <v>19011</v>
      </c>
      <c r="E65" s="1">
        <f t="shared" si="3"/>
        <v>18.5654296875</v>
      </c>
    </row>
    <row r="66" spans="1:5" x14ac:dyDescent="0.25">
      <c r="A66" s="1">
        <f>23394</f>
        <v>23394</v>
      </c>
      <c r="B66" s="1">
        <f>5</f>
        <v>5</v>
      </c>
      <c r="C66" s="1">
        <f>12760</f>
        <v>12760</v>
      </c>
      <c r="D66" s="1">
        <f t="shared" si="2"/>
        <v>19011</v>
      </c>
      <c r="E66" s="1">
        <f t="shared" si="3"/>
        <v>18.5654296875</v>
      </c>
    </row>
    <row r="67" spans="1:5" x14ac:dyDescent="0.25">
      <c r="A67" s="1">
        <f>23658</f>
        <v>23658</v>
      </c>
      <c r="B67" s="1">
        <f>0</f>
        <v>0</v>
      </c>
      <c r="C67" s="1">
        <f>12937</f>
        <v>12937</v>
      </c>
      <c r="D67" s="1">
        <f t="shared" si="2"/>
        <v>19011</v>
      </c>
      <c r="E67" s="1">
        <f t="shared" si="3"/>
        <v>18.5654296875</v>
      </c>
    </row>
    <row r="68" spans="1:5" x14ac:dyDescent="0.25">
      <c r="A68" s="1">
        <f>23961</f>
        <v>23961</v>
      </c>
      <c r="B68" s="1">
        <f>0</f>
        <v>0</v>
      </c>
      <c r="C68" s="1">
        <f>13126</f>
        <v>13126</v>
      </c>
      <c r="D68" s="1">
        <f t="shared" si="2"/>
        <v>19011</v>
      </c>
      <c r="E68" s="1">
        <f t="shared" si="3"/>
        <v>18.5654296875</v>
      </c>
    </row>
    <row r="69" spans="1:5" x14ac:dyDescent="0.25">
      <c r="A69" s="1">
        <f>24278</f>
        <v>24278</v>
      </c>
      <c r="B69" s="1">
        <f>0</f>
        <v>0</v>
      </c>
      <c r="C69" s="1">
        <f>13409</f>
        <v>13409</v>
      </c>
      <c r="D69" s="1">
        <f>19099</f>
        <v>19099</v>
      </c>
      <c r="E69" s="1">
        <f>18.6513671875</f>
        <v>18.6513671875</v>
      </c>
    </row>
    <row r="70" spans="1:5" x14ac:dyDescent="0.25">
      <c r="A70" s="1">
        <f>24607</f>
        <v>24607</v>
      </c>
      <c r="B70" s="1">
        <f>0</f>
        <v>0</v>
      </c>
      <c r="C70" s="1">
        <f>13599</f>
        <v>13599</v>
      </c>
      <c r="D70" s="1">
        <f>19232</f>
        <v>19232</v>
      </c>
      <c r="E70" s="1">
        <f>18.78125</f>
        <v>18.78125</v>
      </c>
    </row>
    <row r="71" spans="1:5" x14ac:dyDescent="0.25">
      <c r="A71" s="1">
        <f>24929</f>
        <v>24929</v>
      </c>
      <c r="B71" s="1">
        <f>7</f>
        <v>7</v>
      </c>
      <c r="C71" s="1">
        <f>13756</f>
        <v>13756</v>
      </c>
      <c r="D71" s="1">
        <f>19232</f>
        <v>19232</v>
      </c>
      <c r="E71" s="1">
        <f>18.78125</f>
        <v>18.78125</v>
      </c>
    </row>
    <row r="72" spans="1:5" x14ac:dyDescent="0.25">
      <c r="A72" s="1">
        <f>25231</f>
        <v>25231</v>
      </c>
      <c r="B72" s="1">
        <f>2</f>
        <v>2</v>
      </c>
      <c r="C72" s="1">
        <f>13932</f>
        <v>13932</v>
      </c>
      <c r="D72" s="1">
        <f>19248</f>
        <v>19248</v>
      </c>
      <c r="E72" s="1">
        <f>18.796875</f>
        <v>18.796875</v>
      </c>
    </row>
    <row r="73" spans="1:5" x14ac:dyDescent="0.25">
      <c r="A73" s="1">
        <f>25494</f>
        <v>25494</v>
      </c>
      <c r="B73" s="1">
        <f>4</f>
        <v>4</v>
      </c>
      <c r="C73" s="1">
        <f>14080</f>
        <v>14080</v>
      </c>
      <c r="D73" s="1">
        <f>19248</f>
        <v>19248</v>
      </c>
      <c r="E73" s="1">
        <f>18.796875</f>
        <v>18.796875</v>
      </c>
    </row>
    <row r="74" spans="1:5" x14ac:dyDescent="0.25">
      <c r="A74" s="1">
        <f>25780</f>
        <v>25780</v>
      </c>
      <c r="B74" s="1">
        <f>2</f>
        <v>2</v>
      </c>
      <c r="C74" s="1">
        <f>14234</f>
        <v>14234</v>
      </c>
      <c r="D74" s="1">
        <f>19248</f>
        <v>19248</v>
      </c>
      <c r="E74" s="1">
        <f>18.796875</f>
        <v>18.796875</v>
      </c>
    </row>
    <row r="75" spans="1:5" x14ac:dyDescent="0.25">
      <c r="A75" s="1">
        <f>26085</f>
        <v>26085</v>
      </c>
      <c r="B75" s="1">
        <f t="shared" ref="B75:B89" si="4">0</f>
        <v>0</v>
      </c>
      <c r="C75" s="1">
        <f>14404</f>
        <v>14404</v>
      </c>
      <c r="D75" s="1">
        <f t="shared" ref="D75:D82" si="5">19276</f>
        <v>19276</v>
      </c>
      <c r="E75" s="1">
        <f t="shared" ref="E75:E82" si="6">18.82421875</f>
        <v>18.82421875</v>
      </c>
    </row>
    <row r="76" spans="1:5" x14ac:dyDescent="0.25">
      <c r="A76" s="1">
        <f>26391</f>
        <v>26391</v>
      </c>
      <c r="B76" s="1">
        <f t="shared" si="4"/>
        <v>0</v>
      </c>
      <c r="C76" s="1">
        <f>14565</f>
        <v>14565</v>
      </c>
      <c r="D76" s="1">
        <f t="shared" si="5"/>
        <v>19276</v>
      </c>
      <c r="E76" s="1">
        <f t="shared" si="6"/>
        <v>18.82421875</v>
      </c>
    </row>
    <row r="77" spans="1:5" x14ac:dyDescent="0.25">
      <c r="A77" s="1">
        <f>26759</f>
        <v>26759</v>
      </c>
      <c r="B77" s="1">
        <f t="shared" si="4"/>
        <v>0</v>
      </c>
      <c r="C77" s="1">
        <f>14735</f>
        <v>14735</v>
      </c>
      <c r="D77" s="1">
        <f t="shared" si="5"/>
        <v>19276</v>
      </c>
      <c r="E77" s="1">
        <f t="shared" si="6"/>
        <v>18.82421875</v>
      </c>
    </row>
    <row r="78" spans="1:5" x14ac:dyDescent="0.25">
      <c r="A78" s="1">
        <f>27099</f>
        <v>27099</v>
      </c>
      <c r="B78" s="1">
        <f t="shared" si="4"/>
        <v>0</v>
      </c>
      <c r="C78" s="1">
        <f>14942</f>
        <v>14942</v>
      </c>
      <c r="D78" s="1">
        <f t="shared" si="5"/>
        <v>19276</v>
      </c>
      <c r="E78" s="1">
        <f t="shared" si="6"/>
        <v>18.82421875</v>
      </c>
    </row>
    <row r="79" spans="1:5" x14ac:dyDescent="0.25">
      <c r="A79" s="1">
        <f>27416</f>
        <v>27416</v>
      </c>
      <c r="B79" s="1">
        <f t="shared" si="4"/>
        <v>0</v>
      </c>
      <c r="C79" s="1">
        <f>15121</f>
        <v>15121</v>
      </c>
      <c r="D79" s="1">
        <f t="shared" si="5"/>
        <v>19276</v>
      </c>
      <c r="E79" s="1">
        <f t="shared" si="6"/>
        <v>18.82421875</v>
      </c>
    </row>
    <row r="80" spans="1:5" x14ac:dyDescent="0.25">
      <c r="A80" s="1">
        <f>27757</f>
        <v>27757</v>
      </c>
      <c r="B80" s="1">
        <f t="shared" si="4"/>
        <v>0</v>
      </c>
      <c r="C80" s="1">
        <f>15322</f>
        <v>15322</v>
      </c>
      <c r="D80" s="1">
        <f t="shared" si="5"/>
        <v>19276</v>
      </c>
      <c r="E80" s="1">
        <f t="shared" si="6"/>
        <v>18.82421875</v>
      </c>
    </row>
    <row r="81" spans="1:5" x14ac:dyDescent="0.25">
      <c r="A81" s="1">
        <f>28149</f>
        <v>28149</v>
      </c>
      <c r="B81" s="1">
        <f t="shared" si="4"/>
        <v>0</v>
      </c>
      <c r="C81" s="1">
        <f>15515</f>
        <v>15515</v>
      </c>
      <c r="D81" s="1">
        <f t="shared" si="5"/>
        <v>19276</v>
      </c>
      <c r="E81" s="1">
        <f t="shared" si="6"/>
        <v>18.82421875</v>
      </c>
    </row>
    <row r="82" spans="1:5" x14ac:dyDescent="0.25">
      <c r="A82" s="1">
        <f>28575</f>
        <v>28575</v>
      </c>
      <c r="B82" s="1">
        <f t="shared" si="4"/>
        <v>0</v>
      </c>
      <c r="C82" s="1">
        <f>15726</f>
        <v>15726</v>
      </c>
      <c r="D82" s="1">
        <f t="shared" si="5"/>
        <v>19276</v>
      </c>
      <c r="E82" s="1">
        <f t="shared" si="6"/>
        <v>18.82421875</v>
      </c>
    </row>
    <row r="83" spans="1:5" x14ac:dyDescent="0.25">
      <c r="A83" s="1">
        <f>28954</f>
        <v>28954</v>
      </c>
      <c r="B83" s="1">
        <f t="shared" si="4"/>
        <v>0</v>
      </c>
      <c r="C83" s="1">
        <f>15918</f>
        <v>15918</v>
      </c>
      <c r="D83" s="1">
        <f>19300</f>
        <v>19300</v>
      </c>
      <c r="E83" s="1">
        <f>18.84765625</f>
        <v>18.84765625</v>
      </c>
    </row>
    <row r="84" spans="1:5" x14ac:dyDescent="0.25">
      <c r="A84" s="1">
        <f>29363</f>
        <v>29363</v>
      </c>
      <c r="B84" s="1">
        <f t="shared" si="4"/>
        <v>0</v>
      </c>
      <c r="C84" s="1">
        <f>16083</f>
        <v>16083</v>
      </c>
      <c r="D84" s="1">
        <f>19310</f>
        <v>19310</v>
      </c>
      <c r="E84" s="1">
        <f>18.857421875</f>
        <v>18.857421875</v>
      </c>
    </row>
    <row r="85" spans="1:5" x14ac:dyDescent="0.25">
      <c r="A85" s="1">
        <f>29780</f>
        <v>29780</v>
      </c>
      <c r="B85" s="1">
        <f t="shared" si="4"/>
        <v>0</v>
      </c>
      <c r="C85" s="1">
        <f>16241</f>
        <v>16241</v>
      </c>
      <c r="D85" s="1">
        <f>19312</f>
        <v>19312</v>
      </c>
      <c r="E85" s="1">
        <f>18.859375</f>
        <v>18.859375</v>
      </c>
    </row>
    <row r="86" spans="1:5" x14ac:dyDescent="0.25">
      <c r="A86" s="1">
        <f>30192</f>
        <v>30192</v>
      </c>
      <c r="B86" s="1">
        <f t="shared" si="4"/>
        <v>0</v>
      </c>
      <c r="C86" s="1">
        <f>16407</f>
        <v>16407</v>
      </c>
      <c r="D86" s="1">
        <f>19312</f>
        <v>19312</v>
      </c>
      <c r="E86" s="1">
        <f>18.859375</f>
        <v>18.859375</v>
      </c>
    </row>
    <row r="87" spans="1:5" x14ac:dyDescent="0.25">
      <c r="A87" s="1">
        <f>30621</f>
        <v>30621</v>
      </c>
      <c r="B87" s="1">
        <f t="shared" si="4"/>
        <v>0</v>
      </c>
      <c r="C87" s="1">
        <f>16529</f>
        <v>16529</v>
      </c>
      <c r="D87" s="1">
        <f>19312</f>
        <v>19312</v>
      </c>
      <c r="E87" s="1">
        <f>18.859375</f>
        <v>18.859375</v>
      </c>
    </row>
    <row r="88" spans="1:5" x14ac:dyDescent="0.25">
      <c r="A88" s="1">
        <f>31002</f>
        <v>31002</v>
      </c>
      <c r="B88" s="1">
        <f t="shared" si="4"/>
        <v>0</v>
      </c>
      <c r="C88" s="1">
        <f>16697</f>
        <v>16697</v>
      </c>
      <c r="D88" s="1">
        <f>19330</f>
        <v>19330</v>
      </c>
      <c r="E88" s="1">
        <f>18.876953125</f>
        <v>18.876953125</v>
      </c>
    </row>
    <row r="89" spans="1:5" x14ac:dyDescent="0.25">
      <c r="A89" s="1">
        <f>31397</f>
        <v>31397</v>
      </c>
      <c r="B89" s="1">
        <f t="shared" si="4"/>
        <v>0</v>
      </c>
      <c r="C89" s="1">
        <f>16884</f>
        <v>16884</v>
      </c>
      <c r="D89" s="1">
        <f>19352</f>
        <v>19352</v>
      </c>
      <c r="E89" s="1">
        <f>18.8984375</f>
        <v>18.8984375</v>
      </c>
    </row>
    <row r="90" spans="1:5" x14ac:dyDescent="0.25">
      <c r="A90" s="1">
        <f>31809</f>
        <v>31809</v>
      </c>
      <c r="B90" s="1">
        <f>6</f>
        <v>6</v>
      </c>
      <c r="C90" s="1">
        <f>17059</f>
        <v>17059</v>
      </c>
      <c r="D90" s="1">
        <f>19354</f>
        <v>19354</v>
      </c>
      <c r="E90" s="1">
        <f>18.900390625</f>
        <v>18.900390625</v>
      </c>
    </row>
    <row r="91" spans="1:5" x14ac:dyDescent="0.25">
      <c r="A91" s="1">
        <f>32086</f>
        <v>32086</v>
      </c>
      <c r="B91" s="1">
        <f>0</f>
        <v>0</v>
      </c>
      <c r="C91" s="1">
        <f>17191</f>
        <v>17191</v>
      </c>
      <c r="D91" s="1">
        <f>19352</f>
        <v>19352</v>
      </c>
      <c r="E91" s="1">
        <f>18.8984375</f>
        <v>18.8984375</v>
      </c>
    </row>
    <row r="92" spans="1:5" x14ac:dyDescent="0.25">
      <c r="A92" s="1">
        <f>32396</f>
        <v>32396</v>
      </c>
      <c r="B92" s="1">
        <f>0</f>
        <v>0</v>
      </c>
      <c r="C92" s="1">
        <f>17353</f>
        <v>17353</v>
      </c>
      <c r="D92" s="1">
        <f>19354</f>
        <v>19354</v>
      </c>
      <c r="E92" s="1">
        <f>18.900390625</f>
        <v>18.900390625</v>
      </c>
    </row>
    <row r="93" spans="1:5" x14ac:dyDescent="0.25">
      <c r="A93" s="1">
        <f>32689</f>
        <v>32689</v>
      </c>
      <c r="B93" s="1">
        <f>0</f>
        <v>0</v>
      </c>
      <c r="C93" s="1">
        <f>17508</f>
        <v>17508</v>
      </c>
      <c r="D93" s="1">
        <f t="shared" ref="D93:D124" si="7">19352</f>
        <v>19352</v>
      </c>
      <c r="E93" s="1">
        <f t="shared" ref="E93:E124" si="8">18.8984375</f>
        <v>18.8984375</v>
      </c>
    </row>
    <row r="94" spans="1:5" x14ac:dyDescent="0.25">
      <c r="A94" s="1">
        <f>33023</f>
        <v>33023</v>
      </c>
      <c r="B94" s="1">
        <f>0</f>
        <v>0</v>
      </c>
      <c r="C94" s="1">
        <f>17659</f>
        <v>17659</v>
      </c>
      <c r="D94" s="1">
        <f t="shared" si="7"/>
        <v>19352</v>
      </c>
      <c r="E94" s="1">
        <f t="shared" si="8"/>
        <v>18.8984375</v>
      </c>
    </row>
    <row r="95" spans="1:5" x14ac:dyDescent="0.25">
      <c r="A95" s="1">
        <f>33450</f>
        <v>33450</v>
      </c>
      <c r="B95" s="1">
        <f>0</f>
        <v>0</v>
      </c>
      <c r="C95" s="1">
        <f>17808</f>
        <v>17808</v>
      </c>
      <c r="D95" s="1">
        <f t="shared" si="7"/>
        <v>19352</v>
      </c>
      <c r="E95" s="1">
        <f t="shared" si="8"/>
        <v>18.8984375</v>
      </c>
    </row>
    <row r="96" spans="1:5" x14ac:dyDescent="0.25">
      <c r="A96" s="1">
        <f>33813</f>
        <v>33813</v>
      </c>
      <c r="B96" s="1">
        <f>3</f>
        <v>3</v>
      </c>
      <c r="C96" s="1">
        <f>17973</f>
        <v>17973</v>
      </c>
      <c r="D96" s="1">
        <f t="shared" si="7"/>
        <v>19352</v>
      </c>
      <c r="E96" s="1">
        <f t="shared" si="8"/>
        <v>18.8984375</v>
      </c>
    </row>
    <row r="97" spans="1:5" x14ac:dyDescent="0.25">
      <c r="A97" s="1">
        <f>34118</f>
        <v>34118</v>
      </c>
      <c r="B97" s="1">
        <f>9</f>
        <v>9</v>
      </c>
      <c r="C97" s="1">
        <f>18114</f>
        <v>18114</v>
      </c>
      <c r="D97" s="1">
        <f t="shared" si="7"/>
        <v>19352</v>
      </c>
      <c r="E97" s="1">
        <f t="shared" si="8"/>
        <v>18.8984375</v>
      </c>
    </row>
    <row r="98" spans="1:5" x14ac:dyDescent="0.25">
      <c r="A98" s="1">
        <f>34464</f>
        <v>34464</v>
      </c>
      <c r="B98" s="1">
        <f>6</f>
        <v>6</v>
      </c>
      <c r="C98" s="1">
        <f>18267</f>
        <v>18267</v>
      </c>
      <c r="D98" s="1">
        <f t="shared" si="7"/>
        <v>19352</v>
      </c>
      <c r="E98" s="1">
        <f t="shared" si="8"/>
        <v>18.8984375</v>
      </c>
    </row>
    <row r="99" spans="1:5" x14ac:dyDescent="0.25">
      <c r="A99" s="1">
        <f>34764</f>
        <v>34764</v>
      </c>
      <c r="B99" s="1">
        <f>2</f>
        <v>2</v>
      </c>
      <c r="C99" s="1">
        <f>18432</f>
        <v>18432</v>
      </c>
      <c r="D99" s="1">
        <f t="shared" si="7"/>
        <v>19352</v>
      </c>
      <c r="E99" s="1">
        <f t="shared" si="8"/>
        <v>18.8984375</v>
      </c>
    </row>
    <row r="100" spans="1:5" x14ac:dyDescent="0.25">
      <c r="A100" s="1">
        <f>35117</f>
        <v>35117</v>
      </c>
      <c r="B100" s="1">
        <f t="shared" ref="B100:B112" si="9">0</f>
        <v>0</v>
      </c>
      <c r="C100" s="1">
        <f>18582</f>
        <v>18582</v>
      </c>
      <c r="D100" s="1">
        <f t="shared" si="7"/>
        <v>19352</v>
      </c>
      <c r="E100" s="1">
        <f t="shared" si="8"/>
        <v>18.8984375</v>
      </c>
    </row>
    <row r="101" spans="1:5" x14ac:dyDescent="0.25">
      <c r="A101" s="1">
        <f>35481</f>
        <v>35481</v>
      </c>
      <c r="B101" s="1">
        <f t="shared" si="9"/>
        <v>0</v>
      </c>
      <c r="C101" s="1">
        <f>18739</f>
        <v>18739</v>
      </c>
      <c r="D101" s="1">
        <f t="shared" si="7"/>
        <v>19352</v>
      </c>
      <c r="E101" s="1">
        <f t="shared" si="8"/>
        <v>18.8984375</v>
      </c>
    </row>
    <row r="102" spans="1:5" x14ac:dyDescent="0.25">
      <c r="A102" s="1">
        <f>35828</f>
        <v>35828</v>
      </c>
      <c r="B102" s="1">
        <f t="shared" si="9"/>
        <v>0</v>
      </c>
      <c r="C102" s="1">
        <f>18904</f>
        <v>18904</v>
      </c>
      <c r="D102" s="1">
        <f t="shared" si="7"/>
        <v>19352</v>
      </c>
      <c r="E102" s="1">
        <f t="shared" si="8"/>
        <v>18.8984375</v>
      </c>
    </row>
    <row r="103" spans="1:5" x14ac:dyDescent="0.25">
      <c r="A103" s="1">
        <f>36168</f>
        <v>36168</v>
      </c>
      <c r="B103" s="1">
        <f t="shared" si="9"/>
        <v>0</v>
      </c>
      <c r="C103" s="1">
        <f>19075</f>
        <v>19075</v>
      </c>
      <c r="D103" s="1">
        <f t="shared" si="7"/>
        <v>19352</v>
      </c>
      <c r="E103" s="1">
        <f t="shared" si="8"/>
        <v>18.8984375</v>
      </c>
    </row>
    <row r="104" spans="1:5" x14ac:dyDescent="0.25">
      <c r="A104" s="1">
        <f>36506</f>
        <v>36506</v>
      </c>
      <c r="B104" s="1">
        <f t="shared" si="9"/>
        <v>0</v>
      </c>
      <c r="C104" s="1">
        <f>19233</f>
        <v>19233</v>
      </c>
      <c r="D104" s="1">
        <f t="shared" si="7"/>
        <v>19352</v>
      </c>
      <c r="E104" s="1">
        <f t="shared" si="8"/>
        <v>18.8984375</v>
      </c>
    </row>
    <row r="105" spans="1:5" x14ac:dyDescent="0.25">
      <c r="A105" s="1">
        <f>36859</f>
        <v>36859</v>
      </c>
      <c r="B105" s="1">
        <f t="shared" si="9"/>
        <v>0</v>
      </c>
      <c r="C105" s="1">
        <f>19427</f>
        <v>19427</v>
      </c>
      <c r="D105" s="1">
        <f t="shared" si="7"/>
        <v>19352</v>
      </c>
      <c r="E105" s="1">
        <f t="shared" si="8"/>
        <v>18.8984375</v>
      </c>
    </row>
    <row r="106" spans="1:5" x14ac:dyDescent="0.25">
      <c r="A106" s="1">
        <f>37236</f>
        <v>37236</v>
      </c>
      <c r="B106" s="1">
        <f t="shared" si="9"/>
        <v>0</v>
      </c>
      <c r="C106" s="1">
        <f>19595</f>
        <v>19595</v>
      </c>
      <c r="D106" s="1">
        <f t="shared" si="7"/>
        <v>19352</v>
      </c>
      <c r="E106" s="1">
        <f t="shared" si="8"/>
        <v>18.8984375</v>
      </c>
    </row>
    <row r="107" spans="1:5" x14ac:dyDescent="0.25">
      <c r="A107" s="1">
        <f>37556</f>
        <v>37556</v>
      </c>
      <c r="B107" s="1">
        <f t="shared" si="9"/>
        <v>0</v>
      </c>
      <c r="C107" s="1">
        <f>19764</f>
        <v>19764</v>
      </c>
      <c r="D107" s="1">
        <f t="shared" si="7"/>
        <v>19352</v>
      </c>
      <c r="E107" s="1">
        <f t="shared" si="8"/>
        <v>18.8984375</v>
      </c>
    </row>
    <row r="108" spans="1:5" x14ac:dyDescent="0.25">
      <c r="A108" s="1">
        <f>37854</f>
        <v>37854</v>
      </c>
      <c r="B108" s="1">
        <f t="shared" si="9"/>
        <v>0</v>
      </c>
      <c r="C108" s="1">
        <f>19923</f>
        <v>19923</v>
      </c>
      <c r="D108" s="1">
        <f t="shared" si="7"/>
        <v>19352</v>
      </c>
      <c r="E108" s="1">
        <f t="shared" si="8"/>
        <v>18.8984375</v>
      </c>
    </row>
    <row r="109" spans="1:5" x14ac:dyDescent="0.25">
      <c r="A109" s="1">
        <f>38169</f>
        <v>38169</v>
      </c>
      <c r="B109" s="1">
        <f t="shared" si="9"/>
        <v>0</v>
      </c>
      <c r="C109" s="1">
        <f>20122</f>
        <v>20122</v>
      </c>
      <c r="D109" s="1">
        <f t="shared" si="7"/>
        <v>19352</v>
      </c>
      <c r="E109" s="1">
        <f t="shared" si="8"/>
        <v>18.8984375</v>
      </c>
    </row>
    <row r="110" spans="1:5" x14ac:dyDescent="0.25">
      <c r="A110" s="1">
        <f>38488</f>
        <v>38488</v>
      </c>
      <c r="B110" s="1">
        <f t="shared" si="9"/>
        <v>0</v>
      </c>
      <c r="C110" s="1">
        <f>20287</f>
        <v>20287</v>
      </c>
      <c r="D110" s="1">
        <f t="shared" si="7"/>
        <v>19352</v>
      </c>
      <c r="E110" s="1">
        <f t="shared" si="8"/>
        <v>18.8984375</v>
      </c>
    </row>
    <row r="111" spans="1:5" x14ac:dyDescent="0.25">
      <c r="A111" s="1">
        <f>38851</f>
        <v>38851</v>
      </c>
      <c r="B111" s="1">
        <f t="shared" si="9"/>
        <v>0</v>
      </c>
      <c r="C111" s="1">
        <f>20456</f>
        <v>20456</v>
      </c>
      <c r="D111" s="1">
        <f t="shared" si="7"/>
        <v>19352</v>
      </c>
      <c r="E111" s="1">
        <f t="shared" si="8"/>
        <v>18.8984375</v>
      </c>
    </row>
    <row r="112" spans="1:5" x14ac:dyDescent="0.25">
      <c r="A112" s="1">
        <f>39296</f>
        <v>39296</v>
      </c>
      <c r="B112" s="1">
        <f t="shared" si="9"/>
        <v>0</v>
      </c>
      <c r="C112" s="1">
        <f>20635</f>
        <v>20635</v>
      </c>
      <c r="D112" s="1">
        <f t="shared" si="7"/>
        <v>19352</v>
      </c>
      <c r="E112" s="1">
        <f t="shared" si="8"/>
        <v>18.8984375</v>
      </c>
    </row>
    <row r="113" spans="1:5" x14ac:dyDescent="0.25">
      <c r="A113" s="1">
        <f>39718</f>
        <v>39718</v>
      </c>
      <c r="B113" s="1">
        <f>30</f>
        <v>30</v>
      </c>
      <c r="C113" s="1">
        <f>20822</f>
        <v>20822</v>
      </c>
      <c r="D113" s="1">
        <f t="shared" si="7"/>
        <v>19352</v>
      </c>
      <c r="E113" s="1">
        <f t="shared" si="8"/>
        <v>18.8984375</v>
      </c>
    </row>
    <row r="114" spans="1:5" x14ac:dyDescent="0.25">
      <c r="A114" s="1">
        <f>40053</f>
        <v>40053</v>
      </c>
      <c r="B114" s="1">
        <f>5</f>
        <v>5</v>
      </c>
      <c r="C114" s="1">
        <f>20986</f>
        <v>20986</v>
      </c>
      <c r="D114" s="1">
        <f t="shared" si="7"/>
        <v>19352</v>
      </c>
      <c r="E114" s="1">
        <f t="shared" si="8"/>
        <v>18.8984375</v>
      </c>
    </row>
    <row r="115" spans="1:5" x14ac:dyDescent="0.25">
      <c r="A115" s="1">
        <f>40370</f>
        <v>40370</v>
      </c>
      <c r="B115" s="1">
        <f>3</f>
        <v>3</v>
      </c>
      <c r="C115" s="1">
        <f>21181</f>
        <v>21181</v>
      </c>
      <c r="D115" s="1">
        <f t="shared" si="7"/>
        <v>19352</v>
      </c>
      <c r="E115" s="1">
        <f t="shared" si="8"/>
        <v>18.8984375</v>
      </c>
    </row>
    <row r="116" spans="1:5" x14ac:dyDescent="0.25">
      <c r="A116" s="1">
        <f>40707</f>
        <v>40707</v>
      </c>
      <c r="B116" s="1">
        <f>3</f>
        <v>3</v>
      </c>
      <c r="C116" s="1">
        <f>21340</f>
        <v>21340</v>
      </c>
      <c r="D116" s="1">
        <f t="shared" si="7"/>
        <v>19352</v>
      </c>
      <c r="E116" s="1">
        <f t="shared" si="8"/>
        <v>18.8984375</v>
      </c>
    </row>
    <row r="117" spans="1:5" x14ac:dyDescent="0.25">
      <c r="A117" s="1">
        <f>41042</f>
        <v>41042</v>
      </c>
      <c r="B117" s="1">
        <f>0</f>
        <v>0</v>
      </c>
      <c r="C117" s="1">
        <f>21508</f>
        <v>21508</v>
      </c>
      <c r="D117" s="1">
        <f t="shared" si="7"/>
        <v>19352</v>
      </c>
      <c r="E117" s="1">
        <f t="shared" si="8"/>
        <v>18.8984375</v>
      </c>
    </row>
    <row r="118" spans="1:5" x14ac:dyDescent="0.25">
      <c r="A118" s="1">
        <f>41372</f>
        <v>41372</v>
      </c>
      <c r="B118" s="1">
        <f>34</f>
        <v>34</v>
      </c>
      <c r="C118" s="1">
        <f>21681</f>
        <v>21681</v>
      </c>
      <c r="D118" s="1">
        <f t="shared" si="7"/>
        <v>19352</v>
      </c>
      <c r="E118" s="1">
        <f t="shared" si="8"/>
        <v>18.8984375</v>
      </c>
    </row>
    <row r="119" spans="1:5" x14ac:dyDescent="0.25">
      <c r="A119" s="1">
        <f>41706</f>
        <v>41706</v>
      </c>
      <c r="B119" s="1">
        <f>29</f>
        <v>29</v>
      </c>
      <c r="C119" s="1">
        <f>21861</f>
        <v>21861</v>
      </c>
      <c r="D119" s="1">
        <f t="shared" si="7"/>
        <v>19352</v>
      </c>
      <c r="E119" s="1">
        <f t="shared" si="8"/>
        <v>18.8984375</v>
      </c>
    </row>
    <row r="120" spans="1:5" x14ac:dyDescent="0.25">
      <c r="A120" s="1">
        <f>42067</f>
        <v>42067</v>
      </c>
      <c r="B120" s="1">
        <f>39</f>
        <v>39</v>
      </c>
      <c r="C120" s="1">
        <f>22035</f>
        <v>22035</v>
      </c>
      <c r="D120" s="1">
        <f t="shared" si="7"/>
        <v>19352</v>
      </c>
      <c r="E120" s="1">
        <f t="shared" si="8"/>
        <v>18.8984375</v>
      </c>
    </row>
    <row r="121" spans="1:5" x14ac:dyDescent="0.25">
      <c r="A121" s="1">
        <f>42407</f>
        <v>42407</v>
      </c>
      <c r="B121" s="1">
        <f>11</f>
        <v>11</v>
      </c>
      <c r="C121" s="1">
        <f>22198</f>
        <v>22198</v>
      </c>
      <c r="D121" s="1">
        <f t="shared" si="7"/>
        <v>19352</v>
      </c>
      <c r="E121" s="1">
        <f t="shared" si="8"/>
        <v>18.8984375</v>
      </c>
    </row>
    <row r="122" spans="1:5" x14ac:dyDescent="0.25">
      <c r="A122" s="1">
        <f>42741</f>
        <v>42741</v>
      </c>
      <c r="B122" s="1">
        <f>0</f>
        <v>0</v>
      </c>
      <c r="C122" s="1">
        <f>22355</f>
        <v>22355</v>
      </c>
      <c r="D122" s="1">
        <f t="shared" si="7"/>
        <v>19352</v>
      </c>
      <c r="E122" s="1">
        <f t="shared" si="8"/>
        <v>18.8984375</v>
      </c>
    </row>
    <row r="123" spans="1:5" x14ac:dyDescent="0.25">
      <c r="A123" s="1">
        <f>43087</f>
        <v>43087</v>
      </c>
      <c r="B123" s="1">
        <f>0</f>
        <v>0</v>
      </c>
      <c r="C123" s="1">
        <f>22512</f>
        <v>22512</v>
      </c>
      <c r="D123" s="1">
        <f t="shared" si="7"/>
        <v>19352</v>
      </c>
      <c r="E123" s="1">
        <f t="shared" si="8"/>
        <v>18.8984375</v>
      </c>
    </row>
    <row r="124" spans="1:5" x14ac:dyDescent="0.25">
      <c r="A124" s="1">
        <f>43520</f>
        <v>43520</v>
      </c>
      <c r="B124" s="1">
        <f>2</f>
        <v>2</v>
      </c>
      <c r="C124" s="1">
        <f>22667</f>
        <v>22667</v>
      </c>
      <c r="D124" s="1">
        <f t="shared" si="7"/>
        <v>19352</v>
      </c>
      <c r="E124" s="1">
        <f t="shared" si="8"/>
        <v>18.8984375</v>
      </c>
    </row>
    <row r="125" spans="1:5" x14ac:dyDescent="0.25">
      <c r="A125" s="1">
        <f>43934</f>
        <v>43934</v>
      </c>
      <c r="B125" s="1">
        <f>0</f>
        <v>0</v>
      </c>
      <c r="C125" s="1">
        <f>22857</f>
        <v>22857</v>
      </c>
      <c r="D125" s="1">
        <f>19360</f>
        <v>19360</v>
      </c>
      <c r="E125" s="1">
        <f>18.90625</f>
        <v>18.90625</v>
      </c>
    </row>
    <row r="126" spans="1:5" x14ac:dyDescent="0.25">
      <c r="A126" s="1">
        <f>44343</f>
        <v>44343</v>
      </c>
      <c r="B126" s="1">
        <f>0</f>
        <v>0</v>
      </c>
      <c r="C126" s="1">
        <f>23004</f>
        <v>23004</v>
      </c>
      <c r="D126" s="1">
        <f>19372</f>
        <v>19372</v>
      </c>
      <c r="E126" s="1">
        <f>18.91796875</f>
        <v>18.91796875</v>
      </c>
    </row>
    <row r="127" spans="1:5" x14ac:dyDescent="0.25">
      <c r="A127" s="1">
        <f>44772</f>
        <v>44772</v>
      </c>
      <c r="B127" s="1">
        <f>0</f>
        <v>0</v>
      </c>
      <c r="C127" s="1">
        <f>23187</f>
        <v>23187</v>
      </c>
      <c r="D127" s="1">
        <f>19374</f>
        <v>19374</v>
      </c>
      <c r="E127" s="1">
        <f>18.919921875</f>
        <v>18.919921875</v>
      </c>
    </row>
    <row r="128" spans="1:5" x14ac:dyDescent="0.25">
      <c r="A128" s="1">
        <f>45172</f>
        <v>45172</v>
      </c>
      <c r="B128" s="1">
        <f>0</f>
        <v>0</v>
      </c>
      <c r="C128" s="1">
        <f>23319</f>
        <v>23319</v>
      </c>
      <c r="D128" s="1">
        <f>19372</f>
        <v>19372</v>
      </c>
      <c r="E128" s="1">
        <f>18.91796875</f>
        <v>18.91796875</v>
      </c>
    </row>
    <row r="129" spans="1:5" x14ac:dyDescent="0.25">
      <c r="A129" s="1">
        <f>45480</f>
        <v>45480</v>
      </c>
      <c r="B129" s="1">
        <f>4</f>
        <v>4</v>
      </c>
      <c r="C129" s="1">
        <f>23480</f>
        <v>23480</v>
      </c>
      <c r="D129" s="1">
        <f>19378</f>
        <v>19378</v>
      </c>
      <c r="E129" s="1">
        <f>18.923828125</f>
        <v>18.923828125</v>
      </c>
    </row>
    <row r="130" spans="1:5" x14ac:dyDescent="0.25">
      <c r="A130" s="1">
        <f>45794</f>
        <v>45794</v>
      </c>
      <c r="B130" s="1">
        <f t="shared" ref="B130:B137" si="10">0</f>
        <v>0</v>
      </c>
      <c r="C130" s="1">
        <f>23660</f>
        <v>23660</v>
      </c>
      <c r="D130" s="1">
        <f>19376</f>
        <v>19376</v>
      </c>
      <c r="E130" s="1">
        <f>18.921875</f>
        <v>18.921875</v>
      </c>
    </row>
    <row r="131" spans="1:5" x14ac:dyDescent="0.25">
      <c r="A131" s="1">
        <f>46055</f>
        <v>46055</v>
      </c>
      <c r="B131" s="1">
        <f t="shared" si="10"/>
        <v>0</v>
      </c>
      <c r="C131" s="1">
        <f>23810</f>
        <v>23810</v>
      </c>
      <c r="D131" s="1">
        <f>19376</f>
        <v>19376</v>
      </c>
      <c r="E131" s="1">
        <f>18.921875</f>
        <v>18.921875</v>
      </c>
    </row>
    <row r="132" spans="1:5" x14ac:dyDescent="0.25">
      <c r="A132" s="1">
        <f>46391</f>
        <v>46391</v>
      </c>
      <c r="B132" s="1">
        <f t="shared" si="10"/>
        <v>0</v>
      </c>
      <c r="C132" s="1">
        <f>24000</f>
        <v>24000</v>
      </c>
      <c r="D132" s="1">
        <f>19380</f>
        <v>19380</v>
      </c>
      <c r="E132" s="1">
        <f>18.92578125</f>
        <v>18.92578125</v>
      </c>
    </row>
    <row r="133" spans="1:5" x14ac:dyDescent="0.25">
      <c r="A133" s="1">
        <f>46725</f>
        <v>46725</v>
      </c>
      <c r="B133" s="1">
        <f t="shared" si="10"/>
        <v>0</v>
      </c>
      <c r="C133" s="1">
        <f>24149</f>
        <v>24149</v>
      </c>
      <c r="D133" s="1">
        <f>19380</f>
        <v>19380</v>
      </c>
      <c r="E133" s="1">
        <f>18.92578125</f>
        <v>18.92578125</v>
      </c>
    </row>
    <row r="134" spans="1:5" x14ac:dyDescent="0.25">
      <c r="A134" s="1">
        <f>47101</f>
        <v>47101</v>
      </c>
      <c r="B134" s="1">
        <f t="shared" si="10"/>
        <v>0</v>
      </c>
      <c r="C134" s="1">
        <f>24316</f>
        <v>24316</v>
      </c>
      <c r="D134" s="1">
        <f>19380</f>
        <v>19380</v>
      </c>
      <c r="E134" s="1">
        <f>18.92578125</f>
        <v>18.92578125</v>
      </c>
    </row>
    <row r="135" spans="1:5" x14ac:dyDescent="0.25">
      <c r="A135" s="1">
        <f>47484</f>
        <v>47484</v>
      </c>
      <c r="B135" s="1">
        <f t="shared" si="10"/>
        <v>0</v>
      </c>
      <c r="C135" s="1">
        <f>24474</f>
        <v>24474</v>
      </c>
      <c r="D135" s="1">
        <f>19380</f>
        <v>19380</v>
      </c>
      <c r="E135" s="1">
        <f>18.92578125</f>
        <v>18.92578125</v>
      </c>
    </row>
    <row r="136" spans="1:5" x14ac:dyDescent="0.25">
      <c r="A136" s="1">
        <f>47826</f>
        <v>47826</v>
      </c>
      <c r="B136" s="1">
        <f t="shared" si="10"/>
        <v>0</v>
      </c>
      <c r="C136" s="1">
        <f>24640</f>
        <v>24640</v>
      </c>
      <c r="D136" s="1">
        <f>19384</f>
        <v>19384</v>
      </c>
      <c r="E136" s="1">
        <f>18.9296875</f>
        <v>18.9296875</v>
      </c>
    </row>
    <row r="137" spans="1:5" x14ac:dyDescent="0.25">
      <c r="A137" s="1">
        <f>48172</f>
        <v>48172</v>
      </c>
      <c r="B137" s="1">
        <f t="shared" si="10"/>
        <v>0</v>
      </c>
      <c r="C137" s="1">
        <f>24811</f>
        <v>24811</v>
      </c>
      <c r="D137" s="1">
        <f>19392</f>
        <v>19392</v>
      </c>
      <c r="E137" s="1">
        <f>18.9375</f>
        <v>18.9375</v>
      </c>
    </row>
    <row r="138" spans="1:5" x14ac:dyDescent="0.25">
      <c r="A138" s="1">
        <f>48523</f>
        <v>48523</v>
      </c>
      <c r="B138" s="1">
        <f>12</f>
        <v>12</v>
      </c>
      <c r="C138" s="1">
        <f>24973</f>
        <v>24973</v>
      </c>
      <c r="D138" s="1">
        <f>19392</f>
        <v>19392</v>
      </c>
      <c r="E138" s="1">
        <f>18.9375</f>
        <v>18.9375</v>
      </c>
    </row>
    <row r="139" spans="1:5" x14ac:dyDescent="0.25">
      <c r="A139" s="1">
        <f>48888</f>
        <v>48888</v>
      </c>
      <c r="B139" s="1">
        <f t="shared" ref="B139:B147" si="11">0</f>
        <v>0</v>
      </c>
      <c r="C139" s="1">
        <f>25124</f>
        <v>25124</v>
      </c>
      <c r="D139" s="1">
        <f>19392</f>
        <v>19392</v>
      </c>
      <c r="E139" s="1">
        <f>18.9375</f>
        <v>18.9375</v>
      </c>
    </row>
    <row r="140" spans="1:5" x14ac:dyDescent="0.25">
      <c r="A140" s="1">
        <f>49231</f>
        <v>49231</v>
      </c>
      <c r="B140" s="1">
        <f t="shared" si="11"/>
        <v>0</v>
      </c>
      <c r="C140" s="1">
        <f>25282</f>
        <v>25282</v>
      </c>
      <c r="D140" s="1">
        <f t="shared" ref="D140:D174" si="12">19384</f>
        <v>19384</v>
      </c>
      <c r="E140" s="1">
        <f t="shared" ref="E140:E174" si="13">18.9296875</f>
        <v>18.9296875</v>
      </c>
    </row>
    <row r="141" spans="1:5" x14ac:dyDescent="0.25">
      <c r="A141" s="1">
        <f>49565</f>
        <v>49565</v>
      </c>
      <c r="B141" s="1">
        <f t="shared" si="11"/>
        <v>0</v>
      </c>
      <c r="C141" s="1">
        <f>25461</f>
        <v>25461</v>
      </c>
      <c r="D141" s="1">
        <f t="shared" si="12"/>
        <v>19384</v>
      </c>
      <c r="E141" s="1">
        <f t="shared" si="13"/>
        <v>18.9296875</v>
      </c>
    </row>
    <row r="142" spans="1:5" x14ac:dyDescent="0.25">
      <c r="A142" s="1">
        <f>49904</f>
        <v>49904</v>
      </c>
      <c r="B142" s="1">
        <f t="shared" si="11"/>
        <v>0</v>
      </c>
      <c r="C142" s="1">
        <f>25613</f>
        <v>25613</v>
      </c>
      <c r="D142" s="1">
        <f t="shared" si="12"/>
        <v>19384</v>
      </c>
      <c r="E142" s="1">
        <f t="shared" si="13"/>
        <v>18.9296875</v>
      </c>
    </row>
    <row r="143" spans="1:5" x14ac:dyDescent="0.25">
      <c r="A143" s="1">
        <f>50259</f>
        <v>50259</v>
      </c>
      <c r="B143" s="1">
        <f t="shared" si="11"/>
        <v>0</v>
      </c>
      <c r="C143" s="1">
        <f>25781</f>
        <v>25781</v>
      </c>
      <c r="D143" s="1">
        <f t="shared" si="12"/>
        <v>19384</v>
      </c>
      <c r="E143" s="1">
        <f t="shared" si="13"/>
        <v>18.9296875</v>
      </c>
    </row>
    <row r="144" spans="1:5" x14ac:dyDescent="0.25">
      <c r="A144" s="1">
        <f>50588</f>
        <v>50588</v>
      </c>
      <c r="B144" s="1">
        <f t="shared" si="11"/>
        <v>0</v>
      </c>
      <c r="C144" s="1">
        <f>25935</f>
        <v>25935</v>
      </c>
      <c r="D144" s="1">
        <f t="shared" si="12"/>
        <v>19384</v>
      </c>
      <c r="E144" s="1">
        <f t="shared" si="13"/>
        <v>18.9296875</v>
      </c>
    </row>
    <row r="145" spans="1:5" x14ac:dyDescent="0.25">
      <c r="A145" s="1">
        <f>50924</f>
        <v>50924</v>
      </c>
      <c r="B145" s="1">
        <f t="shared" si="11"/>
        <v>0</v>
      </c>
      <c r="C145" s="1">
        <f>26097</f>
        <v>26097</v>
      </c>
      <c r="D145" s="1">
        <f t="shared" si="12"/>
        <v>19384</v>
      </c>
      <c r="E145" s="1">
        <f t="shared" si="13"/>
        <v>18.9296875</v>
      </c>
    </row>
    <row r="146" spans="1:5" x14ac:dyDescent="0.25">
      <c r="A146" s="1">
        <f>51263</f>
        <v>51263</v>
      </c>
      <c r="B146" s="1">
        <f t="shared" si="11"/>
        <v>0</v>
      </c>
      <c r="C146" s="1">
        <f>26241</f>
        <v>26241</v>
      </c>
      <c r="D146" s="1">
        <f t="shared" si="12"/>
        <v>19384</v>
      </c>
      <c r="E146" s="1">
        <f t="shared" si="13"/>
        <v>18.9296875</v>
      </c>
    </row>
    <row r="147" spans="1:5" x14ac:dyDescent="0.25">
      <c r="A147" s="1">
        <f>51602</f>
        <v>51602</v>
      </c>
      <c r="B147" s="1">
        <f t="shared" si="11"/>
        <v>0</v>
      </c>
      <c r="C147" s="1">
        <f>26423</f>
        <v>26423</v>
      </c>
      <c r="D147" s="1">
        <f t="shared" si="12"/>
        <v>19384</v>
      </c>
      <c r="E147" s="1">
        <f t="shared" si="13"/>
        <v>18.9296875</v>
      </c>
    </row>
    <row r="148" spans="1:5" x14ac:dyDescent="0.25">
      <c r="A148" s="1">
        <f>51951</f>
        <v>51951</v>
      </c>
      <c r="B148" s="1">
        <f>7</f>
        <v>7</v>
      </c>
      <c r="C148" s="1">
        <f>26588</f>
        <v>26588</v>
      </c>
      <c r="D148" s="1">
        <f t="shared" si="12"/>
        <v>19384</v>
      </c>
      <c r="E148" s="1">
        <f t="shared" si="13"/>
        <v>18.9296875</v>
      </c>
    </row>
    <row r="149" spans="1:5" x14ac:dyDescent="0.25">
      <c r="A149" s="1">
        <f>52272</f>
        <v>52272</v>
      </c>
      <c r="B149" s="1">
        <f>0</f>
        <v>0</v>
      </c>
      <c r="C149" s="1">
        <f>26758</f>
        <v>26758</v>
      </c>
      <c r="D149" s="1">
        <f t="shared" si="12"/>
        <v>19384</v>
      </c>
      <c r="E149" s="1">
        <f t="shared" si="13"/>
        <v>18.9296875</v>
      </c>
    </row>
    <row r="150" spans="1:5" x14ac:dyDescent="0.25">
      <c r="A150" s="1">
        <f>52580</f>
        <v>52580</v>
      </c>
      <c r="B150" s="1">
        <f>0</f>
        <v>0</v>
      </c>
      <c r="C150" s="1">
        <f>26924</f>
        <v>26924</v>
      </c>
      <c r="D150" s="1">
        <f t="shared" si="12"/>
        <v>19384</v>
      </c>
      <c r="E150" s="1">
        <f t="shared" si="13"/>
        <v>18.9296875</v>
      </c>
    </row>
    <row r="151" spans="1:5" x14ac:dyDescent="0.25">
      <c r="A151" s="1">
        <f>52880</f>
        <v>52880</v>
      </c>
      <c r="B151" s="1">
        <f>0</f>
        <v>0</v>
      </c>
      <c r="C151" s="1">
        <f>27088</f>
        <v>27088</v>
      </c>
      <c r="D151" s="1">
        <f t="shared" si="12"/>
        <v>19384</v>
      </c>
      <c r="E151" s="1">
        <f t="shared" si="13"/>
        <v>18.9296875</v>
      </c>
    </row>
    <row r="152" spans="1:5" x14ac:dyDescent="0.25">
      <c r="A152" s="1">
        <f>53211</f>
        <v>53211</v>
      </c>
      <c r="B152" s="1">
        <f>6</f>
        <v>6</v>
      </c>
      <c r="C152" s="1">
        <f>27244</f>
        <v>27244</v>
      </c>
      <c r="D152" s="1">
        <f t="shared" si="12"/>
        <v>19384</v>
      </c>
      <c r="E152" s="1">
        <f t="shared" si="13"/>
        <v>18.9296875</v>
      </c>
    </row>
    <row r="153" spans="1:5" x14ac:dyDescent="0.25">
      <c r="A153" s="1">
        <f>53557</f>
        <v>53557</v>
      </c>
      <c r="B153" s="1">
        <f>0</f>
        <v>0</v>
      </c>
      <c r="C153" s="1">
        <f>27440</f>
        <v>27440</v>
      </c>
      <c r="D153" s="1">
        <f t="shared" si="12"/>
        <v>19384</v>
      </c>
      <c r="E153" s="1">
        <f t="shared" si="13"/>
        <v>18.9296875</v>
      </c>
    </row>
    <row r="154" spans="1:5" x14ac:dyDescent="0.25">
      <c r="A154" s="1">
        <f>53915</f>
        <v>53915</v>
      </c>
      <c r="B154" s="1">
        <f>0</f>
        <v>0</v>
      </c>
      <c r="C154" s="1">
        <f>27585</f>
        <v>27585</v>
      </c>
      <c r="D154" s="1">
        <f t="shared" si="12"/>
        <v>19384</v>
      </c>
      <c r="E154" s="1">
        <f t="shared" si="13"/>
        <v>18.9296875</v>
      </c>
    </row>
    <row r="155" spans="1:5" x14ac:dyDescent="0.25">
      <c r="A155" s="1">
        <f>54272</f>
        <v>54272</v>
      </c>
      <c r="B155" s="1">
        <f>0</f>
        <v>0</v>
      </c>
      <c r="C155" s="1">
        <f>27748</f>
        <v>27748</v>
      </c>
      <c r="D155" s="1">
        <f t="shared" si="12"/>
        <v>19384</v>
      </c>
      <c r="E155" s="1">
        <f t="shared" si="13"/>
        <v>18.9296875</v>
      </c>
    </row>
    <row r="156" spans="1:5" x14ac:dyDescent="0.25">
      <c r="A156" s="1">
        <f>54642</f>
        <v>54642</v>
      </c>
      <c r="B156" s="1">
        <f>0</f>
        <v>0</v>
      </c>
      <c r="C156" s="1">
        <f>27949</f>
        <v>27949</v>
      </c>
      <c r="D156" s="1">
        <f t="shared" si="12"/>
        <v>19384</v>
      </c>
      <c r="E156" s="1">
        <f t="shared" si="13"/>
        <v>18.9296875</v>
      </c>
    </row>
    <row r="157" spans="1:5" x14ac:dyDescent="0.25">
      <c r="A157" s="1">
        <f>54942</f>
        <v>54942</v>
      </c>
      <c r="B157" s="1">
        <f>0</f>
        <v>0</v>
      </c>
      <c r="C157" s="1">
        <f>28163</f>
        <v>28163</v>
      </c>
      <c r="D157" s="1">
        <f t="shared" si="12"/>
        <v>19384</v>
      </c>
      <c r="E157" s="1">
        <f t="shared" si="13"/>
        <v>18.9296875</v>
      </c>
    </row>
    <row r="158" spans="1:5" x14ac:dyDescent="0.25">
      <c r="A158" s="1">
        <f>55217</f>
        <v>55217</v>
      </c>
      <c r="B158" s="1">
        <f>3</f>
        <v>3</v>
      </c>
      <c r="C158" s="1">
        <f>28349</f>
        <v>28349</v>
      </c>
      <c r="D158" s="1">
        <f t="shared" si="12"/>
        <v>19384</v>
      </c>
      <c r="E158" s="1">
        <f t="shared" si="13"/>
        <v>18.9296875</v>
      </c>
    </row>
    <row r="159" spans="1:5" x14ac:dyDescent="0.25">
      <c r="A159" s="1">
        <f>55482</f>
        <v>55482</v>
      </c>
      <c r="B159" s="1">
        <f>0</f>
        <v>0</v>
      </c>
      <c r="C159" s="1">
        <f>28534</f>
        <v>28534</v>
      </c>
      <c r="D159" s="1">
        <f t="shared" si="12"/>
        <v>19384</v>
      </c>
      <c r="E159" s="1">
        <f t="shared" si="13"/>
        <v>18.9296875</v>
      </c>
    </row>
    <row r="160" spans="1:5" x14ac:dyDescent="0.25">
      <c r="A160" s="1">
        <f>55787</f>
        <v>55787</v>
      </c>
      <c r="B160" s="1">
        <f>0</f>
        <v>0</v>
      </c>
      <c r="C160" s="1">
        <f>28731</f>
        <v>28731</v>
      </c>
      <c r="D160" s="1">
        <f t="shared" si="12"/>
        <v>19384</v>
      </c>
      <c r="E160" s="1">
        <f t="shared" si="13"/>
        <v>18.9296875</v>
      </c>
    </row>
    <row r="161" spans="1:5" x14ac:dyDescent="0.25">
      <c r="A161" s="1">
        <f>56094</f>
        <v>56094</v>
      </c>
      <c r="B161" s="1">
        <f>0</f>
        <v>0</v>
      </c>
      <c r="C161" s="1">
        <f>28950</f>
        <v>28950</v>
      </c>
      <c r="D161" s="1">
        <f t="shared" si="12"/>
        <v>19384</v>
      </c>
      <c r="E161" s="1">
        <f t="shared" si="13"/>
        <v>18.9296875</v>
      </c>
    </row>
    <row r="162" spans="1:5" x14ac:dyDescent="0.25">
      <c r="A162" s="1">
        <f>56436</f>
        <v>56436</v>
      </c>
      <c r="B162" s="1">
        <f>4</f>
        <v>4</v>
      </c>
      <c r="C162" s="1">
        <f>29134</f>
        <v>29134</v>
      </c>
      <c r="D162" s="1">
        <f t="shared" si="12"/>
        <v>19384</v>
      </c>
      <c r="E162" s="1">
        <f t="shared" si="13"/>
        <v>18.9296875</v>
      </c>
    </row>
    <row r="163" spans="1:5" x14ac:dyDescent="0.25">
      <c r="A163" s="1">
        <f>56765</f>
        <v>56765</v>
      </c>
      <c r="B163" s="1">
        <f>0</f>
        <v>0</v>
      </c>
      <c r="C163" s="1">
        <f>29363</f>
        <v>29363</v>
      </c>
      <c r="D163" s="1">
        <f t="shared" si="12"/>
        <v>19384</v>
      </c>
      <c r="E163" s="1">
        <f t="shared" si="13"/>
        <v>18.9296875</v>
      </c>
    </row>
    <row r="164" spans="1:5" x14ac:dyDescent="0.25">
      <c r="A164" s="1">
        <f>57067</f>
        <v>57067</v>
      </c>
      <c r="B164" s="1">
        <f>0</f>
        <v>0</v>
      </c>
      <c r="C164" s="1">
        <f>29567</f>
        <v>29567</v>
      </c>
      <c r="D164" s="1">
        <f t="shared" si="12"/>
        <v>19384</v>
      </c>
      <c r="E164" s="1">
        <f t="shared" si="13"/>
        <v>18.9296875</v>
      </c>
    </row>
    <row r="165" spans="1:5" x14ac:dyDescent="0.25">
      <c r="A165" s="1">
        <f>57423</f>
        <v>57423</v>
      </c>
      <c r="B165" s="1">
        <f>0</f>
        <v>0</v>
      </c>
      <c r="C165" s="1">
        <f>29789</f>
        <v>29789</v>
      </c>
      <c r="D165" s="1">
        <f t="shared" si="12"/>
        <v>19384</v>
      </c>
      <c r="E165" s="1">
        <f t="shared" si="13"/>
        <v>18.9296875</v>
      </c>
    </row>
    <row r="166" spans="1:5" x14ac:dyDescent="0.25">
      <c r="A166" s="1">
        <f>57775</f>
        <v>57775</v>
      </c>
      <c r="B166" s="1">
        <f>0</f>
        <v>0</v>
      </c>
      <c r="C166" s="1">
        <f>29970</f>
        <v>29970</v>
      </c>
      <c r="D166" s="1">
        <f t="shared" si="12"/>
        <v>19384</v>
      </c>
      <c r="E166" s="1">
        <f t="shared" si="13"/>
        <v>18.9296875</v>
      </c>
    </row>
    <row r="167" spans="1:5" x14ac:dyDescent="0.25">
      <c r="A167" s="1">
        <f>58079</f>
        <v>58079</v>
      </c>
      <c r="B167" s="1">
        <f>0</f>
        <v>0</v>
      </c>
      <c r="C167" s="1">
        <f>30175</f>
        <v>30175</v>
      </c>
      <c r="D167" s="1">
        <f t="shared" si="12"/>
        <v>19384</v>
      </c>
      <c r="E167" s="1">
        <f t="shared" si="13"/>
        <v>18.9296875</v>
      </c>
    </row>
    <row r="168" spans="1:5" x14ac:dyDescent="0.25">
      <c r="A168" s="1">
        <f>58428</f>
        <v>58428</v>
      </c>
      <c r="B168" s="1">
        <f>0</f>
        <v>0</v>
      </c>
      <c r="C168" s="1">
        <f>30382</f>
        <v>30382</v>
      </c>
      <c r="D168" s="1">
        <f t="shared" si="12"/>
        <v>19384</v>
      </c>
      <c r="E168" s="1">
        <f t="shared" si="13"/>
        <v>18.9296875</v>
      </c>
    </row>
    <row r="169" spans="1:5" x14ac:dyDescent="0.25">
      <c r="A169" s="1">
        <f>58805</f>
        <v>58805</v>
      </c>
      <c r="B169" s="1">
        <f>0</f>
        <v>0</v>
      </c>
      <c r="C169" s="1">
        <f>30594</f>
        <v>30594</v>
      </c>
      <c r="D169" s="1">
        <f t="shared" si="12"/>
        <v>19384</v>
      </c>
      <c r="E169" s="1">
        <f t="shared" si="13"/>
        <v>18.9296875</v>
      </c>
    </row>
    <row r="170" spans="1:5" x14ac:dyDescent="0.25">
      <c r="A170" s="1">
        <f>59151</f>
        <v>59151</v>
      </c>
      <c r="B170" s="1">
        <f>4</f>
        <v>4</v>
      </c>
      <c r="C170" s="1">
        <f>30785</f>
        <v>30785</v>
      </c>
      <c r="D170" s="1">
        <f t="shared" si="12"/>
        <v>19384</v>
      </c>
      <c r="E170" s="1">
        <f t="shared" si="13"/>
        <v>18.9296875</v>
      </c>
    </row>
    <row r="171" spans="1:5" x14ac:dyDescent="0.25">
      <c r="A171" s="1">
        <f>59458</f>
        <v>59458</v>
      </c>
      <c r="B171" s="1">
        <f>3</f>
        <v>3</v>
      </c>
      <c r="C171" s="1">
        <f>30978</f>
        <v>30978</v>
      </c>
      <c r="D171" s="1">
        <f t="shared" si="12"/>
        <v>19384</v>
      </c>
      <c r="E171" s="1">
        <f t="shared" si="13"/>
        <v>18.9296875</v>
      </c>
    </row>
    <row r="172" spans="1:5" x14ac:dyDescent="0.25">
      <c r="A172" s="1">
        <f>59744</f>
        <v>59744</v>
      </c>
      <c r="B172" s="1">
        <f>0</f>
        <v>0</v>
      </c>
      <c r="C172" s="1">
        <f>31165</f>
        <v>31165</v>
      </c>
      <c r="D172" s="1">
        <f t="shared" si="12"/>
        <v>19384</v>
      </c>
      <c r="E172" s="1">
        <f t="shared" si="13"/>
        <v>18.9296875</v>
      </c>
    </row>
    <row r="173" spans="1:5" x14ac:dyDescent="0.25">
      <c r="A173" s="1">
        <f>60024</f>
        <v>60024</v>
      </c>
      <c r="B173" s="1">
        <f>0</f>
        <v>0</v>
      </c>
      <c r="C173" s="1">
        <f>31371</f>
        <v>31371</v>
      </c>
      <c r="D173" s="1">
        <f t="shared" si="12"/>
        <v>19384</v>
      </c>
      <c r="E173" s="1">
        <f t="shared" si="13"/>
        <v>18.9296875</v>
      </c>
    </row>
    <row r="174" spans="1:5" x14ac:dyDescent="0.25">
      <c r="A174" s="1">
        <f>60367</f>
        <v>60367</v>
      </c>
      <c r="B174" s="1">
        <f>0</f>
        <v>0</v>
      </c>
      <c r="C174" s="1">
        <f>31553</f>
        <v>31553</v>
      </c>
      <c r="D174" s="1">
        <f t="shared" si="12"/>
        <v>19384</v>
      </c>
      <c r="E174" s="1">
        <f t="shared" si="13"/>
        <v>18.9296875</v>
      </c>
    </row>
    <row r="175" spans="1:5" x14ac:dyDescent="0.25">
      <c r="A175" s="1">
        <f>60725</f>
        <v>60725</v>
      </c>
      <c r="B175" s="1">
        <f>3</f>
        <v>3</v>
      </c>
      <c r="C175" s="1">
        <f>31796</f>
        <v>31796</v>
      </c>
      <c r="D175" s="1">
        <f t="shared" ref="D175:D187" si="14">19396</f>
        <v>19396</v>
      </c>
      <c r="E175" s="1">
        <f t="shared" ref="E175:E187" si="15">18.94140625</f>
        <v>18.94140625</v>
      </c>
    </row>
    <row r="176" spans="1:5" x14ac:dyDescent="0.25">
      <c r="A176" s="1">
        <f>61093</f>
        <v>61093</v>
      </c>
      <c r="B176" s="1">
        <f>0</f>
        <v>0</v>
      </c>
      <c r="C176" s="1">
        <f>31942</f>
        <v>31942</v>
      </c>
      <c r="D176" s="1">
        <f t="shared" si="14"/>
        <v>19396</v>
      </c>
      <c r="E176" s="1">
        <f t="shared" si="15"/>
        <v>18.94140625</v>
      </c>
    </row>
    <row r="177" spans="1:5" x14ac:dyDescent="0.25">
      <c r="A177" s="1">
        <f>61441</f>
        <v>61441</v>
      </c>
      <c r="B177" s="1">
        <f>18</f>
        <v>18</v>
      </c>
      <c r="C177" s="1">
        <f>32084</f>
        <v>32084</v>
      </c>
      <c r="D177" s="1">
        <f t="shared" si="14"/>
        <v>19396</v>
      </c>
      <c r="E177" s="1">
        <f t="shared" si="15"/>
        <v>18.94140625</v>
      </c>
    </row>
    <row r="178" spans="1:5" x14ac:dyDescent="0.25">
      <c r="A178" s="1">
        <f>61775</f>
        <v>61775</v>
      </c>
      <c r="B178" s="1">
        <f t="shared" ref="B178:B194" si="16">0</f>
        <v>0</v>
      </c>
      <c r="C178" s="1">
        <f>32248</f>
        <v>32248</v>
      </c>
      <c r="D178" s="1">
        <f t="shared" si="14"/>
        <v>19396</v>
      </c>
      <c r="E178" s="1">
        <f t="shared" si="15"/>
        <v>18.94140625</v>
      </c>
    </row>
    <row r="179" spans="1:5" x14ac:dyDescent="0.25">
      <c r="A179" s="1">
        <f>62101</f>
        <v>62101</v>
      </c>
      <c r="B179" s="1">
        <f t="shared" si="16"/>
        <v>0</v>
      </c>
      <c r="C179" s="1">
        <f>32410</f>
        <v>32410</v>
      </c>
      <c r="D179" s="1">
        <f t="shared" si="14"/>
        <v>19396</v>
      </c>
      <c r="E179" s="1">
        <f t="shared" si="15"/>
        <v>18.94140625</v>
      </c>
    </row>
    <row r="180" spans="1:5" x14ac:dyDescent="0.25">
      <c r="A180" s="1">
        <f>62451</f>
        <v>62451</v>
      </c>
      <c r="B180" s="1">
        <f t="shared" si="16"/>
        <v>0</v>
      </c>
      <c r="C180" s="1">
        <f>32544</f>
        <v>32544</v>
      </c>
      <c r="D180" s="1">
        <f t="shared" si="14"/>
        <v>19396</v>
      </c>
      <c r="E180" s="1">
        <f t="shared" si="15"/>
        <v>18.94140625</v>
      </c>
    </row>
    <row r="181" spans="1:5" x14ac:dyDescent="0.25">
      <c r="A181" s="1">
        <f>62813</f>
        <v>62813</v>
      </c>
      <c r="B181" s="1">
        <f t="shared" si="16"/>
        <v>0</v>
      </c>
      <c r="C181" s="1">
        <f>32702</f>
        <v>32702</v>
      </c>
      <c r="D181" s="1">
        <f t="shared" si="14"/>
        <v>19396</v>
      </c>
      <c r="E181" s="1">
        <f t="shared" si="15"/>
        <v>18.94140625</v>
      </c>
    </row>
    <row r="182" spans="1:5" x14ac:dyDescent="0.25">
      <c r="A182" s="1">
        <f>63141</f>
        <v>63141</v>
      </c>
      <c r="B182" s="1">
        <f t="shared" si="16"/>
        <v>0</v>
      </c>
      <c r="C182" s="1">
        <f>32826</f>
        <v>32826</v>
      </c>
      <c r="D182" s="1">
        <f t="shared" si="14"/>
        <v>19396</v>
      </c>
      <c r="E182" s="1">
        <f t="shared" si="15"/>
        <v>18.94140625</v>
      </c>
    </row>
    <row r="183" spans="1:5" x14ac:dyDescent="0.25">
      <c r="A183" s="1">
        <f>63492</f>
        <v>63492</v>
      </c>
      <c r="B183" s="1">
        <f t="shared" si="16"/>
        <v>0</v>
      </c>
      <c r="C183" s="1">
        <f>33032</f>
        <v>33032</v>
      </c>
      <c r="D183" s="1">
        <f t="shared" si="14"/>
        <v>19396</v>
      </c>
      <c r="E183" s="1">
        <f t="shared" si="15"/>
        <v>18.94140625</v>
      </c>
    </row>
    <row r="184" spans="1:5" x14ac:dyDescent="0.25">
      <c r="A184" s="1">
        <f>63840</f>
        <v>63840</v>
      </c>
      <c r="B184" s="1">
        <f t="shared" si="16"/>
        <v>0</v>
      </c>
      <c r="C184" s="1">
        <f>33232</f>
        <v>33232</v>
      </c>
      <c r="D184" s="1">
        <f t="shared" si="14"/>
        <v>19396</v>
      </c>
      <c r="E184" s="1">
        <f t="shared" si="15"/>
        <v>18.94140625</v>
      </c>
    </row>
    <row r="185" spans="1:5" x14ac:dyDescent="0.25">
      <c r="A185" s="1">
        <f>64174</f>
        <v>64174</v>
      </c>
      <c r="B185" s="1">
        <f t="shared" si="16"/>
        <v>0</v>
      </c>
      <c r="C185" s="1">
        <f>33429</f>
        <v>33429</v>
      </c>
      <c r="D185" s="1">
        <f t="shared" si="14"/>
        <v>19396</v>
      </c>
      <c r="E185" s="1">
        <f t="shared" si="15"/>
        <v>18.94140625</v>
      </c>
    </row>
    <row r="186" spans="1:5" x14ac:dyDescent="0.25">
      <c r="A186" s="1">
        <f>64473</f>
        <v>64473</v>
      </c>
      <c r="B186" s="1">
        <f t="shared" si="16"/>
        <v>0</v>
      </c>
      <c r="C186" s="1">
        <f>33627</f>
        <v>33627</v>
      </c>
      <c r="D186" s="1">
        <f t="shared" si="14"/>
        <v>19396</v>
      </c>
      <c r="E186" s="1">
        <f t="shared" si="15"/>
        <v>18.94140625</v>
      </c>
    </row>
    <row r="187" spans="1:5" x14ac:dyDescent="0.25">
      <c r="A187" s="1">
        <f>64793</f>
        <v>64793</v>
      </c>
      <c r="B187" s="1">
        <f t="shared" si="16"/>
        <v>0</v>
      </c>
      <c r="C187" s="1">
        <f>33775</f>
        <v>33775</v>
      </c>
      <c r="D187" s="1">
        <f t="shared" si="14"/>
        <v>19396</v>
      </c>
      <c r="E187" s="1">
        <f t="shared" si="15"/>
        <v>18.94140625</v>
      </c>
    </row>
    <row r="188" spans="1:5" x14ac:dyDescent="0.25">
      <c r="A188" s="1">
        <f>65098</f>
        <v>65098</v>
      </c>
      <c r="B188" s="1">
        <f t="shared" si="16"/>
        <v>0</v>
      </c>
      <c r="C188" s="1">
        <f>33962</f>
        <v>33962</v>
      </c>
      <c r="D188" s="1">
        <f>19400</f>
        <v>19400</v>
      </c>
      <c r="E188" s="1">
        <f>18.9453125</f>
        <v>18.9453125</v>
      </c>
    </row>
    <row r="189" spans="1:5" x14ac:dyDescent="0.25">
      <c r="A189" s="1">
        <f>65389</f>
        <v>65389</v>
      </c>
      <c r="B189" s="1">
        <f t="shared" si="16"/>
        <v>0</v>
      </c>
      <c r="C189" s="1">
        <f>34127</f>
        <v>34127</v>
      </c>
      <c r="D189" s="1">
        <f>19400</f>
        <v>19400</v>
      </c>
      <c r="E189" s="1">
        <f>18.9453125</f>
        <v>18.9453125</v>
      </c>
    </row>
    <row r="190" spans="1:5" x14ac:dyDescent="0.25">
      <c r="A190" s="1">
        <f>65704</f>
        <v>65704</v>
      </c>
      <c r="B190" s="1">
        <f t="shared" si="16"/>
        <v>0</v>
      </c>
      <c r="C190" s="1">
        <f>34305</f>
        <v>34305</v>
      </c>
      <c r="D190" s="1">
        <f t="shared" ref="D190:D219" si="17">19404</f>
        <v>19404</v>
      </c>
      <c r="E190" s="1">
        <f t="shared" ref="E190:E219" si="18">18.94921875</f>
        <v>18.94921875</v>
      </c>
    </row>
    <row r="191" spans="1:5" x14ac:dyDescent="0.25">
      <c r="A191" s="1">
        <f>66058</f>
        <v>66058</v>
      </c>
      <c r="B191" s="1">
        <f t="shared" si="16"/>
        <v>0</v>
      </c>
      <c r="C191" s="1">
        <f>34492</f>
        <v>34492</v>
      </c>
      <c r="D191" s="1">
        <f t="shared" si="17"/>
        <v>19404</v>
      </c>
      <c r="E191" s="1">
        <f t="shared" si="18"/>
        <v>18.94921875</v>
      </c>
    </row>
    <row r="192" spans="1:5" x14ac:dyDescent="0.25">
      <c r="A192" s="1">
        <f>66382</f>
        <v>66382</v>
      </c>
      <c r="B192" s="1">
        <f t="shared" si="16"/>
        <v>0</v>
      </c>
      <c r="C192" s="1">
        <f>34636</f>
        <v>34636</v>
      </c>
      <c r="D192" s="1">
        <f t="shared" si="17"/>
        <v>19404</v>
      </c>
      <c r="E192" s="1">
        <f t="shared" si="18"/>
        <v>18.94921875</v>
      </c>
    </row>
    <row r="193" spans="1:5" x14ac:dyDescent="0.25">
      <c r="A193" s="1">
        <f>66711</f>
        <v>66711</v>
      </c>
      <c r="B193" s="1">
        <f t="shared" si="16"/>
        <v>0</v>
      </c>
      <c r="C193" s="1">
        <f>34784</f>
        <v>34784</v>
      </c>
      <c r="D193" s="1">
        <f t="shared" si="17"/>
        <v>19404</v>
      </c>
      <c r="E193" s="1">
        <f t="shared" si="18"/>
        <v>18.94921875</v>
      </c>
    </row>
    <row r="194" spans="1:5" x14ac:dyDescent="0.25">
      <c r="A194" s="1">
        <f>67035</f>
        <v>67035</v>
      </c>
      <c r="B194" s="1">
        <f t="shared" si="16"/>
        <v>0</v>
      </c>
      <c r="C194" s="1">
        <f>34951</f>
        <v>34951</v>
      </c>
      <c r="D194" s="1">
        <f t="shared" si="17"/>
        <v>19404</v>
      </c>
      <c r="E194" s="1">
        <f t="shared" si="18"/>
        <v>18.94921875</v>
      </c>
    </row>
    <row r="195" spans="1:5" x14ac:dyDescent="0.25">
      <c r="A195" s="1">
        <f>67392</f>
        <v>67392</v>
      </c>
      <c r="B195" s="1">
        <f>4</f>
        <v>4</v>
      </c>
      <c r="C195" s="1">
        <f>35129</f>
        <v>35129</v>
      </c>
      <c r="D195" s="1">
        <f t="shared" si="17"/>
        <v>19404</v>
      </c>
      <c r="E195" s="1">
        <f t="shared" si="18"/>
        <v>18.94921875</v>
      </c>
    </row>
    <row r="196" spans="1:5" x14ac:dyDescent="0.25">
      <c r="A196" s="1">
        <f>67721</f>
        <v>67721</v>
      </c>
      <c r="B196" s="1">
        <f t="shared" ref="B196:B203" si="19">0</f>
        <v>0</v>
      </c>
      <c r="C196" s="1">
        <f>35301</f>
        <v>35301</v>
      </c>
      <c r="D196" s="1">
        <f t="shared" si="17"/>
        <v>19404</v>
      </c>
      <c r="E196" s="1">
        <f t="shared" si="18"/>
        <v>18.94921875</v>
      </c>
    </row>
    <row r="197" spans="1:5" x14ac:dyDescent="0.25">
      <c r="A197" s="1">
        <f>68028</f>
        <v>68028</v>
      </c>
      <c r="B197" s="1">
        <f t="shared" si="19"/>
        <v>0</v>
      </c>
      <c r="C197" s="1">
        <f>35480</f>
        <v>35480</v>
      </c>
      <c r="D197" s="1">
        <f t="shared" si="17"/>
        <v>19404</v>
      </c>
      <c r="E197" s="1">
        <f t="shared" si="18"/>
        <v>18.94921875</v>
      </c>
    </row>
    <row r="198" spans="1:5" x14ac:dyDescent="0.25">
      <c r="A198" s="1">
        <f>68343</f>
        <v>68343</v>
      </c>
      <c r="B198" s="1">
        <f t="shared" si="19"/>
        <v>0</v>
      </c>
      <c r="C198" s="1">
        <f>35644</f>
        <v>35644</v>
      </c>
      <c r="D198" s="1">
        <f t="shared" si="17"/>
        <v>19404</v>
      </c>
      <c r="E198" s="1">
        <f t="shared" si="18"/>
        <v>18.94921875</v>
      </c>
    </row>
    <row r="199" spans="1:5" x14ac:dyDescent="0.25">
      <c r="A199" s="1">
        <f>68670</f>
        <v>68670</v>
      </c>
      <c r="B199" s="1">
        <f t="shared" si="19"/>
        <v>0</v>
      </c>
      <c r="C199" s="1">
        <f>35817</f>
        <v>35817</v>
      </c>
      <c r="D199" s="1">
        <f t="shared" si="17"/>
        <v>19404</v>
      </c>
      <c r="E199" s="1">
        <f t="shared" si="18"/>
        <v>18.94921875</v>
      </c>
    </row>
    <row r="200" spans="1:5" x14ac:dyDescent="0.25">
      <c r="A200" s="1">
        <f>69011</f>
        <v>69011</v>
      </c>
      <c r="B200" s="1">
        <f t="shared" si="19"/>
        <v>0</v>
      </c>
      <c r="C200" s="1">
        <f>35981</f>
        <v>35981</v>
      </c>
      <c r="D200" s="1">
        <f t="shared" si="17"/>
        <v>19404</v>
      </c>
      <c r="E200" s="1">
        <f t="shared" si="18"/>
        <v>18.94921875</v>
      </c>
    </row>
    <row r="201" spans="1:5" x14ac:dyDescent="0.25">
      <c r="A201" s="1">
        <f>69314</f>
        <v>69314</v>
      </c>
      <c r="B201" s="1">
        <f t="shared" si="19"/>
        <v>0</v>
      </c>
      <c r="C201" s="1">
        <f>36149</f>
        <v>36149</v>
      </c>
      <c r="D201" s="1">
        <f t="shared" si="17"/>
        <v>19404</v>
      </c>
      <c r="E201" s="1">
        <f t="shared" si="18"/>
        <v>18.94921875</v>
      </c>
    </row>
    <row r="202" spans="1:5" x14ac:dyDescent="0.25">
      <c r="A202" s="1">
        <f>69598</f>
        <v>69598</v>
      </c>
      <c r="B202" s="1">
        <f t="shared" si="19"/>
        <v>0</v>
      </c>
      <c r="C202" s="1">
        <f>36334</f>
        <v>36334</v>
      </c>
      <c r="D202" s="1">
        <f t="shared" si="17"/>
        <v>19404</v>
      </c>
      <c r="E202" s="1">
        <f t="shared" si="18"/>
        <v>18.94921875</v>
      </c>
    </row>
    <row r="203" spans="1:5" x14ac:dyDescent="0.25">
      <c r="A203" s="1">
        <f>69881</f>
        <v>69881</v>
      </c>
      <c r="B203" s="1">
        <f t="shared" si="19"/>
        <v>0</v>
      </c>
      <c r="C203" s="1">
        <f>36508</f>
        <v>36508</v>
      </c>
      <c r="D203" s="1">
        <f t="shared" si="17"/>
        <v>19404</v>
      </c>
      <c r="E203" s="1">
        <f t="shared" si="18"/>
        <v>18.94921875</v>
      </c>
    </row>
    <row r="204" spans="1:5" x14ac:dyDescent="0.25">
      <c r="A204" s="1">
        <f>70198</f>
        <v>70198</v>
      </c>
      <c r="B204" s="1">
        <f>4</f>
        <v>4</v>
      </c>
      <c r="C204" s="1">
        <f>36701</f>
        <v>36701</v>
      </c>
      <c r="D204" s="1">
        <f t="shared" si="17"/>
        <v>19404</v>
      </c>
      <c r="E204" s="1">
        <f t="shared" si="18"/>
        <v>18.94921875</v>
      </c>
    </row>
    <row r="205" spans="1:5" x14ac:dyDescent="0.25">
      <c r="A205" s="1">
        <f>70529</f>
        <v>70529</v>
      </c>
      <c r="B205" s="1">
        <f>0</f>
        <v>0</v>
      </c>
      <c r="C205" s="1">
        <f>36903</f>
        <v>36903</v>
      </c>
      <c r="D205" s="1">
        <f t="shared" si="17"/>
        <v>19404</v>
      </c>
      <c r="E205" s="1">
        <f t="shared" si="18"/>
        <v>18.94921875</v>
      </c>
    </row>
    <row r="206" spans="1:5" x14ac:dyDescent="0.25">
      <c r="A206" s="1">
        <f>70862</f>
        <v>70862</v>
      </c>
      <c r="B206" s="1">
        <f>0</f>
        <v>0</v>
      </c>
      <c r="C206" s="1">
        <f>37060</f>
        <v>37060</v>
      </c>
      <c r="D206" s="1">
        <f t="shared" si="17"/>
        <v>19404</v>
      </c>
      <c r="E206" s="1">
        <f t="shared" si="18"/>
        <v>18.94921875</v>
      </c>
    </row>
    <row r="207" spans="1:5" x14ac:dyDescent="0.25">
      <c r="A207" s="1">
        <f>71194</f>
        <v>71194</v>
      </c>
      <c r="B207" s="1">
        <f>0</f>
        <v>0</v>
      </c>
      <c r="C207" s="1">
        <f>37231</f>
        <v>37231</v>
      </c>
      <c r="D207" s="1">
        <f t="shared" si="17"/>
        <v>19404</v>
      </c>
      <c r="E207" s="1">
        <f t="shared" si="18"/>
        <v>18.94921875</v>
      </c>
    </row>
    <row r="208" spans="1:5" x14ac:dyDescent="0.25">
      <c r="A208" s="1">
        <f>71508</f>
        <v>71508</v>
      </c>
      <c r="B208" s="1">
        <f>4</f>
        <v>4</v>
      </c>
      <c r="C208" s="1">
        <f>37403</f>
        <v>37403</v>
      </c>
      <c r="D208" s="1">
        <f t="shared" si="17"/>
        <v>19404</v>
      </c>
      <c r="E208" s="1">
        <f t="shared" si="18"/>
        <v>18.94921875</v>
      </c>
    </row>
    <row r="209" spans="1:5" x14ac:dyDescent="0.25">
      <c r="A209" s="1">
        <f>71794</f>
        <v>71794</v>
      </c>
      <c r="B209" s="1">
        <f>0</f>
        <v>0</v>
      </c>
      <c r="C209" s="1">
        <f>37548</f>
        <v>37548</v>
      </c>
      <c r="D209" s="1">
        <f t="shared" si="17"/>
        <v>19404</v>
      </c>
      <c r="E209" s="1">
        <f t="shared" si="18"/>
        <v>18.94921875</v>
      </c>
    </row>
    <row r="210" spans="1:5" x14ac:dyDescent="0.25">
      <c r="A210" s="1">
        <f>72108</f>
        <v>72108</v>
      </c>
      <c r="B210" s="1">
        <f>0</f>
        <v>0</v>
      </c>
      <c r="C210" s="1">
        <f>37700</f>
        <v>37700</v>
      </c>
      <c r="D210" s="1">
        <f t="shared" si="17"/>
        <v>19404</v>
      </c>
      <c r="E210" s="1">
        <f t="shared" si="18"/>
        <v>18.94921875</v>
      </c>
    </row>
    <row r="211" spans="1:5" x14ac:dyDescent="0.25">
      <c r="A211" s="1">
        <f>72408</f>
        <v>72408</v>
      </c>
      <c r="B211" s="1">
        <f>0</f>
        <v>0</v>
      </c>
      <c r="C211" s="1">
        <f>37845</f>
        <v>37845</v>
      </c>
      <c r="D211" s="1">
        <f t="shared" si="17"/>
        <v>19404</v>
      </c>
      <c r="E211" s="1">
        <f t="shared" si="18"/>
        <v>18.94921875</v>
      </c>
    </row>
    <row r="212" spans="1:5" x14ac:dyDescent="0.25">
      <c r="A212" s="1">
        <f>72689</f>
        <v>72689</v>
      </c>
      <c r="B212" s="1">
        <f>0</f>
        <v>0</v>
      </c>
      <c r="C212" s="1">
        <f>38016</f>
        <v>38016</v>
      </c>
      <c r="D212" s="1">
        <f t="shared" si="17"/>
        <v>19404</v>
      </c>
      <c r="E212" s="1">
        <f t="shared" si="18"/>
        <v>18.94921875</v>
      </c>
    </row>
    <row r="213" spans="1:5" x14ac:dyDescent="0.25">
      <c r="A213" s="1">
        <f>72998</f>
        <v>72998</v>
      </c>
      <c r="B213" s="1">
        <f>0</f>
        <v>0</v>
      </c>
      <c r="C213" s="1">
        <f>38201</f>
        <v>38201</v>
      </c>
      <c r="D213" s="1">
        <f t="shared" si="17"/>
        <v>19404</v>
      </c>
      <c r="E213" s="1">
        <f t="shared" si="18"/>
        <v>18.94921875</v>
      </c>
    </row>
    <row r="214" spans="1:5" x14ac:dyDescent="0.25">
      <c r="A214" s="1">
        <f>73310</f>
        <v>73310</v>
      </c>
      <c r="B214" s="1">
        <f>0</f>
        <v>0</v>
      </c>
      <c r="C214" s="1">
        <f>38339</f>
        <v>38339</v>
      </c>
      <c r="D214" s="1">
        <f t="shared" si="17"/>
        <v>19404</v>
      </c>
      <c r="E214" s="1">
        <f t="shared" si="18"/>
        <v>18.94921875</v>
      </c>
    </row>
    <row r="215" spans="1:5" x14ac:dyDescent="0.25">
      <c r="A215" s="1">
        <f>73612</f>
        <v>73612</v>
      </c>
      <c r="B215" s="1">
        <f>0</f>
        <v>0</v>
      </c>
      <c r="C215" s="1">
        <f>38497</f>
        <v>38497</v>
      </c>
      <c r="D215" s="1">
        <f t="shared" si="17"/>
        <v>19404</v>
      </c>
      <c r="E215" s="1">
        <f t="shared" si="18"/>
        <v>18.94921875</v>
      </c>
    </row>
    <row r="216" spans="1:5" x14ac:dyDescent="0.25">
      <c r="C216" s="1">
        <f>38669</f>
        <v>38669</v>
      </c>
      <c r="D216" s="1">
        <f t="shared" si="17"/>
        <v>19404</v>
      </c>
      <c r="E216" s="1">
        <f t="shared" si="18"/>
        <v>18.94921875</v>
      </c>
    </row>
    <row r="217" spans="1:5" x14ac:dyDescent="0.25">
      <c r="C217" s="1">
        <f>38830</f>
        <v>38830</v>
      </c>
      <c r="D217" s="1">
        <f t="shared" si="17"/>
        <v>19404</v>
      </c>
      <c r="E217" s="1">
        <f t="shared" si="18"/>
        <v>18.94921875</v>
      </c>
    </row>
    <row r="218" spans="1:5" x14ac:dyDescent="0.25">
      <c r="C218" s="1">
        <f>39103</f>
        <v>39103</v>
      </c>
      <c r="D218" s="1">
        <f t="shared" si="17"/>
        <v>19404</v>
      </c>
      <c r="E218" s="1">
        <f t="shared" si="18"/>
        <v>18.94921875</v>
      </c>
    </row>
    <row r="219" spans="1:5" x14ac:dyDescent="0.25">
      <c r="C219" s="1">
        <f>39286</f>
        <v>39286</v>
      </c>
      <c r="D219" s="1">
        <f t="shared" si="17"/>
        <v>19404</v>
      </c>
      <c r="E219" s="1">
        <f t="shared" si="18"/>
        <v>18.94921875</v>
      </c>
    </row>
    <row r="220" spans="1:5" x14ac:dyDescent="0.25">
      <c r="C220" s="1">
        <f>39497</f>
        <v>39497</v>
      </c>
      <c r="D220" s="1">
        <f>19796</f>
        <v>19796</v>
      </c>
      <c r="E220" s="1">
        <f>19.33203125</f>
        <v>19.33203125</v>
      </c>
    </row>
    <row r="221" spans="1:5" x14ac:dyDescent="0.25">
      <c r="C221" s="1">
        <f>39683</f>
        <v>39683</v>
      </c>
      <c r="D221" s="1">
        <f>20152</f>
        <v>20152</v>
      </c>
      <c r="E221" s="1">
        <f>19.6796875</f>
        <v>19.6796875</v>
      </c>
    </row>
    <row r="222" spans="1:5" x14ac:dyDescent="0.25">
      <c r="C222" s="1">
        <f>39909</f>
        <v>39909</v>
      </c>
      <c r="D222" s="1">
        <f>20547</f>
        <v>20547</v>
      </c>
      <c r="E222" s="1">
        <f>20.0654296875</f>
        <v>20.0654296875</v>
      </c>
    </row>
    <row r="223" spans="1:5" x14ac:dyDescent="0.25">
      <c r="C223" s="1">
        <f>40068</f>
        <v>40068</v>
      </c>
      <c r="D223" s="1">
        <f>20547</f>
        <v>20547</v>
      </c>
      <c r="E223" s="1">
        <f>20.0654296875</f>
        <v>20.0654296875</v>
      </c>
    </row>
    <row r="224" spans="1:5" x14ac:dyDescent="0.25">
      <c r="C224" s="1">
        <f>40227</f>
        <v>40227</v>
      </c>
      <c r="D224" s="1">
        <f>20555</f>
        <v>20555</v>
      </c>
      <c r="E224" s="1">
        <f>20.0732421875</f>
        <v>20.0732421875</v>
      </c>
    </row>
    <row r="225" spans="3:5" x14ac:dyDescent="0.25">
      <c r="C225" s="1">
        <f>40397</f>
        <v>40397</v>
      </c>
      <c r="D225" s="1">
        <f>20559</f>
        <v>20559</v>
      </c>
      <c r="E225" s="1">
        <f>20.0771484375</f>
        <v>20.0771484375</v>
      </c>
    </row>
    <row r="226" spans="3:5" x14ac:dyDescent="0.25">
      <c r="C226" s="1">
        <f>40568</f>
        <v>40568</v>
      </c>
      <c r="D226" s="1">
        <f>20559</f>
        <v>20559</v>
      </c>
      <c r="E226" s="1">
        <f>20.0771484375</f>
        <v>20.0771484375</v>
      </c>
    </row>
    <row r="227" spans="3:5" x14ac:dyDescent="0.25">
      <c r="C227" s="1">
        <f>40726</f>
        <v>40726</v>
      </c>
      <c r="D227" s="1">
        <f>20559</f>
        <v>20559</v>
      </c>
      <c r="E227" s="1">
        <f>20.0771484375</f>
        <v>20.0771484375</v>
      </c>
    </row>
    <row r="228" spans="3:5" x14ac:dyDescent="0.25">
      <c r="C228" s="1">
        <f>40885</f>
        <v>40885</v>
      </c>
      <c r="D228" s="1">
        <f>20559</f>
        <v>20559</v>
      </c>
      <c r="E228" s="1">
        <f>20.0771484375</f>
        <v>20.0771484375</v>
      </c>
    </row>
    <row r="229" spans="3:5" x14ac:dyDescent="0.25">
      <c r="C229" s="1">
        <f>41070</f>
        <v>41070</v>
      </c>
      <c r="D229" s="1">
        <f>20559</f>
        <v>20559</v>
      </c>
      <c r="E229" s="1">
        <f>20.0771484375</f>
        <v>20.0771484375</v>
      </c>
    </row>
    <row r="230" spans="3:5" x14ac:dyDescent="0.25">
      <c r="C230" s="1">
        <f>41222</f>
        <v>41222</v>
      </c>
      <c r="D230" s="1">
        <f>20667</f>
        <v>20667</v>
      </c>
      <c r="E230" s="1">
        <f>20.1826171875</f>
        <v>20.1826171875</v>
      </c>
    </row>
    <row r="231" spans="3:5" x14ac:dyDescent="0.25">
      <c r="C231" s="1">
        <f>41422</f>
        <v>41422</v>
      </c>
      <c r="D231" s="1">
        <f>21107</f>
        <v>21107</v>
      </c>
      <c r="E231" s="1">
        <f>20.6123046875</f>
        <v>20.6123046875</v>
      </c>
    </row>
    <row r="232" spans="3:5" x14ac:dyDescent="0.25">
      <c r="C232" s="1">
        <f>41565</f>
        <v>41565</v>
      </c>
      <c r="D232" s="1">
        <f>21843</f>
        <v>21843</v>
      </c>
      <c r="E232" s="1">
        <f>21.3310546875</f>
        <v>21.3310546875</v>
      </c>
    </row>
    <row r="233" spans="3:5" x14ac:dyDescent="0.25">
      <c r="C233" s="1">
        <f>41752</f>
        <v>41752</v>
      </c>
      <c r="D233" s="1">
        <f>23860</f>
        <v>23860</v>
      </c>
      <c r="E233" s="1">
        <f>23.30078125</f>
        <v>23.30078125</v>
      </c>
    </row>
    <row r="234" spans="3:5" x14ac:dyDescent="0.25">
      <c r="C234" s="1">
        <f>41940</f>
        <v>41940</v>
      </c>
      <c r="D234" s="1">
        <f>24287</f>
        <v>24287</v>
      </c>
      <c r="E234" s="1">
        <f>23.7177734375</f>
        <v>23.7177734375</v>
      </c>
    </row>
    <row r="235" spans="3:5" x14ac:dyDescent="0.25">
      <c r="C235" s="1">
        <f>42118</f>
        <v>42118</v>
      </c>
      <c r="D235" s="1">
        <f>24647</f>
        <v>24647</v>
      </c>
      <c r="E235" s="1">
        <f>24.0693359375</f>
        <v>24.0693359375</v>
      </c>
    </row>
    <row r="236" spans="3:5" x14ac:dyDescent="0.25">
      <c r="C236" s="1">
        <f>42267</f>
        <v>42267</v>
      </c>
      <c r="D236" s="1">
        <f>25079</f>
        <v>25079</v>
      </c>
      <c r="E236" s="1">
        <f>24.4912109375</f>
        <v>24.4912109375</v>
      </c>
    </row>
    <row r="237" spans="3:5" x14ac:dyDescent="0.25">
      <c r="C237" s="1">
        <f>42447</f>
        <v>42447</v>
      </c>
      <c r="D237" s="1">
        <f>26279</f>
        <v>26279</v>
      </c>
      <c r="E237" s="1">
        <f>25.6630859375</f>
        <v>25.6630859375</v>
      </c>
    </row>
    <row r="238" spans="3:5" x14ac:dyDescent="0.25">
      <c r="C238" s="1">
        <f>42596</f>
        <v>42596</v>
      </c>
      <c r="D238" s="1">
        <f>26279</f>
        <v>26279</v>
      </c>
      <c r="E238" s="1">
        <f>25.6630859375</f>
        <v>25.6630859375</v>
      </c>
    </row>
    <row r="239" spans="3:5" x14ac:dyDescent="0.25">
      <c r="C239" s="1">
        <f>42771</f>
        <v>42771</v>
      </c>
      <c r="D239" s="1">
        <f>26279</f>
        <v>26279</v>
      </c>
      <c r="E239" s="1">
        <f>25.6630859375</f>
        <v>25.6630859375</v>
      </c>
    </row>
    <row r="240" spans="3:5" x14ac:dyDescent="0.25">
      <c r="C240" s="1">
        <f>42906</f>
        <v>42906</v>
      </c>
      <c r="D240" s="1">
        <f>26279</f>
        <v>26279</v>
      </c>
      <c r="E240" s="1">
        <f>25.6630859375</f>
        <v>25.6630859375</v>
      </c>
    </row>
    <row r="241" spans="3:5" x14ac:dyDescent="0.25">
      <c r="C241" s="1">
        <f>43108</f>
        <v>43108</v>
      </c>
      <c r="D241" s="1">
        <f>26279</f>
        <v>26279</v>
      </c>
      <c r="E241" s="1">
        <f>25.6630859375</f>
        <v>25.6630859375</v>
      </c>
    </row>
    <row r="242" spans="3:5" x14ac:dyDescent="0.25">
      <c r="C242" s="1">
        <f>43323</f>
        <v>43323</v>
      </c>
      <c r="D242" s="1">
        <f t="shared" ref="D242:D249" si="20">26311</f>
        <v>26311</v>
      </c>
      <c r="E242" s="1">
        <f t="shared" ref="E242:E249" si="21">25.6943359375</f>
        <v>25.6943359375</v>
      </c>
    </row>
    <row r="243" spans="3:5" x14ac:dyDescent="0.25">
      <c r="C243" s="1">
        <f>43522</f>
        <v>43522</v>
      </c>
      <c r="D243" s="1">
        <f t="shared" si="20"/>
        <v>26311</v>
      </c>
      <c r="E243" s="1">
        <f t="shared" si="21"/>
        <v>25.6943359375</v>
      </c>
    </row>
    <row r="244" spans="3:5" x14ac:dyDescent="0.25">
      <c r="C244" s="1">
        <f>43728</f>
        <v>43728</v>
      </c>
      <c r="D244" s="1">
        <f t="shared" si="20"/>
        <v>26311</v>
      </c>
      <c r="E244" s="1">
        <f t="shared" si="21"/>
        <v>25.6943359375</v>
      </c>
    </row>
    <row r="245" spans="3:5" x14ac:dyDescent="0.25">
      <c r="C245" s="1">
        <f>43936</f>
        <v>43936</v>
      </c>
      <c r="D245" s="1">
        <f t="shared" si="20"/>
        <v>26311</v>
      </c>
      <c r="E245" s="1">
        <f t="shared" si="21"/>
        <v>25.6943359375</v>
      </c>
    </row>
    <row r="246" spans="3:5" x14ac:dyDescent="0.25">
      <c r="C246" s="1">
        <f>44127</f>
        <v>44127</v>
      </c>
      <c r="D246" s="1">
        <f t="shared" si="20"/>
        <v>26311</v>
      </c>
      <c r="E246" s="1">
        <f t="shared" si="21"/>
        <v>25.6943359375</v>
      </c>
    </row>
    <row r="247" spans="3:5" x14ac:dyDescent="0.25">
      <c r="C247" s="1">
        <f>44356</f>
        <v>44356</v>
      </c>
      <c r="D247" s="1">
        <f t="shared" si="20"/>
        <v>26311</v>
      </c>
      <c r="E247" s="1">
        <f t="shared" si="21"/>
        <v>25.6943359375</v>
      </c>
    </row>
    <row r="248" spans="3:5" x14ac:dyDescent="0.25">
      <c r="C248" s="1">
        <f>44556</f>
        <v>44556</v>
      </c>
      <c r="D248" s="1">
        <f t="shared" si="20"/>
        <v>26311</v>
      </c>
      <c r="E248" s="1">
        <f t="shared" si="21"/>
        <v>25.6943359375</v>
      </c>
    </row>
    <row r="249" spans="3:5" x14ac:dyDescent="0.25">
      <c r="C249" s="1">
        <f>44753</f>
        <v>44753</v>
      </c>
      <c r="D249" s="1">
        <f t="shared" si="20"/>
        <v>26311</v>
      </c>
      <c r="E249" s="1">
        <f t="shared" si="21"/>
        <v>25.6943359375</v>
      </c>
    </row>
    <row r="250" spans="3:5" x14ac:dyDescent="0.25">
      <c r="C250" s="1">
        <f>44940</f>
        <v>44940</v>
      </c>
      <c r="D250" s="1">
        <f>26312</f>
        <v>26312</v>
      </c>
      <c r="E250" s="1">
        <f>25.6953125</f>
        <v>25.6953125</v>
      </c>
    </row>
    <row r="251" spans="3:5" x14ac:dyDescent="0.25">
      <c r="C251" s="1">
        <f>45145</f>
        <v>45145</v>
      </c>
      <c r="D251" s="1">
        <f>26311</f>
        <v>26311</v>
      </c>
      <c r="E251" s="1">
        <f>25.6943359375</f>
        <v>25.6943359375</v>
      </c>
    </row>
    <row r="252" spans="3:5" x14ac:dyDescent="0.25">
      <c r="C252" s="1">
        <f>45321</f>
        <v>45321</v>
      </c>
      <c r="D252" s="1">
        <f>26318</f>
        <v>26318</v>
      </c>
      <c r="E252" s="1">
        <f>25.701171875</f>
        <v>25.701171875</v>
      </c>
    </row>
    <row r="253" spans="3:5" x14ac:dyDescent="0.25">
      <c r="C253" s="1">
        <f>45530</f>
        <v>45530</v>
      </c>
      <c r="D253" s="1">
        <f>26414</f>
        <v>26414</v>
      </c>
      <c r="E253" s="1">
        <f>25.794921875</f>
        <v>25.794921875</v>
      </c>
    </row>
    <row r="254" spans="3:5" x14ac:dyDescent="0.25">
      <c r="C254" s="1">
        <f>45669</f>
        <v>45669</v>
      </c>
      <c r="D254" s="1">
        <f>27422</f>
        <v>27422</v>
      </c>
      <c r="E254" s="1">
        <f>26.779296875</f>
        <v>26.779296875</v>
      </c>
    </row>
    <row r="255" spans="3:5" x14ac:dyDescent="0.25">
      <c r="C255" s="1">
        <f>45824</f>
        <v>45824</v>
      </c>
      <c r="D255" s="1">
        <f>27422</f>
        <v>27422</v>
      </c>
      <c r="E255" s="1">
        <f>26.779296875</f>
        <v>26.779296875</v>
      </c>
    </row>
    <row r="256" spans="3:5" x14ac:dyDescent="0.25">
      <c r="C256" s="1">
        <f>45945</f>
        <v>45945</v>
      </c>
      <c r="D256" s="1">
        <f t="shared" ref="D256:D270" si="22">27994</f>
        <v>27994</v>
      </c>
      <c r="E256" s="1">
        <f t="shared" ref="E256:E270" si="23">27.337890625</f>
        <v>27.337890625</v>
      </c>
    </row>
    <row r="257" spans="3:5" x14ac:dyDescent="0.25">
      <c r="C257" s="1">
        <f>46091</f>
        <v>46091</v>
      </c>
      <c r="D257" s="1">
        <f t="shared" si="22"/>
        <v>27994</v>
      </c>
      <c r="E257" s="1">
        <f t="shared" si="23"/>
        <v>27.337890625</v>
      </c>
    </row>
    <row r="258" spans="3:5" x14ac:dyDescent="0.25">
      <c r="C258" s="1">
        <f>46247</f>
        <v>46247</v>
      </c>
      <c r="D258" s="1">
        <f t="shared" si="22"/>
        <v>27994</v>
      </c>
      <c r="E258" s="1">
        <f t="shared" si="23"/>
        <v>27.337890625</v>
      </c>
    </row>
    <row r="259" spans="3:5" x14ac:dyDescent="0.25">
      <c r="C259" s="1">
        <f>46406</f>
        <v>46406</v>
      </c>
      <c r="D259" s="1">
        <f t="shared" si="22"/>
        <v>27994</v>
      </c>
      <c r="E259" s="1">
        <f t="shared" si="23"/>
        <v>27.337890625</v>
      </c>
    </row>
    <row r="260" spans="3:5" x14ac:dyDescent="0.25">
      <c r="C260" s="1">
        <f>46574</f>
        <v>46574</v>
      </c>
      <c r="D260" s="1">
        <f t="shared" si="22"/>
        <v>27994</v>
      </c>
      <c r="E260" s="1">
        <f t="shared" si="23"/>
        <v>27.337890625</v>
      </c>
    </row>
    <row r="261" spans="3:5" x14ac:dyDescent="0.25">
      <c r="C261" s="1">
        <f>46768</f>
        <v>46768</v>
      </c>
      <c r="D261" s="1">
        <f t="shared" si="22"/>
        <v>27994</v>
      </c>
      <c r="E261" s="1">
        <f t="shared" si="23"/>
        <v>27.337890625</v>
      </c>
    </row>
    <row r="262" spans="3:5" x14ac:dyDescent="0.25">
      <c r="C262" s="1">
        <f>46942</f>
        <v>46942</v>
      </c>
      <c r="D262" s="1">
        <f t="shared" si="22"/>
        <v>27994</v>
      </c>
      <c r="E262" s="1">
        <f t="shared" si="23"/>
        <v>27.337890625</v>
      </c>
    </row>
    <row r="263" spans="3:5" x14ac:dyDescent="0.25">
      <c r="C263" s="1">
        <f>47153</f>
        <v>47153</v>
      </c>
      <c r="D263" s="1">
        <f t="shared" si="22"/>
        <v>27994</v>
      </c>
      <c r="E263" s="1">
        <f t="shared" si="23"/>
        <v>27.337890625</v>
      </c>
    </row>
    <row r="264" spans="3:5" x14ac:dyDescent="0.25">
      <c r="C264" s="1">
        <f>47316</f>
        <v>47316</v>
      </c>
      <c r="D264" s="1">
        <f t="shared" si="22"/>
        <v>27994</v>
      </c>
      <c r="E264" s="1">
        <f t="shared" si="23"/>
        <v>27.337890625</v>
      </c>
    </row>
    <row r="265" spans="3:5" x14ac:dyDescent="0.25">
      <c r="C265" s="1">
        <f>47497</f>
        <v>47497</v>
      </c>
      <c r="D265" s="1">
        <f t="shared" si="22"/>
        <v>27994</v>
      </c>
      <c r="E265" s="1">
        <f t="shared" si="23"/>
        <v>27.337890625</v>
      </c>
    </row>
    <row r="266" spans="3:5" x14ac:dyDescent="0.25">
      <c r="C266" s="1">
        <f>47656</f>
        <v>47656</v>
      </c>
      <c r="D266" s="1">
        <f t="shared" si="22"/>
        <v>27994</v>
      </c>
      <c r="E266" s="1">
        <f t="shared" si="23"/>
        <v>27.337890625</v>
      </c>
    </row>
    <row r="267" spans="3:5" x14ac:dyDescent="0.25">
      <c r="C267" s="1">
        <f>47842</f>
        <v>47842</v>
      </c>
      <c r="D267" s="1">
        <f t="shared" si="22"/>
        <v>27994</v>
      </c>
      <c r="E267" s="1">
        <f t="shared" si="23"/>
        <v>27.337890625</v>
      </c>
    </row>
    <row r="268" spans="3:5" x14ac:dyDescent="0.25">
      <c r="C268" s="1">
        <f>48017</f>
        <v>48017</v>
      </c>
      <c r="D268" s="1">
        <f t="shared" si="22"/>
        <v>27994</v>
      </c>
      <c r="E268" s="1">
        <f t="shared" si="23"/>
        <v>27.337890625</v>
      </c>
    </row>
    <row r="269" spans="3:5" x14ac:dyDescent="0.25">
      <c r="C269" s="1">
        <f>48205</f>
        <v>48205</v>
      </c>
      <c r="D269" s="1">
        <f t="shared" si="22"/>
        <v>27994</v>
      </c>
      <c r="E269" s="1">
        <f t="shared" si="23"/>
        <v>27.337890625</v>
      </c>
    </row>
    <row r="270" spans="3:5" x14ac:dyDescent="0.25">
      <c r="C270" s="1">
        <f>48365</f>
        <v>48365</v>
      </c>
      <c r="D270" s="1">
        <f t="shared" si="22"/>
        <v>27994</v>
      </c>
      <c r="E270" s="1">
        <f t="shared" si="23"/>
        <v>27.337890625</v>
      </c>
    </row>
    <row r="271" spans="3:5" x14ac:dyDescent="0.25">
      <c r="C271" s="1">
        <f>48547</f>
        <v>48547</v>
      </c>
      <c r="D271" s="1">
        <f>28182</f>
        <v>28182</v>
      </c>
      <c r="E271" s="1">
        <f>27.521484375</f>
        <v>27.521484375</v>
      </c>
    </row>
    <row r="272" spans="3:5" x14ac:dyDescent="0.25">
      <c r="C272" s="1">
        <f>48715</f>
        <v>48715</v>
      </c>
      <c r="D272" s="1">
        <f t="shared" ref="D272:D283" si="24">28194</f>
        <v>28194</v>
      </c>
      <c r="E272" s="1">
        <f t="shared" ref="E272:E283" si="25">27.533203125</f>
        <v>27.533203125</v>
      </c>
    </row>
    <row r="273" spans="3:5" x14ac:dyDescent="0.25">
      <c r="C273" s="1">
        <f>48897</f>
        <v>48897</v>
      </c>
      <c r="D273" s="1">
        <f t="shared" si="24"/>
        <v>28194</v>
      </c>
      <c r="E273" s="1">
        <f t="shared" si="25"/>
        <v>27.533203125</v>
      </c>
    </row>
    <row r="274" spans="3:5" x14ac:dyDescent="0.25">
      <c r="C274" s="1">
        <f>49065</f>
        <v>49065</v>
      </c>
      <c r="D274" s="1">
        <f t="shared" si="24"/>
        <v>28194</v>
      </c>
      <c r="E274" s="1">
        <f t="shared" si="25"/>
        <v>27.533203125</v>
      </c>
    </row>
    <row r="275" spans="3:5" x14ac:dyDescent="0.25">
      <c r="C275" s="1">
        <f>49240</f>
        <v>49240</v>
      </c>
      <c r="D275" s="1">
        <f t="shared" si="24"/>
        <v>28194</v>
      </c>
      <c r="E275" s="1">
        <f t="shared" si="25"/>
        <v>27.533203125</v>
      </c>
    </row>
    <row r="276" spans="3:5" x14ac:dyDescent="0.25">
      <c r="C276" s="1">
        <f>49392</f>
        <v>49392</v>
      </c>
      <c r="D276" s="1">
        <f t="shared" si="24"/>
        <v>28194</v>
      </c>
      <c r="E276" s="1">
        <f t="shared" si="25"/>
        <v>27.533203125</v>
      </c>
    </row>
    <row r="277" spans="3:5" x14ac:dyDescent="0.25">
      <c r="C277" s="1">
        <f>49567</f>
        <v>49567</v>
      </c>
      <c r="D277" s="1">
        <f t="shared" si="24"/>
        <v>28194</v>
      </c>
      <c r="E277" s="1">
        <f t="shared" si="25"/>
        <v>27.533203125</v>
      </c>
    </row>
    <row r="278" spans="3:5" x14ac:dyDescent="0.25">
      <c r="C278" s="1">
        <f>49749</f>
        <v>49749</v>
      </c>
      <c r="D278" s="1">
        <f t="shared" si="24"/>
        <v>28194</v>
      </c>
      <c r="E278" s="1">
        <f t="shared" si="25"/>
        <v>27.533203125</v>
      </c>
    </row>
    <row r="279" spans="3:5" x14ac:dyDescent="0.25">
      <c r="C279" s="1">
        <f>49922</f>
        <v>49922</v>
      </c>
      <c r="D279" s="1">
        <f t="shared" si="24"/>
        <v>28194</v>
      </c>
      <c r="E279" s="1">
        <f t="shared" si="25"/>
        <v>27.533203125</v>
      </c>
    </row>
    <row r="280" spans="3:5" x14ac:dyDescent="0.25">
      <c r="C280" s="1">
        <f>50079</f>
        <v>50079</v>
      </c>
      <c r="D280" s="1">
        <f t="shared" si="24"/>
        <v>28194</v>
      </c>
      <c r="E280" s="1">
        <f t="shared" si="25"/>
        <v>27.533203125</v>
      </c>
    </row>
    <row r="281" spans="3:5" x14ac:dyDescent="0.25">
      <c r="C281" s="1">
        <f>50249</f>
        <v>50249</v>
      </c>
      <c r="D281" s="1">
        <f t="shared" si="24"/>
        <v>28194</v>
      </c>
      <c r="E281" s="1">
        <f t="shared" si="25"/>
        <v>27.533203125</v>
      </c>
    </row>
    <row r="282" spans="3:5" x14ac:dyDescent="0.25">
      <c r="C282" s="1">
        <f>50411</f>
        <v>50411</v>
      </c>
      <c r="D282" s="1">
        <f t="shared" si="24"/>
        <v>28194</v>
      </c>
      <c r="E282" s="1">
        <f t="shared" si="25"/>
        <v>27.533203125</v>
      </c>
    </row>
    <row r="283" spans="3:5" x14ac:dyDescent="0.25">
      <c r="C283" s="1">
        <f>50576</f>
        <v>50576</v>
      </c>
      <c r="D283" s="1">
        <f t="shared" si="24"/>
        <v>28194</v>
      </c>
      <c r="E283" s="1">
        <f t="shared" si="25"/>
        <v>27.533203125</v>
      </c>
    </row>
    <row r="284" spans="3:5" x14ac:dyDescent="0.25">
      <c r="C284" s="1">
        <f>50744</f>
        <v>50744</v>
      </c>
      <c r="D284" s="1">
        <f>28195</f>
        <v>28195</v>
      </c>
      <c r="E284" s="1">
        <f>27.5341796875</f>
        <v>27.5341796875</v>
      </c>
    </row>
    <row r="285" spans="3:5" x14ac:dyDescent="0.25">
      <c r="C285" s="1">
        <f>50914</f>
        <v>50914</v>
      </c>
      <c r="D285" s="1">
        <f>28194</f>
        <v>28194</v>
      </c>
      <c r="E285" s="1">
        <f>27.533203125</f>
        <v>27.533203125</v>
      </c>
    </row>
    <row r="286" spans="3:5" x14ac:dyDescent="0.25">
      <c r="C286" s="1">
        <f>51094</f>
        <v>51094</v>
      </c>
      <c r="D286" s="1">
        <f>28195</f>
        <v>28195</v>
      </c>
      <c r="E286" s="1">
        <f>27.5341796875</f>
        <v>27.5341796875</v>
      </c>
    </row>
    <row r="287" spans="3:5" x14ac:dyDescent="0.25">
      <c r="C287" s="1">
        <f>51274</f>
        <v>51274</v>
      </c>
      <c r="D287" s="1">
        <f>28194</f>
        <v>28194</v>
      </c>
      <c r="E287" s="1">
        <f>27.533203125</f>
        <v>27.533203125</v>
      </c>
    </row>
    <row r="288" spans="3:5" x14ac:dyDescent="0.25">
      <c r="C288" s="1">
        <f>51432</f>
        <v>51432</v>
      </c>
      <c r="D288" s="1">
        <f>28194</f>
        <v>28194</v>
      </c>
      <c r="E288" s="1">
        <f>27.533203125</f>
        <v>27.533203125</v>
      </c>
    </row>
    <row r="289" spans="3:5" x14ac:dyDescent="0.25">
      <c r="C289" s="1">
        <f>51633</f>
        <v>51633</v>
      </c>
      <c r="D289" s="1">
        <f>28194</f>
        <v>28194</v>
      </c>
      <c r="E289" s="1">
        <f>27.533203125</f>
        <v>27.533203125</v>
      </c>
    </row>
    <row r="290" spans="3:5" x14ac:dyDescent="0.25">
      <c r="C290" s="1">
        <f>51802</f>
        <v>51802</v>
      </c>
      <c r="D290" s="1">
        <f>28194</f>
        <v>28194</v>
      </c>
      <c r="E290" s="1">
        <f>27.533203125</f>
        <v>27.533203125</v>
      </c>
    </row>
    <row r="291" spans="3:5" x14ac:dyDescent="0.25">
      <c r="C291" s="1">
        <f>52007</f>
        <v>52007</v>
      </c>
      <c r="D291" s="1">
        <f>28042</f>
        <v>28042</v>
      </c>
      <c r="E291" s="1">
        <f>27.384765625</f>
        <v>27.384765625</v>
      </c>
    </row>
    <row r="292" spans="3:5" x14ac:dyDescent="0.25">
      <c r="C292" s="1">
        <f>52146</f>
        <v>52146</v>
      </c>
      <c r="D292" s="1">
        <f>28046</f>
        <v>28046</v>
      </c>
      <c r="E292" s="1">
        <f>27.388671875</f>
        <v>27.388671875</v>
      </c>
    </row>
    <row r="293" spans="3:5" x14ac:dyDescent="0.25">
      <c r="C293" s="1">
        <f>52330</f>
        <v>52330</v>
      </c>
      <c r="D293" s="1">
        <f>28056</f>
        <v>28056</v>
      </c>
      <c r="E293" s="1">
        <f>27.3984375</f>
        <v>27.3984375</v>
      </c>
    </row>
    <row r="294" spans="3:5" x14ac:dyDescent="0.25">
      <c r="C294" s="1">
        <f>52473</f>
        <v>52473</v>
      </c>
      <c r="D294" s="1">
        <f>28054</f>
        <v>28054</v>
      </c>
      <c r="E294" s="1">
        <f>27.396484375</f>
        <v>27.396484375</v>
      </c>
    </row>
    <row r="295" spans="3:5" x14ac:dyDescent="0.25">
      <c r="C295" s="1">
        <f>52661</f>
        <v>52661</v>
      </c>
      <c r="D295" s="1">
        <f>28054</f>
        <v>28054</v>
      </c>
      <c r="E295" s="1">
        <f>27.396484375</f>
        <v>27.396484375</v>
      </c>
    </row>
    <row r="296" spans="3:5" x14ac:dyDescent="0.25">
      <c r="C296" s="1">
        <f>52862</f>
        <v>52862</v>
      </c>
      <c r="D296" s="1">
        <f>28054</f>
        <v>28054</v>
      </c>
      <c r="E296" s="1">
        <f>27.396484375</f>
        <v>27.396484375</v>
      </c>
    </row>
    <row r="297" spans="3:5" x14ac:dyDescent="0.25">
      <c r="C297" s="1">
        <f>53048</f>
        <v>53048</v>
      </c>
      <c r="D297" s="1">
        <f>28054</f>
        <v>28054</v>
      </c>
      <c r="E297" s="1">
        <f>27.396484375</f>
        <v>27.396484375</v>
      </c>
    </row>
    <row r="298" spans="3:5" x14ac:dyDescent="0.25">
      <c r="C298" s="1">
        <f>53220</f>
        <v>53220</v>
      </c>
      <c r="D298" s="1">
        <f>28230</f>
        <v>28230</v>
      </c>
      <c r="E298" s="1">
        <f>27.568359375</f>
        <v>27.568359375</v>
      </c>
    </row>
    <row r="299" spans="3:5" x14ac:dyDescent="0.25">
      <c r="C299" s="1">
        <f>53399</f>
        <v>53399</v>
      </c>
      <c r="D299" s="1">
        <f t="shared" ref="D299:D308" si="26">28238</f>
        <v>28238</v>
      </c>
      <c r="E299" s="1">
        <f t="shared" ref="E299:E308" si="27">27.576171875</f>
        <v>27.576171875</v>
      </c>
    </row>
    <row r="300" spans="3:5" x14ac:dyDescent="0.25">
      <c r="C300" s="1">
        <f>53571</f>
        <v>53571</v>
      </c>
      <c r="D300" s="1">
        <f t="shared" si="26"/>
        <v>28238</v>
      </c>
      <c r="E300" s="1">
        <f t="shared" si="27"/>
        <v>27.576171875</v>
      </c>
    </row>
    <row r="301" spans="3:5" x14ac:dyDescent="0.25">
      <c r="C301" s="1">
        <f>53739</f>
        <v>53739</v>
      </c>
      <c r="D301" s="1">
        <f t="shared" si="26"/>
        <v>28238</v>
      </c>
      <c r="E301" s="1">
        <f t="shared" si="27"/>
        <v>27.576171875</v>
      </c>
    </row>
    <row r="302" spans="3:5" x14ac:dyDescent="0.25">
      <c r="C302" s="1">
        <f>53929</f>
        <v>53929</v>
      </c>
      <c r="D302" s="1">
        <f t="shared" si="26"/>
        <v>28238</v>
      </c>
      <c r="E302" s="1">
        <f t="shared" si="27"/>
        <v>27.576171875</v>
      </c>
    </row>
    <row r="303" spans="3:5" x14ac:dyDescent="0.25">
      <c r="C303" s="1">
        <f>54098</f>
        <v>54098</v>
      </c>
      <c r="D303" s="1">
        <f t="shared" si="26"/>
        <v>28238</v>
      </c>
      <c r="E303" s="1">
        <f t="shared" si="27"/>
        <v>27.576171875</v>
      </c>
    </row>
    <row r="304" spans="3:5" x14ac:dyDescent="0.25">
      <c r="C304" s="1">
        <f>54299</f>
        <v>54299</v>
      </c>
      <c r="D304" s="1">
        <f t="shared" si="26"/>
        <v>28238</v>
      </c>
      <c r="E304" s="1">
        <f t="shared" si="27"/>
        <v>27.576171875</v>
      </c>
    </row>
    <row r="305" spans="3:5" x14ac:dyDescent="0.25">
      <c r="C305" s="1">
        <f>54500</f>
        <v>54500</v>
      </c>
      <c r="D305" s="1">
        <f t="shared" si="26"/>
        <v>28238</v>
      </c>
      <c r="E305" s="1">
        <f t="shared" si="27"/>
        <v>27.576171875</v>
      </c>
    </row>
    <row r="306" spans="3:5" x14ac:dyDescent="0.25">
      <c r="C306" s="1">
        <f>54687</f>
        <v>54687</v>
      </c>
      <c r="D306" s="1">
        <f t="shared" si="26"/>
        <v>28238</v>
      </c>
      <c r="E306" s="1">
        <f t="shared" si="27"/>
        <v>27.576171875</v>
      </c>
    </row>
    <row r="307" spans="3:5" x14ac:dyDescent="0.25">
      <c r="C307" s="1">
        <f>54817</f>
        <v>54817</v>
      </c>
      <c r="D307" s="1">
        <f t="shared" si="26"/>
        <v>28238</v>
      </c>
      <c r="E307" s="1">
        <f t="shared" si="27"/>
        <v>27.576171875</v>
      </c>
    </row>
    <row r="308" spans="3:5" x14ac:dyDescent="0.25">
      <c r="C308" s="1">
        <f>54975</f>
        <v>54975</v>
      </c>
      <c r="D308" s="1">
        <f t="shared" si="26"/>
        <v>28238</v>
      </c>
      <c r="E308" s="1">
        <f t="shared" si="27"/>
        <v>27.576171875</v>
      </c>
    </row>
    <row r="309" spans="3:5" x14ac:dyDescent="0.25">
      <c r="C309" s="1">
        <f>55141</f>
        <v>55141</v>
      </c>
      <c r="D309" s="1">
        <f>28314</f>
        <v>28314</v>
      </c>
      <c r="E309" s="1">
        <f>27.650390625</f>
        <v>27.650390625</v>
      </c>
    </row>
    <row r="310" spans="3:5" x14ac:dyDescent="0.25">
      <c r="C310" s="1">
        <f>55321</f>
        <v>55321</v>
      </c>
      <c r="D310" s="1">
        <f>28064</f>
        <v>28064</v>
      </c>
      <c r="E310" s="1">
        <f>27.40625</f>
        <v>27.40625</v>
      </c>
    </row>
    <row r="311" spans="3:5" x14ac:dyDescent="0.25">
      <c r="C311" s="1">
        <f>55487</f>
        <v>55487</v>
      </c>
      <c r="D311" s="1">
        <f>28062</f>
        <v>28062</v>
      </c>
      <c r="E311" s="1">
        <f>27.404296875</f>
        <v>27.404296875</v>
      </c>
    </row>
    <row r="312" spans="3:5" x14ac:dyDescent="0.25">
      <c r="C312" s="1">
        <f>55658</f>
        <v>55658</v>
      </c>
      <c r="D312" s="1">
        <f>28182</f>
        <v>28182</v>
      </c>
      <c r="E312" s="1">
        <f>27.521484375</f>
        <v>27.521484375</v>
      </c>
    </row>
    <row r="313" spans="3:5" x14ac:dyDescent="0.25">
      <c r="C313" s="1">
        <f>55848</f>
        <v>55848</v>
      </c>
      <c r="D313" s="1">
        <f>28182</f>
        <v>28182</v>
      </c>
      <c r="E313" s="1">
        <f>27.521484375</f>
        <v>27.521484375</v>
      </c>
    </row>
    <row r="314" spans="3:5" x14ac:dyDescent="0.25">
      <c r="C314" s="1">
        <f>55986</f>
        <v>55986</v>
      </c>
      <c r="D314" s="1">
        <f>28182</f>
        <v>28182</v>
      </c>
      <c r="E314" s="1">
        <f>27.521484375</f>
        <v>27.521484375</v>
      </c>
    </row>
    <row r="315" spans="3:5" x14ac:dyDescent="0.25">
      <c r="C315" s="1">
        <f>56191</f>
        <v>56191</v>
      </c>
      <c r="D315" s="1">
        <f>28220</f>
        <v>28220</v>
      </c>
      <c r="E315" s="1">
        <f>27.55859375</f>
        <v>27.55859375</v>
      </c>
    </row>
    <row r="316" spans="3:5" x14ac:dyDescent="0.25">
      <c r="C316" s="1">
        <f>56380</f>
        <v>56380</v>
      </c>
      <c r="D316" s="1">
        <f>28242</f>
        <v>28242</v>
      </c>
      <c r="E316" s="1">
        <f>27.580078125</f>
        <v>27.580078125</v>
      </c>
    </row>
    <row r="317" spans="3:5" x14ac:dyDescent="0.25">
      <c r="C317" s="1">
        <f>56555</f>
        <v>56555</v>
      </c>
      <c r="D317" s="1">
        <f>28264</f>
        <v>28264</v>
      </c>
      <c r="E317" s="1">
        <f>27.6015625</f>
        <v>27.6015625</v>
      </c>
    </row>
    <row r="318" spans="3:5" x14ac:dyDescent="0.25">
      <c r="C318" s="1">
        <f>56727</f>
        <v>56727</v>
      </c>
      <c r="D318" s="1">
        <f>28266</f>
        <v>28266</v>
      </c>
      <c r="E318" s="1">
        <f>27.603515625</f>
        <v>27.603515625</v>
      </c>
    </row>
    <row r="319" spans="3:5" x14ac:dyDescent="0.25">
      <c r="C319" s="1">
        <f>56927</f>
        <v>56927</v>
      </c>
      <c r="D319" s="1">
        <f>28267</f>
        <v>28267</v>
      </c>
      <c r="E319" s="1">
        <f>27.6044921875</f>
        <v>27.6044921875</v>
      </c>
    </row>
    <row r="320" spans="3:5" x14ac:dyDescent="0.25">
      <c r="C320" s="1">
        <f>57113</f>
        <v>57113</v>
      </c>
      <c r="D320" s="1">
        <f t="shared" ref="D320:D332" si="28">28266</f>
        <v>28266</v>
      </c>
      <c r="E320" s="1">
        <f t="shared" ref="E320:E332" si="29">27.603515625</f>
        <v>27.603515625</v>
      </c>
    </row>
    <row r="321" spans="3:5" x14ac:dyDescent="0.25">
      <c r="C321" s="1">
        <f>57265</f>
        <v>57265</v>
      </c>
      <c r="D321" s="1">
        <f t="shared" si="28"/>
        <v>28266</v>
      </c>
      <c r="E321" s="1">
        <f t="shared" si="29"/>
        <v>27.603515625</v>
      </c>
    </row>
    <row r="322" spans="3:5" x14ac:dyDescent="0.25">
      <c r="C322" s="1">
        <f>57473</f>
        <v>57473</v>
      </c>
      <c r="D322" s="1">
        <f t="shared" si="28"/>
        <v>28266</v>
      </c>
      <c r="E322" s="1">
        <f t="shared" si="29"/>
        <v>27.603515625</v>
      </c>
    </row>
    <row r="323" spans="3:5" x14ac:dyDescent="0.25">
      <c r="C323" s="1">
        <f>57645</f>
        <v>57645</v>
      </c>
      <c r="D323" s="1">
        <f t="shared" si="28"/>
        <v>28266</v>
      </c>
      <c r="E323" s="1">
        <f t="shared" si="29"/>
        <v>27.603515625</v>
      </c>
    </row>
    <row r="324" spans="3:5" x14ac:dyDescent="0.25">
      <c r="C324" s="1">
        <f>57808</f>
        <v>57808</v>
      </c>
      <c r="D324" s="1">
        <f t="shared" si="28"/>
        <v>28266</v>
      </c>
      <c r="E324" s="1">
        <f t="shared" si="29"/>
        <v>27.603515625</v>
      </c>
    </row>
    <row r="325" spans="3:5" x14ac:dyDescent="0.25">
      <c r="C325" s="1">
        <f>57938</f>
        <v>57938</v>
      </c>
      <c r="D325" s="1">
        <f t="shared" si="28"/>
        <v>28266</v>
      </c>
      <c r="E325" s="1">
        <f t="shared" si="29"/>
        <v>27.603515625</v>
      </c>
    </row>
    <row r="326" spans="3:5" x14ac:dyDescent="0.25">
      <c r="C326" s="1">
        <f>58118</f>
        <v>58118</v>
      </c>
      <c r="D326" s="1">
        <f t="shared" si="28"/>
        <v>28266</v>
      </c>
      <c r="E326" s="1">
        <f t="shared" si="29"/>
        <v>27.603515625</v>
      </c>
    </row>
    <row r="327" spans="3:5" x14ac:dyDescent="0.25">
      <c r="C327" s="1">
        <f>58266</f>
        <v>58266</v>
      </c>
      <c r="D327" s="1">
        <f t="shared" si="28"/>
        <v>28266</v>
      </c>
      <c r="E327" s="1">
        <f t="shared" si="29"/>
        <v>27.603515625</v>
      </c>
    </row>
    <row r="328" spans="3:5" x14ac:dyDescent="0.25">
      <c r="C328" s="1">
        <f>58462</f>
        <v>58462</v>
      </c>
      <c r="D328" s="1">
        <f t="shared" si="28"/>
        <v>28266</v>
      </c>
      <c r="E328" s="1">
        <f t="shared" si="29"/>
        <v>27.603515625</v>
      </c>
    </row>
    <row r="329" spans="3:5" x14ac:dyDescent="0.25">
      <c r="C329" s="1">
        <f>58635</f>
        <v>58635</v>
      </c>
      <c r="D329" s="1">
        <f t="shared" si="28"/>
        <v>28266</v>
      </c>
      <c r="E329" s="1">
        <f t="shared" si="29"/>
        <v>27.603515625</v>
      </c>
    </row>
    <row r="330" spans="3:5" x14ac:dyDescent="0.25">
      <c r="C330" s="1">
        <f>58817</f>
        <v>58817</v>
      </c>
      <c r="D330" s="1">
        <f t="shared" si="28"/>
        <v>28266</v>
      </c>
      <c r="E330" s="1">
        <f t="shared" si="29"/>
        <v>27.603515625</v>
      </c>
    </row>
    <row r="331" spans="3:5" x14ac:dyDescent="0.25">
      <c r="C331" s="1">
        <f>58981</f>
        <v>58981</v>
      </c>
      <c r="D331" s="1">
        <f t="shared" si="28"/>
        <v>28266</v>
      </c>
      <c r="E331" s="1">
        <f t="shared" si="29"/>
        <v>27.603515625</v>
      </c>
    </row>
    <row r="332" spans="3:5" x14ac:dyDescent="0.25">
      <c r="C332" s="1">
        <f>59162</f>
        <v>59162</v>
      </c>
      <c r="D332" s="1">
        <f t="shared" si="28"/>
        <v>28266</v>
      </c>
      <c r="E332" s="1">
        <f t="shared" si="29"/>
        <v>27.603515625</v>
      </c>
    </row>
    <row r="333" spans="3:5" x14ac:dyDescent="0.25">
      <c r="C333" s="1">
        <f>59358</f>
        <v>59358</v>
      </c>
      <c r="D333" s="1">
        <f>28526</f>
        <v>28526</v>
      </c>
      <c r="E333" s="1">
        <f>27.857421875</f>
        <v>27.857421875</v>
      </c>
    </row>
    <row r="334" spans="3:5" x14ac:dyDescent="0.25">
      <c r="C334" s="1">
        <f>59546</f>
        <v>59546</v>
      </c>
      <c r="D334" s="1">
        <f>28468</f>
        <v>28468</v>
      </c>
      <c r="E334" s="1">
        <f>27.80078125</f>
        <v>27.80078125</v>
      </c>
    </row>
    <row r="335" spans="3:5" x14ac:dyDescent="0.25">
      <c r="C335" s="1">
        <f>59717</f>
        <v>59717</v>
      </c>
      <c r="D335" s="1">
        <f>28566</f>
        <v>28566</v>
      </c>
      <c r="E335" s="1">
        <f>27.896484375</f>
        <v>27.896484375</v>
      </c>
    </row>
    <row r="336" spans="3:5" x14ac:dyDescent="0.25">
      <c r="C336" s="1">
        <f>59872</f>
        <v>59872</v>
      </c>
      <c r="D336" s="1">
        <f>28567</f>
        <v>28567</v>
      </c>
      <c r="E336" s="1">
        <f>27.8974609375</f>
        <v>27.8974609375</v>
      </c>
    </row>
    <row r="337" spans="3:5" x14ac:dyDescent="0.25">
      <c r="C337" s="1">
        <f>60042</f>
        <v>60042</v>
      </c>
      <c r="D337" s="1">
        <f>28566</f>
        <v>28566</v>
      </c>
      <c r="E337" s="1">
        <f>27.896484375</f>
        <v>27.896484375</v>
      </c>
    </row>
    <row r="338" spans="3:5" x14ac:dyDescent="0.25">
      <c r="C338" s="1">
        <f>60203</f>
        <v>60203</v>
      </c>
      <c r="D338" s="1">
        <f>28566</f>
        <v>28566</v>
      </c>
      <c r="E338" s="1">
        <f>27.896484375</f>
        <v>27.896484375</v>
      </c>
    </row>
    <row r="339" spans="3:5" x14ac:dyDescent="0.25">
      <c r="C339" s="1">
        <f>60392</f>
        <v>60392</v>
      </c>
      <c r="D339" s="1">
        <f>28566</f>
        <v>28566</v>
      </c>
      <c r="E339" s="1">
        <f>27.896484375</f>
        <v>27.896484375</v>
      </c>
    </row>
    <row r="340" spans="3:5" x14ac:dyDescent="0.25">
      <c r="C340" s="1">
        <f>60587</f>
        <v>60587</v>
      </c>
      <c r="D340" s="1">
        <f>28646</f>
        <v>28646</v>
      </c>
      <c r="E340" s="1">
        <f>27.974609375</f>
        <v>27.974609375</v>
      </c>
    </row>
    <row r="341" spans="3:5" x14ac:dyDescent="0.25">
      <c r="C341" s="1">
        <f>60787</f>
        <v>60787</v>
      </c>
      <c r="D341" s="1">
        <f>28666</f>
        <v>28666</v>
      </c>
      <c r="E341" s="1">
        <f>27.994140625</f>
        <v>27.994140625</v>
      </c>
    </row>
    <row r="342" spans="3:5" x14ac:dyDescent="0.25">
      <c r="C342" s="1">
        <f>60937</f>
        <v>60937</v>
      </c>
      <c r="D342" s="1">
        <f>28666</f>
        <v>28666</v>
      </c>
      <c r="E342" s="1">
        <f>27.994140625</f>
        <v>27.994140625</v>
      </c>
    </row>
    <row r="343" spans="3:5" x14ac:dyDescent="0.25">
      <c r="C343" s="1">
        <f>61131</f>
        <v>61131</v>
      </c>
      <c r="D343" s="1">
        <f>28666</f>
        <v>28666</v>
      </c>
      <c r="E343" s="1">
        <f>27.994140625</f>
        <v>27.994140625</v>
      </c>
    </row>
    <row r="344" spans="3:5" x14ac:dyDescent="0.25">
      <c r="C344" s="1">
        <f>61284</f>
        <v>61284</v>
      </c>
      <c r="D344" s="1">
        <f>28670</f>
        <v>28670</v>
      </c>
      <c r="E344" s="1">
        <f>27.998046875</f>
        <v>27.998046875</v>
      </c>
    </row>
    <row r="345" spans="3:5" x14ac:dyDescent="0.25">
      <c r="C345" s="1">
        <f>61473</f>
        <v>61473</v>
      </c>
      <c r="D345" s="1">
        <f>29810</f>
        <v>29810</v>
      </c>
      <c r="E345" s="1">
        <f>29.111328125</f>
        <v>29.111328125</v>
      </c>
    </row>
    <row r="346" spans="3:5" x14ac:dyDescent="0.25">
      <c r="C346" s="1">
        <f>61620</f>
        <v>61620</v>
      </c>
      <c r="D346" s="1">
        <f>29810</f>
        <v>29810</v>
      </c>
      <c r="E346" s="1">
        <f>29.111328125</f>
        <v>29.111328125</v>
      </c>
    </row>
    <row r="347" spans="3:5" x14ac:dyDescent="0.25">
      <c r="C347" s="1">
        <f>61789</f>
        <v>61789</v>
      </c>
      <c r="D347" s="1">
        <f>30386</f>
        <v>30386</v>
      </c>
      <c r="E347" s="1">
        <f>29.673828125</f>
        <v>29.673828125</v>
      </c>
    </row>
    <row r="348" spans="3:5" x14ac:dyDescent="0.25">
      <c r="C348" s="1">
        <f>61949</f>
        <v>61949</v>
      </c>
      <c r="D348" s="1">
        <f>30386</f>
        <v>30386</v>
      </c>
      <c r="E348" s="1">
        <f>29.673828125</f>
        <v>29.673828125</v>
      </c>
    </row>
    <row r="349" spans="3:5" x14ac:dyDescent="0.25">
      <c r="C349" s="1">
        <f>62111</f>
        <v>62111</v>
      </c>
      <c r="D349" s="1">
        <f>30386</f>
        <v>30386</v>
      </c>
      <c r="E349" s="1">
        <f>29.673828125</f>
        <v>29.673828125</v>
      </c>
    </row>
    <row r="350" spans="3:5" x14ac:dyDescent="0.25">
      <c r="C350" s="1">
        <f>62277</f>
        <v>62277</v>
      </c>
      <c r="D350" s="1">
        <f>30387</f>
        <v>30387</v>
      </c>
      <c r="E350" s="1">
        <f>29.6748046875</f>
        <v>29.6748046875</v>
      </c>
    </row>
    <row r="351" spans="3:5" x14ac:dyDescent="0.25">
      <c r="C351" s="1">
        <f>62460</f>
        <v>62460</v>
      </c>
      <c r="D351" s="1">
        <f t="shared" ref="D351:D361" si="30">30386</f>
        <v>30386</v>
      </c>
      <c r="E351" s="1">
        <f t="shared" ref="E351:E361" si="31">29.673828125</f>
        <v>29.673828125</v>
      </c>
    </row>
    <row r="352" spans="3:5" x14ac:dyDescent="0.25">
      <c r="C352" s="1">
        <f>62626</f>
        <v>62626</v>
      </c>
      <c r="D352" s="1">
        <f t="shared" si="30"/>
        <v>30386</v>
      </c>
      <c r="E352" s="1">
        <f t="shared" si="31"/>
        <v>29.673828125</v>
      </c>
    </row>
    <row r="353" spans="3:5" x14ac:dyDescent="0.25">
      <c r="C353" s="1">
        <f>62802</f>
        <v>62802</v>
      </c>
      <c r="D353" s="1">
        <f t="shared" si="30"/>
        <v>30386</v>
      </c>
      <c r="E353" s="1">
        <f t="shared" si="31"/>
        <v>29.673828125</v>
      </c>
    </row>
    <row r="354" spans="3:5" x14ac:dyDescent="0.25">
      <c r="C354" s="1">
        <f>62977</f>
        <v>62977</v>
      </c>
      <c r="D354" s="1">
        <f t="shared" si="30"/>
        <v>30386</v>
      </c>
      <c r="E354" s="1">
        <f t="shared" si="31"/>
        <v>29.673828125</v>
      </c>
    </row>
    <row r="355" spans="3:5" x14ac:dyDescent="0.25">
      <c r="C355" s="1">
        <f>63153</f>
        <v>63153</v>
      </c>
      <c r="D355" s="1">
        <f t="shared" si="30"/>
        <v>30386</v>
      </c>
      <c r="E355" s="1">
        <f t="shared" si="31"/>
        <v>29.673828125</v>
      </c>
    </row>
    <row r="356" spans="3:5" x14ac:dyDescent="0.25">
      <c r="C356" s="1">
        <f>63314</f>
        <v>63314</v>
      </c>
      <c r="D356" s="1">
        <f t="shared" si="30"/>
        <v>30386</v>
      </c>
      <c r="E356" s="1">
        <f t="shared" si="31"/>
        <v>29.673828125</v>
      </c>
    </row>
    <row r="357" spans="3:5" x14ac:dyDescent="0.25">
      <c r="C357" s="1">
        <f>63502</f>
        <v>63502</v>
      </c>
      <c r="D357" s="1">
        <f t="shared" si="30"/>
        <v>30386</v>
      </c>
      <c r="E357" s="1">
        <f t="shared" si="31"/>
        <v>29.673828125</v>
      </c>
    </row>
    <row r="358" spans="3:5" x14ac:dyDescent="0.25">
      <c r="C358" s="1">
        <f>63670</f>
        <v>63670</v>
      </c>
      <c r="D358" s="1">
        <f t="shared" si="30"/>
        <v>30386</v>
      </c>
      <c r="E358" s="1">
        <f t="shared" si="31"/>
        <v>29.673828125</v>
      </c>
    </row>
    <row r="359" spans="3:5" x14ac:dyDescent="0.25">
      <c r="C359" s="1">
        <f>63849</f>
        <v>63849</v>
      </c>
      <c r="D359" s="1">
        <f t="shared" si="30"/>
        <v>30386</v>
      </c>
      <c r="E359" s="1">
        <f t="shared" si="31"/>
        <v>29.673828125</v>
      </c>
    </row>
    <row r="360" spans="3:5" x14ac:dyDescent="0.25">
      <c r="C360" s="1">
        <f>64001</f>
        <v>64001</v>
      </c>
      <c r="D360" s="1">
        <f t="shared" si="30"/>
        <v>30386</v>
      </c>
      <c r="E360" s="1">
        <f t="shared" si="31"/>
        <v>29.673828125</v>
      </c>
    </row>
    <row r="361" spans="3:5" x14ac:dyDescent="0.25">
      <c r="C361" s="1">
        <f>64184</f>
        <v>64184</v>
      </c>
      <c r="D361" s="1">
        <f t="shared" si="30"/>
        <v>30386</v>
      </c>
      <c r="E361" s="1">
        <f t="shared" si="31"/>
        <v>29.673828125</v>
      </c>
    </row>
    <row r="362" spans="3:5" x14ac:dyDescent="0.25">
      <c r="C362" s="1">
        <f>64347</f>
        <v>64347</v>
      </c>
      <c r="D362" s="1">
        <f>30486</f>
        <v>30486</v>
      </c>
      <c r="E362" s="1">
        <f>29.771484375</f>
        <v>29.771484375</v>
      </c>
    </row>
    <row r="363" spans="3:5" x14ac:dyDescent="0.25">
      <c r="C363" s="1">
        <f>64514</f>
        <v>64514</v>
      </c>
      <c r="D363" s="1">
        <f t="shared" ref="D363:D377" si="32">30538</f>
        <v>30538</v>
      </c>
      <c r="E363" s="1">
        <f t="shared" ref="E363:E377" si="33">29.822265625</f>
        <v>29.822265625</v>
      </c>
    </row>
    <row r="364" spans="3:5" x14ac:dyDescent="0.25">
      <c r="C364" s="1">
        <f>64655</f>
        <v>64655</v>
      </c>
      <c r="D364" s="1">
        <f t="shared" si="32"/>
        <v>30538</v>
      </c>
      <c r="E364" s="1">
        <f t="shared" si="33"/>
        <v>29.822265625</v>
      </c>
    </row>
    <row r="365" spans="3:5" x14ac:dyDescent="0.25">
      <c r="C365" s="1">
        <f>64817</f>
        <v>64817</v>
      </c>
      <c r="D365" s="1">
        <f t="shared" si="32"/>
        <v>30538</v>
      </c>
      <c r="E365" s="1">
        <f t="shared" si="33"/>
        <v>29.822265625</v>
      </c>
    </row>
    <row r="366" spans="3:5" x14ac:dyDescent="0.25">
      <c r="C366" s="1">
        <f>64954</f>
        <v>64954</v>
      </c>
      <c r="D366" s="1">
        <f t="shared" si="32"/>
        <v>30538</v>
      </c>
      <c r="E366" s="1">
        <f t="shared" si="33"/>
        <v>29.822265625</v>
      </c>
    </row>
    <row r="367" spans="3:5" x14ac:dyDescent="0.25">
      <c r="C367" s="1">
        <f>65126</f>
        <v>65126</v>
      </c>
      <c r="D367" s="1">
        <f t="shared" si="32"/>
        <v>30538</v>
      </c>
      <c r="E367" s="1">
        <f t="shared" si="33"/>
        <v>29.822265625</v>
      </c>
    </row>
    <row r="368" spans="3:5" x14ac:dyDescent="0.25">
      <c r="C368" s="1">
        <f>65269</f>
        <v>65269</v>
      </c>
      <c r="D368" s="1">
        <f t="shared" si="32"/>
        <v>30538</v>
      </c>
      <c r="E368" s="1">
        <f t="shared" si="33"/>
        <v>29.822265625</v>
      </c>
    </row>
    <row r="369" spans="3:5" x14ac:dyDescent="0.25">
      <c r="C369" s="1">
        <f>65439</f>
        <v>65439</v>
      </c>
      <c r="D369" s="1">
        <f t="shared" si="32"/>
        <v>30538</v>
      </c>
      <c r="E369" s="1">
        <f t="shared" si="33"/>
        <v>29.822265625</v>
      </c>
    </row>
    <row r="370" spans="3:5" x14ac:dyDescent="0.25">
      <c r="C370" s="1">
        <f>65579</f>
        <v>65579</v>
      </c>
      <c r="D370" s="1">
        <f t="shared" si="32"/>
        <v>30538</v>
      </c>
      <c r="E370" s="1">
        <f t="shared" si="33"/>
        <v>29.822265625</v>
      </c>
    </row>
    <row r="371" spans="3:5" x14ac:dyDescent="0.25">
      <c r="C371" s="1">
        <f>65764</f>
        <v>65764</v>
      </c>
      <c r="D371" s="1">
        <f t="shared" si="32"/>
        <v>30538</v>
      </c>
      <c r="E371" s="1">
        <f t="shared" si="33"/>
        <v>29.822265625</v>
      </c>
    </row>
    <row r="372" spans="3:5" x14ac:dyDescent="0.25">
      <c r="C372" s="1">
        <f>65925</f>
        <v>65925</v>
      </c>
      <c r="D372" s="1">
        <f t="shared" si="32"/>
        <v>30538</v>
      </c>
      <c r="E372" s="1">
        <f t="shared" si="33"/>
        <v>29.822265625</v>
      </c>
    </row>
    <row r="373" spans="3:5" x14ac:dyDescent="0.25">
      <c r="C373" s="1">
        <f>66102</f>
        <v>66102</v>
      </c>
      <c r="D373" s="1">
        <f t="shared" si="32"/>
        <v>30538</v>
      </c>
      <c r="E373" s="1">
        <f t="shared" si="33"/>
        <v>29.822265625</v>
      </c>
    </row>
    <row r="374" spans="3:5" x14ac:dyDescent="0.25">
      <c r="C374" s="1">
        <f>66246</f>
        <v>66246</v>
      </c>
      <c r="D374" s="1">
        <f t="shared" si="32"/>
        <v>30538</v>
      </c>
      <c r="E374" s="1">
        <f t="shared" si="33"/>
        <v>29.822265625</v>
      </c>
    </row>
    <row r="375" spans="3:5" x14ac:dyDescent="0.25">
      <c r="C375" s="1">
        <f>66411</f>
        <v>66411</v>
      </c>
      <c r="D375" s="1">
        <f t="shared" si="32"/>
        <v>30538</v>
      </c>
      <c r="E375" s="1">
        <f t="shared" si="33"/>
        <v>29.822265625</v>
      </c>
    </row>
    <row r="376" spans="3:5" x14ac:dyDescent="0.25">
      <c r="C376" s="1">
        <f>66549</f>
        <v>66549</v>
      </c>
      <c r="D376" s="1">
        <f t="shared" si="32"/>
        <v>30538</v>
      </c>
      <c r="E376" s="1">
        <f t="shared" si="33"/>
        <v>29.822265625</v>
      </c>
    </row>
    <row r="377" spans="3:5" x14ac:dyDescent="0.25">
      <c r="C377" s="1">
        <f>66721</f>
        <v>66721</v>
      </c>
      <c r="D377" s="1">
        <f t="shared" si="32"/>
        <v>30538</v>
      </c>
      <c r="E377" s="1">
        <f t="shared" si="33"/>
        <v>29.822265625</v>
      </c>
    </row>
    <row r="378" spans="3:5" x14ac:dyDescent="0.25">
      <c r="C378" s="1">
        <f>66877</f>
        <v>66877</v>
      </c>
      <c r="D378" s="1">
        <f>30539</f>
        <v>30539</v>
      </c>
      <c r="E378" s="1">
        <f>29.8232421875</f>
        <v>29.8232421875</v>
      </c>
    </row>
    <row r="379" spans="3:5" x14ac:dyDescent="0.25">
      <c r="C379" s="1">
        <f>67078</f>
        <v>67078</v>
      </c>
      <c r="D379" s="1">
        <f>30538</f>
        <v>30538</v>
      </c>
      <c r="E379" s="1">
        <f>29.822265625</f>
        <v>29.822265625</v>
      </c>
    </row>
    <row r="380" spans="3:5" x14ac:dyDescent="0.25">
      <c r="C380" s="1">
        <f>67229</f>
        <v>67229</v>
      </c>
      <c r="D380" s="1">
        <f>30538</f>
        <v>30538</v>
      </c>
      <c r="E380" s="1">
        <f>29.822265625</f>
        <v>29.822265625</v>
      </c>
    </row>
    <row r="381" spans="3:5" x14ac:dyDescent="0.25">
      <c r="C381" s="1">
        <f>67411</f>
        <v>67411</v>
      </c>
      <c r="D381" s="1">
        <f>30566</f>
        <v>30566</v>
      </c>
      <c r="E381" s="1">
        <f>29.849609375</f>
        <v>29.849609375</v>
      </c>
    </row>
    <row r="382" spans="3:5" x14ac:dyDescent="0.25">
      <c r="C382" s="1">
        <f>67574</f>
        <v>67574</v>
      </c>
      <c r="D382" s="1">
        <f>30398</f>
        <v>30398</v>
      </c>
      <c r="E382" s="1">
        <f t="shared" ref="E382:E388" si="34">29.685546875</f>
        <v>29.685546875</v>
      </c>
    </row>
    <row r="383" spans="3:5" x14ac:dyDescent="0.25">
      <c r="C383" s="1">
        <f>67732</f>
        <v>67732</v>
      </c>
      <c r="D383" s="1">
        <f>30398</f>
        <v>30398</v>
      </c>
      <c r="E383" s="1">
        <f t="shared" si="34"/>
        <v>29.685546875</v>
      </c>
    </row>
    <row r="384" spans="3:5" x14ac:dyDescent="0.25">
      <c r="C384" s="1">
        <f>67881</f>
        <v>67881</v>
      </c>
      <c r="D384" s="1">
        <f>30398</f>
        <v>30398</v>
      </c>
      <c r="E384" s="1">
        <f t="shared" si="34"/>
        <v>29.685546875</v>
      </c>
    </row>
    <row r="385" spans="3:5" x14ac:dyDescent="0.25">
      <c r="C385" s="1">
        <f>68031</f>
        <v>68031</v>
      </c>
      <c r="D385" s="1">
        <f>30398</f>
        <v>30398</v>
      </c>
      <c r="E385" s="1">
        <f t="shared" si="34"/>
        <v>29.685546875</v>
      </c>
    </row>
    <row r="386" spans="3:5" x14ac:dyDescent="0.25">
      <c r="C386" s="1">
        <f>68197</f>
        <v>68197</v>
      </c>
      <c r="D386" s="1">
        <f>30398</f>
        <v>30398</v>
      </c>
      <c r="E386" s="1">
        <f t="shared" si="34"/>
        <v>29.685546875</v>
      </c>
    </row>
    <row r="387" spans="3:5" x14ac:dyDescent="0.25">
      <c r="C387" s="1">
        <f>68388</f>
        <v>68388</v>
      </c>
      <c r="D387" s="1">
        <f>30398</f>
        <v>30398</v>
      </c>
      <c r="E387" s="1">
        <f t="shared" si="34"/>
        <v>29.685546875</v>
      </c>
    </row>
    <row r="388" spans="3:5" x14ac:dyDescent="0.25">
      <c r="C388" s="1">
        <f>68542</f>
        <v>68542</v>
      </c>
      <c r="D388" s="1">
        <f>30398</f>
        <v>30398</v>
      </c>
      <c r="E388" s="1">
        <f t="shared" si="34"/>
        <v>29.685546875</v>
      </c>
    </row>
    <row r="389" spans="3:5" x14ac:dyDescent="0.25">
      <c r="C389" s="1">
        <f>68722</f>
        <v>68722</v>
      </c>
      <c r="D389" s="1">
        <f>30502</f>
        <v>30502</v>
      </c>
      <c r="E389" s="1">
        <f>29.787109375</f>
        <v>29.787109375</v>
      </c>
    </row>
    <row r="390" spans="3:5" x14ac:dyDescent="0.25">
      <c r="C390" s="1">
        <f>68893</f>
        <v>68893</v>
      </c>
      <c r="D390" s="1">
        <f>30550</f>
        <v>30550</v>
      </c>
      <c r="E390" s="1">
        <f>29.833984375</f>
        <v>29.833984375</v>
      </c>
    </row>
    <row r="391" spans="3:5" x14ac:dyDescent="0.25">
      <c r="C391" s="1">
        <f>69051</f>
        <v>69051</v>
      </c>
      <c r="D391" s="1">
        <f>30550</f>
        <v>30550</v>
      </c>
      <c r="E391" s="1">
        <f>29.833984375</f>
        <v>29.833984375</v>
      </c>
    </row>
    <row r="392" spans="3:5" x14ac:dyDescent="0.25">
      <c r="C392" s="1">
        <f>69197</f>
        <v>69197</v>
      </c>
      <c r="D392" s="1">
        <f>30550</f>
        <v>30550</v>
      </c>
      <c r="E392" s="1">
        <f>29.833984375</f>
        <v>29.833984375</v>
      </c>
    </row>
    <row r="393" spans="3:5" x14ac:dyDescent="0.25">
      <c r="C393" s="1">
        <f>69385</f>
        <v>69385</v>
      </c>
      <c r="D393" s="1">
        <f>30552</f>
        <v>30552</v>
      </c>
      <c r="E393" s="1">
        <f>29.8359375</f>
        <v>29.8359375</v>
      </c>
    </row>
    <row r="394" spans="3:5" x14ac:dyDescent="0.25">
      <c r="C394" s="1">
        <f>69517</f>
        <v>69517</v>
      </c>
      <c r="D394" s="1">
        <f>30550</f>
        <v>30550</v>
      </c>
      <c r="E394" s="1">
        <f>29.833984375</f>
        <v>29.833984375</v>
      </c>
    </row>
    <row r="395" spans="3:5" x14ac:dyDescent="0.25">
      <c r="C395" s="1">
        <f>69686</f>
        <v>69686</v>
      </c>
      <c r="D395" s="1">
        <f>30552</f>
        <v>30552</v>
      </c>
      <c r="E395" s="1">
        <f>29.8359375</f>
        <v>29.8359375</v>
      </c>
    </row>
    <row r="396" spans="3:5" x14ac:dyDescent="0.25">
      <c r="C396" s="1">
        <f>69859</f>
        <v>69859</v>
      </c>
      <c r="D396" s="1">
        <f>30550</f>
        <v>30550</v>
      </c>
      <c r="E396" s="1">
        <f>29.833984375</f>
        <v>29.833984375</v>
      </c>
    </row>
    <row r="397" spans="3:5" x14ac:dyDescent="0.25">
      <c r="C397" s="1">
        <f>70037</f>
        <v>70037</v>
      </c>
      <c r="D397" s="1">
        <f>30552</f>
        <v>30552</v>
      </c>
      <c r="E397" s="1">
        <f>29.8359375</f>
        <v>29.8359375</v>
      </c>
    </row>
    <row r="398" spans="3:5" x14ac:dyDescent="0.25">
      <c r="C398" s="1">
        <f>70238</f>
        <v>70238</v>
      </c>
      <c r="D398" s="1">
        <f>30406</f>
        <v>30406</v>
      </c>
      <c r="E398" s="1">
        <f>29.693359375</f>
        <v>29.693359375</v>
      </c>
    </row>
    <row r="399" spans="3:5" x14ac:dyDescent="0.25">
      <c r="C399" s="1">
        <f>70395</f>
        <v>70395</v>
      </c>
      <c r="D399" s="1">
        <f>30406</f>
        <v>30406</v>
      </c>
      <c r="E399" s="1">
        <f>29.693359375</f>
        <v>29.693359375</v>
      </c>
    </row>
    <row r="400" spans="3:5" x14ac:dyDescent="0.25">
      <c r="C400" s="1">
        <f>70572</f>
        <v>70572</v>
      </c>
      <c r="D400" s="1">
        <f>30406</f>
        <v>30406</v>
      </c>
      <c r="E400" s="1">
        <f>29.693359375</f>
        <v>29.693359375</v>
      </c>
    </row>
    <row r="401" spans="3:5" x14ac:dyDescent="0.25">
      <c r="C401" s="1">
        <f>70730</f>
        <v>70730</v>
      </c>
      <c r="D401" s="1">
        <f>30526</f>
        <v>30526</v>
      </c>
      <c r="E401" s="1">
        <f>29.810546875</f>
        <v>29.810546875</v>
      </c>
    </row>
    <row r="402" spans="3:5" x14ac:dyDescent="0.25">
      <c r="C402" s="1">
        <f>70911</f>
        <v>70911</v>
      </c>
      <c r="D402" s="1">
        <f>30526</f>
        <v>30526</v>
      </c>
      <c r="E402" s="1">
        <f>29.810546875</f>
        <v>29.810546875</v>
      </c>
    </row>
    <row r="403" spans="3:5" x14ac:dyDescent="0.25">
      <c r="C403" s="1">
        <f>71039</f>
        <v>71039</v>
      </c>
      <c r="D403" s="1">
        <f>30526</f>
        <v>30526</v>
      </c>
      <c r="E403" s="1">
        <f>29.810546875</f>
        <v>29.810546875</v>
      </c>
    </row>
    <row r="404" spans="3:5" x14ac:dyDescent="0.25">
      <c r="C404" s="1">
        <f>71225</f>
        <v>71225</v>
      </c>
      <c r="D404" s="1">
        <f>30562</f>
        <v>30562</v>
      </c>
      <c r="E404" s="1">
        <f>29.845703125</f>
        <v>29.845703125</v>
      </c>
    </row>
    <row r="405" spans="3:5" x14ac:dyDescent="0.25">
      <c r="C405" s="1">
        <f>71401</f>
        <v>71401</v>
      </c>
      <c r="D405" s="1">
        <f>30586</f>
        <v>30586</v>
      </c>
      <c r="E405" s="1">
        <f>29.869140625</f>
        <v>29.869140625</v>
      </c>
    </row>
    <row r="406" spans="3:5" x14ac:dyDescent="0.25">
      <c r="C406" s="1">
        <f>71595</f>
        <v>71595</v>
      </c>
      <c r="D406" s="1">
        <f>30612</f>
        <v>30612</v>
      </c>
      <c r="E406" s="1">
        <f>29.89453125</f>
        <v>29.89453125</v>
      </c>
    </row>
    <row r="407" spans="3:5" x14ac:dyDescent="0.25">
      <c r="C407" s="1">
        <f>71726</f>
        <v>71726</v>
      </c>
      <c r="D407" s="1">
        <f>30610</f>
        <v>30610</v>
      </c>
      <c r="E407" s="1">
        <f>29.892578125</f>
        <v>29.892578125</v>
      </c>
    </row>
    <row r="408" spans="3:5" x14ac:dyDescent="0.25">
      <c r="C408" s="1">
        <f>71897</f>
        <v>71897</v>
      </c>
      <c r="D408" s="1">
        <f>30612</f>
        <v>30612</v>
      </c>
      <c r="E408" s="1">
        <f>29.89453125</f>
        <v>29.89453125</v>
      </c>
    </row>
    <row r="409" spans="3:5" x14ac:dyDescent="0.25">
      <c r="C409" s="1">
        <f>72030</f>
        <v>72030</v>
      </c>
      <c r="D409" s="1">
        <f>30610</f>
        <v>30610</v>
      </c>
      <c r="E409" s="1">
        <f>29.892578125</f>
        <v>29.892578125</v>
      </c>
    </row>
    <row r="410" spans="3:5" x14ac:dyDescent="0.25">
      <c r="C410" s="1">
        <f>72191</f>
        <v>72191</v>
      </c>
      <c r="D410" s="1">
        <f>30612</f>
        <v>30612</v>
      </c>
      <c r="E410" s="1">
        <f>29.89453125</f>
        <v>29.89453125</v>
      </c>
    </row>
    <row r="411" spans="3:5" x14ac:dyDescent="0.25">
      <c r="C411" s="1">
        <f>72321</f>
        <v>72321</v>
      </c>
      <c r="D411" s="1">
        <f>30610</f>
        <v>30610</v>
      </c>
      <c r="E411" s="1">
        <f>29.892578125</f>
        <v>29.892578125</v>
      </c>
    </row>
    <row r="412" spans="3:5" x14ac:dyDescent="0.25">
      <c r="C412" s="1">
        <f>72492</f>
        <v>72492</v>
      </c>
      <c r="D412" s="1">
        <f>30612</f>
        <v>30612</v>
      </c>
      <c r="E412" s="1">
        <f>29.89453125</f>
        <v>29.89453125</v>
      </c>
    </row>
    <row r="413" spans="3:5" x14ac:dyDescent="0.25">
      <c r="C413" s="1">
        <f>72666</f>
        <v>72666</v>
      </c>
      <c r="D413" s="1">
        <f>30610</f>
        <v>30610</v>
      </c>
      <c r="E413" s="1">
        <f>29.892578125</f>
        <v>29.892578125</v>
      </c>
    </row>
    <row r="414" spans="3:5" x14ac:dyDescent="0.25">
      <c r="C414" s="1">
        <f>72838</f>
        <v>72838</v>
      </c>
      <c r="D414" s="1">
        <f>30611</f>
        <v>30611</v>
      </c>
      <c r="E414" s="1">
        <f>29.8935546875</f>
        <v>29.8935546875</v>
      </c>
    </row>
    <row r="415" spans="3:5" x14ac:dyDescent="0.25">
      <c r="C415" s="1">
        <f>72996</f>
        <v>72996</v>
      </c>
      <c r="D415" s="1">
        <f>30610</f>
        <v>30610</v>
      </c>
      <c r="E415" s="1">
        <f>29.892578125</f>
        <v>29.892578125</v>
      </c>
    </row>
    <row r="416" spans="3:5" x14ac:dyDescent="0.25">
      <c r="C416" s="1">
        <f>73131</f>
        <v>73131</v>
      </c>
      <c r="D416" s="1">
        <f>30610</f>
        <v>30610</v>
      </c>
      <c r="E416" s="1">
        <f>29.892578125</f>
        <v>29.892578125</v>
      </c>
    </row>
    <row r="417" spans="3:5" x14ac:dyDescent="0.25">
      <c r="C417" s="1">
        <f>73266</f>
        <v>73266</v>
      </c>
      <c r="D417" s="1">
        <f>30610</f>
        <v>30610</v>
      </c>
      <c r="E417" s="1">
        <f>29.892578125</f>
        <v>29.892578125</v>
      </c>
    </row>
    <row r="418" spans="3:5" x14ac:dyDescent="0.25">
      <c r="C418" s="1">
        <f>73449</f>
        <v>73449</v>
      </c>
      <c r="D418" s="1">
        <f>30611</f>
        <v>30611</v>
      </c>
      <c r="E418" s="1">
        <f>29.8935546875</f>
        <v>29.8935546875</v>
      </c>
    </row>
    <row r="419" spans="3:5" x14ac:dyDescent="0.25">
      <c r="C419" s="1">
        <f>73572</f>
        <v>73572</v>
      </c>
      <c r="D419" s="1">
        <f>30610</f>
        <v>30610</v>
      </c>
      <c r="E419" s="1">
        <f>29.892578125</f>
        <v>29.892578125</v>
      </c>
    </row>
    <row r="420" spans="3:5" x14ac:dyDescent="0.25">
      <c r="C420" s="1">
        <f>73701</f>
        <v>73701</v>
      </c>
      <c r="D420" s="1">
        <f>30612</f>
        <v>30612</v>
      </c>
      <c r="E420" s="1">
        <f>29.89453125</f>
        <v>29.89453125</v>
      </c>
    </row>
    <row r="421" spans="3:5" x14ac:dyDescent="0.25">
      <c r="C421" s="1">
        <f>73821</f>
        <v>73821</v>
      </c>
      <c r="D421" s="1">
        <f>30610</f>
        <v>30610</v>
      </c>
      <c r="E421" s="1">
        <f>29.892578125</f>
        <v>29.892578125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2016-01-08T15:49:51Z</dcterms:modified>
</cp:coreProperties>
</file>