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Xamarin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H13" i="2"/>
  <c r="E350" i="2"/>
  <c r="D350" i="2"/>
  <c r="C350" i="2"/>
  <c r="E349" i="2"/>
  <c r="D349" i="2"/>
  <c r="C349" i="2"/>
  <c r="E348" i="2"/>
  <c r="D348" i="2"/>
  <c r="C348" i="2"/>
  <c r="E347" i="2"/>
  <c r="D347" i="2"/>
  <c r="C347" i="2"/>
  <c r="E346" i="2"/>
  <c r="D346" i="2"/>
  <c r="C346" i="2"/>
  <c r="E345" i="2"/>
  <c r="D345" i="2"/>
  <c r="C345" i="2"/>
  <c r="E344" i="2"/>
  <c r="D344" i="2"/>
  <c r="C344" i="2"/>
  <c r="E343" i="2"/>
  <c r="D343" i="2"/>
  <c r="C343" i="2"/>
  <c r="E342" i="2"/>
  <c r="D342" i="2"/>
  <c r="C342" i="2"/>
  <c r="E341" i="2"/>
  <c r="D341" i="2"/>
  <c r="C341" i="2"/>
  <c r="E340" i="2"/>
  <c r="D340" i="2"/>
  <c r="C340" i="2"/>
  <c r="E339" i="2"/>
  <c r="D339" i="2"/>
  <c r="C339" i="2"/>
  <c r="E338" i="2"/>
  <c r="D338" i="2"/>
  <c r="C338" i="2"/>
  <c r="E337" i="2"/>
  <c r="D337" i="2"/>
  <c r="C337" i="2"/>
  <c r="E336" i="2"/>
  <c r="D336" i="2"/>
  <c r="C336" i="2"/>
  <c r="E335" i="2"/>
  <c r="D335" i="2"/>
  <c r="C335" i="2"/>
  <c r="E334" i="2"/>
  <c r="D334" i="2"/>
  <c r="C334" i="2"/>
  <c r="E333" i="2"/>
  <c r="D333" i="2"/>
  <c r="C333" i="2"/>
  <c r="E332" i="2"/>
  <c r="D332" i="2"/>
  <c r="C332" i="2"/>
  <c r="E331" i="2"/>
  <c r="D331" i="2"/>
  <c r="C331" i="2"/>
  <c r="E330" i="2"/>
  <c r="D330" i="2"/>
  <c r="C330" i="2"/>
  <c r="E329" i="2"/>
  <c r="D329" i="2"/>
  <c r="C329" i="2"/>
  <c r="E328" i="2"/>
  <c r="D328" i="2"/>
  <c r="C328" i="2"/>
  <c r="E327" i="2"/>
  <c r="D327" i="2"/>
  <c r="C327" i="2"/>
  <c r="E326" i="2"/>
  <c r="D326" i="2"/>
  <c r="C326" i="2"/>
  <c r="E325" i="2"/>
  <c r="D325" i="2"/>
  <c r="C325" i="2"/>
  <c r="E324" i="2"/>
  <c r="D324" i="2"/>
  <c r="C324" i="2"/>
  <c r="E323" i="2"/>
  <c r="D323" i="2"/>
  <c r="C323" i="2"/>
  <c r="E322" i="2"/>
  <c r="D322" i="2"/>
  <c r="C322" i="2"/>
  <c r="E321" i="2"/>
  <c r="D321" i="2"/>
  <c r="C321" i="2"/>
  <c r="E320" i="2"/>
  <c r="D320" i="2"/>
  <c r="C320" i="2"/>
  <c r="E319" i="2"/>
  <c r="D319" i="2"/>
  <c r="C319" i="2"/>
  <c r="E318" i="2"/>
  <c r="D318" i="2"/>
  <c r="C318" i="2"/>
  <c r="E317" i="2"/>
  <c r="D317" i="2"/>
  <c r="C317" i="2"/>
  <c r="E316" i="2"/>
  <c r="D316" i="2"/>
  <c r="C316" i="2"/>
  <c r="E315" i="2"/>
  <c r="D315" i="2"/>
  <c r="C315" i="2"/>
  <c r="E314" i="2"/>
  <c r="D314" i="2"/>
  <c r="C314" i="2"/>
  <c r="E313" i="2"/>
  <c r="D313" i="2"/>
  <c r="C313" i="2"/>
  <c r="E312" i="2"/>
  <c r="D312" i="2"/>
  <c r="C312" i="2"/>
  <c r="E311" i="2"/>
  <c r="D311" i="2"/>
  <c r="C311" i="2"/>
  <c r="E310" i="2"/>
  <c r="D310" i="2"/>
  <c r="C310" i="2"/>
  <c r="E309" i="2"/>
  <c r="D309" i="2"/>
  <c r="C309" i="2"/>
  <c r="E308" i="2"/>
  <c r="D308" i="2"/>
  <c r="C308" i="2"/>
  <c r="E307" i="2"/>
  <c r="D307" i="2"/>
  <c r="C307" i="2"/>
  <c r="E306" i="2"/>
  <c r="D306" i="2"/>
  <c r="C306" i="2"/>
  <c r="E305" i="2"/>
  <c r="D305" i="2"/>
  <c r="C305" i="2"/>
  <c r="E304" i="2"/>
  <c r="D304" i="2"/>
  <c r="C304" i="2"/>
  <c r="E303" i="2"/>
  <c r="D303" i="2"/>
  <c r="C303" i="2"/>
  <c r="E302" i="2"/>
  <c r="D302" i="2"/>
  <c r="C302" i="2"/>
  <c r="E301" i="2"/>
  <c r="D301" i="2"/>
  <c r="C301" i="2"/>
  <c r="E300" i="2"/>
  <c r="D300" i="2"/>
  <c r="C300" i="2"/>
  <c r="E299" i="2"/>
  <c r="D299" i="2"/>
  <c r="C299" i="2"/>
  <c r="E298" i="2"/>
  <c r="D298" i="2"/>
  <c r="C298" i="2"/>
  <c r="E297" i="2"/>
  <c r="D297" i="2"/>
  <c r="C297" i="2"/>
  <c r="E296" i="2"/>
  <c r="D296" i="2"/>
  <c r="C296" i="2"/>
  <c r="E295" i="2"/>
  <c r="D295" i="2"/>
  <c r="C295" i="2"/>
  <c r="E294" i="2"/>
  <c r="D294" i="2"/>
  <c r="C294" i="2"/>
  <c r="E293" i="2"/>
  <c r="D293" i="2"/>
  <c r="C293" i="2"/>
  <c r="E292" i="2"/>
  <c r="D292" i="2"/>
  <c r="C292" i="2"/>
  <c r="E291" i="2"/>
  <c r="D291" i="2"/>
  <c r="C291" i="2"/>
  <c r="E290" i="2"/>
  <c r="D290" i="2"/>
  <c r="C290" i="2"/>
  <c r="E289" i="2"/>
  <c r="D289" i="2"/>
  <c r="C289" i="2"/>
  <c r="E288" i="2"/>
  <c r="D288" i="2"/>
  <c r="C288" i="2"/>
  <c r="E287" i="2"/>
  <c r="D287" i="2"/>
  <c r="C287" i="2"/>
  <c r="E286" i="2"/>
  <c r="D286" i="2"/>
  <c r="C286" i="2"/>
  <c r="E285" i="2"/>
  <c r="D285" i="2"/>
  <c r="C285" i="2"/>
  <c r="E284" i="2"/>
  <c r="D284" i="2"/>
  <c r="C284" i="2"/>
  <c r="E283" i="2"/>
  <c r="D283" i="2"/>
  <c r="C283" i="2"/>
  <c r="E282" i="2"/>
  <c r="D282" i="2"/>
  <c r="C282" i="2"/>
  <c r="E281" i="2"/>
  <c r="D281" i="2"/>
  <c r="C281" i="2"/>
  <c r="E280" i="2"/>
  <c r="D280" i="2"/>
  <c r="C280" i="2"/>
  <c r="E279" i="2"/>
  <c r="D279" i="2"/>
  <c r="C279" i="2"/>
  <c r="E278" i="2"/>
  <c r="D278" i="2"/>
  <c r="C278" i="2"/>
  <c r="E277" i="2"/>
  <c r="D277" i="2"/>
  <c r="C277" i="2"/>
  <c r="E276" i="2"/>
  <c r="D276" i="2"/>
  <c r="C276" i="2"/>
  <c r="E275" i="2"/>
  <c r="D275" i="2"/>
  <c r="C275" i="2"/>
  <c r="E274" i="2"/>
  <c r="D274" i="2"/>
  <c r="C274" i="2"/>
  <c r="E273" i="2"/>
  <c r="D273" i="2"/>
  <c r="C273" i="2"/>
  <c r="E272" i="2"/>
  <c r="D272" i="2"/>
  <c r="C272" i="2"/>
  <c r="E271" i="2"/>
  <c r="D271" i="2"/>
  <c r="C271" i="2"/>
  <c r="E270" i="2"/>
  <c r="D270" i="2"/>
  <c r="C270" i="2"/>
  <c r="E269" i="2"/>
  <c r="D269" i="2"/>
  <c r="C269" i="2"/>
  <c r="E268" i="2"/>
  <c r="D268" i="2"/>
  <c r="C268" i="2"/>
  <c r="E267" i="2"/>
  <c r="D267" i="2"/>
  <c r="C267" i="2"/>
  <c r="E266" i="2"/>
  <c r="D266" i="2"/>
  <c r="C266" i="2"/>
  <c r="E265" i="2"/>
  <c r="D265" i="2"/>
  <c r="C265" i="2"/>
  <c r="E264" i="2"/>
  <c r="D264" i="2"/>
  <c r="C264" i="2"/>
  <c r="E263" i="2"/>
  <c r="D263" i="2"/>
  <c r="C263" i="2"/>
  <c r="E262" i="2"/>
  <c r="D262" i="2"/>
  <c r="C262" i="2"/>
  <c r="E261" i="2"/>
  <c r="D261" i="2"/>
  <c r="C261" i="2"/>
  <c r="E260" i="2"/>
  <c r="D260" i="2"/>
  <c r="C260" i="2"/>
  <c r="E259" i="2"/>
  <c r="D259" i="2"/>
  <c r="C259" i="2"/>
  <c r="E258" i="2"/>
  <c r="D258" i="2"/>
  <c r="C258" i="2"/>
  <c r="E257" i="2"/>
  <c r="D257" i="2"/>
  <c r="C257" i="2"/>
  <c r="E256" i="2"/>
  <c r="D256" i="2"/>
  <c r="C256" i="2"/>
  <c r="E255" i="2"/>
  <c r="D255" i="2"/>
  <c r="C255" i="2"/>
  <c r="E254" i="2"/>
  <c r="D254" i="2"/>
  <c r="C254" i="2"/>
  <c r="E253" i="2"/>
  <c r="D253" i="2"/>
  <c r="C253" i="2"/>
  <c r="E252" i="2"/>
  <c r="D252" i="2"/>
  <c r="C252" i="2"/>
  <c r="E251" i="2"/>
  <c r="D251" i="2"/>
  <c r="C251" i="2"/>
  <c r="E250" i="2"/>
  <c r="D250" i="2"/>
  <c r="C250" i="2"/>
  <c r="E249" i="2"/>
  <c r="D249" i="2"/>
  <c r="C249" i="2"/>
  <c r="E248" i="2"/>
  <c r="D248" i="2"/>
  <c r="C248" i="2"/>
  <c r="E247" i="2"/>
  <c r="D247" i="2"/>
  <c r="C247" i="2"/>
  <c r="E246" i="2"/>
  <c r="D246" i="2"/>
  <c r="C246" i="2"/>
  <c r="E245" i="2"/>
  <c r="D245" i="2"/>
  <c r="C245" i="2"/>
  <c r="E244" i="2"/>
  <c r="D244" i="2"/>
  <c r="C244" i="2"/>
  <c r="E243" i="2"/>
  <c r="D243" i="2"/>
  <c r="C243" i="2"/>
  <c r="E242" i="2"/>
  <c r="D242" i="2"/>
  <c r="C242" i="2"/>
  <c r="E241" i="2"/>
  <c r="D241" i="2"/>
  <c r="C241" i="2"/>
  <c r="E240" i="2"/>
  <c r="D240" i="2"/>
  <c r="C240" i="2"/>
  <c r="E239" i="2"/>
  <c r="D239" i="2"/>
  <c r="C239" i="2"/>
  <c r="E238" i="2"/>
  <c r="D238" i="2"/>
  <c r="C238" i="2"/>
  <c r="E237" i="2"/>
  <c r="D237" i="2"/>
  <c r="C237" i="2"/>
  <c r="E236" i="2"/>
  <c r="D236" i="2"/>
  <c r="C236" i="2"/>
  <c r="E235" i="2"/>
  <c r="D235" i="2"/>
  <c r="C235" i="2"/>
  <c r="E234" i="2"/>
  <c r="D234" i="2"/>
  <c r="C234" i="2"/>
  <c r="E233" i="2"/>
  <c r="D233" i="2"/>
  <c r="C233" i="2"/>
  <c r="E232" i="2"/>
  <c r="D232" i="2"/>
  <c r="C232" i="2"/>
  <c r="E231" i="2"/>
  <c r="D231" i="2"/>
  <c r="C231" i="2"/>
  <c r="E230" i="2"/>
  <c r="D230" i="2"/>
  <c r="C230" i="2"/>
  <c r="E229" i="2"/>
  <c r="D229" i="2"/>
  <c r="C229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B180" i="2"/>
  <c r="A180" i="2"/>
  <c r="E179" i="2"/>
  <c r="D179" i="2"/>
  <c r="C179" i="2"/>
  <c r="B179" i="2"/>
  <c r="A179" i="2"/>
  <c r="E178" i="2"/>
  <c r="D178" i="2"/>
  <c r="C178" i="2"/>
  <c r="B178" i="2"/>
  <c r="A178" i="2"/>
  <c r="E177" i="2"/>
  <c r="D177" i="2"/>
  <c r="C177" i="2"/>
  <c r="B177" i="2"/>
  <c r="A177" i="2"/>
  <c r="E176" i="2"/>
  <c r="D176" i="2"/>
  <c r="C176" i="2"/>
  <c r="B176" i="2"/>
  <c r="A176" i="2"/>
  <c r="E175" i="2"/>
  <c r="D175" i="2"/>
  <c r="C175" i="2"/>
  <c r="B175" i="2"/>
  <c r="A175" i="2"/>
  <c r="E174" i="2"/>
  <c r="D174" i="2"/>
  <c r="C174" i="2"/>
  <c r="B174" i="2"/>
  <c r="A174" i="2"/>
  <c r="E173" i="2"/>
  <c r="D173" i="2"/>
  <c r="C173" i="2"/>
  <c r="B173" i="2"/>
  <c r="A173" i="2"/>
  <c r="E172" i="2"/>
  <c r="D172" i="2"/>
  <c r="C172" i="2"/>
  <c r="B172" i="2"/>
  <c r="A172" i="2"/>
  <c r="E171" i="2"/>
  <c r="D171" i="2"/>
  <c r="C171" i="2"/>
  <c r="B171" i="2"/>
  <c r="A171" i="2"/>
  <c r="E170" i="2"/>
  <c r="D170" i="2"/>
  <c r="C170" i="2"/>
  <c r="B170" i="2"/>
  <c r="A170" i="2"/>
  <c r="E169" i="2"/>
  <c r="D169" i="2"/>
  <c r="C169" i="2"/>
  <c r="B169" i="2"/>
  <c r="A169" i="2"/>
  <c r="E168" i="2"/>
  <c r="D168" i="2"/>
  <c r="C168" i="2"/>
  <c r="B168" i="2"/>
  <c r="A168" i="2"/>
  <c r="E167" i="2"/>
  <c r="D167" i="2"/>
  <c r="C167" i="2"/>
  <c r="B167" i="2"/>
  <c r="A167" i="2"/>
  <c r="E166" i="2"/>
  <c r="D166" i="2"/>
  <c r="C166" i="2"/>
  <c r="B166" i="2"/>
  <c r="A166" i="2"/>
  <c r="E165" i="2"/>
  <c r="D165" i="2"/>
  <c r="C165" i="2"/>
  <c r="B165" i="2"/>
  <c r="A165" i="2"/>
  <c r="E164" i="2"/>
  <c r="D164" i="2"/>
  <c r="C164" i="2"/>
  <c r="B164" i="2"/>
  <c r="A164" i="2"/>
  <c r="E163" i="2"/>
  <c r="D163" i="2"/>
  <c r="C163" i="2"/>
  <c r="B163" i="2"/>
  <c r="A163" i="2"/>
  <c r="E162" i="2"/>
  <c r="D162" i="2"/>
  <c r="C162" i="2"/>
  <c r="B162" i="2"/>
  <c r="A162" i="2"/>
  <c r="E161" i="2"/>
  <c r="D161" i="2"/>
  <c r="C161" i="2"/>
  <c r="B161" i="2"/>
  <c r="A161" i="2"/>
  <c r="E160" i="2"/>
  <c r="D160" i="2"/>
  <c r="C160" i="2"/>
  <c r="B160" i="2"/>
  <c r="A160" i="2"/>
  <c r="E159" i="2"/>
  <c r="D159" i="2"/>
  <c r="C159" i="2"/>
  <c r="B159" i="2"/>
  <c r="A159" i="2"/>
  <c r="E158" i="2"/>
  <c r="D158" i="2"/>
  <c r="C158" i="2"/>
  <c r="B158" i="2"/>
  <c r="A158" i="2"/>
  <c r="E157" i="2"/>
  <c r="D157" i="2"/>
  <c r="C157" i="2"/>
  <c r="B157" i="2"/>
  <c r="A157" i="2"/>
  <c r="E156" i="2"/>
  <c r="D156" i="2"/>
  <c r="C156" i="2"/>
  <c r="B156" i="2"/>
  <c r="A156" i="2"/>
  <c r="E155" i="2"/>
  <c r="D155" i="2"/>
  <c r="C155" i="2"/>
  <c r="B155" i="2"/>
  <c r="A155" i="2"/>
  <c r="E154" i="2"/>
  <c r="D154" i="2"/>
  <c r="C154" i="2"/>
  <c r="B154" i="2"/>
  <c r="A154" i="2"/>
  <c r="E153" i="2"/>
  <c r="D153" i="2"/>
  <c r="C153" i="2"/>
  <c r="B153" i="2"/>
  <c r="A153" i="2"/>
  <c r="E152" i="2"/>
  <c r="D152" i="2"/>
  <c r="C152" i="2"/>
  <c r="B152" i="2"/>
  <c r="A152" i="2"/>
  <c r="E151" i="2"/>
  <c r="D151" i="2"/>
  <c r="C151" i="2"/>
  <c r="B151" i="2"/>
  <c r="A151" i="2"/>
  <c r="E150" i="2"/>
  <c r="D150" i="2"/>
  <c r="C150" i="2"/>
  <c r="B150" i="2"/>
  <c r="A150" i="2"/>
  <c r="E149" i="2"/>
  <c r="D149" i="2"/>
  <c r="C149" i="2"/>
  <c r="B149" i="2"/>
  <c r="A149" i="2"/>
  <c r="E148" i="2"/>
  <c r="D148" i="2"/>
  <c r="C148" i="2"/>
  <c r="B148" i="2"/>
  <c r="A148" i="2"/>
  <c r="E147" i="2"/>
  <c r="D147" i="2"/>
  <c r="C147" i="2"/>
  <c r="B147" i="2"/>
  <c r="A147" i="2"/>
  <c r="E146" i="2"/>
  <c r="D146" i="2"/>
  <c r="C146" i="2"/>
  <c r="B146" i="2"/>
  <c r="A146" i="2"/>
  <c r="E145" i="2"/>
  <c r="D145" i="2"/>
  <c r="C145" i="2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I13" i="2" s="1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<sst xmlns="http://schemas.openxmlformats.org/spreadsheetml/2006/main" count="9" uniqueCount="9">
  <si>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</si>
  <si>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</si>
  <si>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</si>
  <si>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</si>
  <si>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339(179x)</t>
  </si>
  <si>
    <t>AVERAGE: 175(349x)</t>
  </si>
  <si>
    <t>begin</t>
  </si>
  <si>
    <t>max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</si>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</sst>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Sheet1!$A$2:$A$180</c:f>
              <c:numCache>
                <c:formatCode>General</c:formatCode>
                <c:ptCount val="179"/>
                <c:pt idx="0">
                  <c:v>930</c:v>
                </c:pt>
                <c:pt idx="1">
                  <c:v>1236</c:v>
                </c:pt>
                <c:pt idx="2">
                  <c:v>1547</c:v>
                </c:pt>
                <c:pt idx="3">
                  <c:v>1907</c:v>
                </c:pt>
                <c:pt idx="4">
                  <c:v>2259</c:v>
                </c:pt>
                <c:pt idx="5">
                  <c:v>2602</c:v>
                </c:pt>
                <c:pt idx="6">
                  <c:v>2943</c:v>
                </c:pt>
                <c:pt idx="7">
                  <c:v>3296</c:v>
                </c:pt>
                <c:pt idx="8">
                  <c:v>3653</c:v>
                </c:pt>
                <c:pt idx="9">
                  <c:v>3995</c:v>
                </c:pt>
                <c:pt idx="10">
                  <c:v>4337</c:v>
                </c:pt>
                <c:pt idx="11">
                  <c:v>4638</c:v>
                </c:pt>
                <c:pt idx="12">
                  <c:v>4915</c:v>
                </c:pt>
                <c:pt idx="13">
                  <c:v>5215</c:v>
                </c:pt>
                <c:pt idx="14">
                  <c:v>5540</c:v>
                </c:pt>
                <c:pt idx="15">
                  <c:v>5852</c:v>
                </c:pt>
                <c:pt idx="16">
                  <c:v>6176</c:v>
                </c:pt>
                <c:pt idx="17">
                  <c:v>6603</c:v>
                </c:pt>
                <c:pt idx="18">
                  <c:v>7038</c:v>
                </c:pt>
                <c:pt idx="19">
                  <c:v>7456</c:v>
                </c:pt>
                <c:pt idx="20">
                  <c:v>7872</c:v>
                </c:pt>
                <c:pt idx="21">
                  <c:v>8275</c:v>
                </c:pt>
                <c:pt idx="22">
                  <c:v>8680</c:v>
                </c:pt>
                <c:pt idx="23">
                  <c:v>9077</c:v>
                </c:pt>
                <c:pt idx="24">
                  <c:v>9473</c:v>
                </c:pt>
                <c:pt idx="25">
                  <c:v>9873</c:v>
                </c:pt>
                <c:pt idx="26">
                  <c:v>10253</c:v>
                </c:pt>
                <c:pt idx="27">
                  <c:v>10658</c:v>
                </c:pt>
                <c:pt idx="28">
                  <c:v>11075</c:v>
                </c:pt>
                <c:pt idx="29">
                  <c:v>11477</c:v>
                </c:pt>
                <c:pt idx="30">
                  <c:v>11920</c:v>
                </c:pt>
                <c:pt idx="31">
                  <c:v>12266</c:v>
                </c:pt>
                <c:pt idx="32">
                  <c:v>12574</c:v>
                </c:pt>
                <c:pt idx="33">
                  <c:v>12926</c:v>
                </c:pt>
                <c:pt idx="34">
                  <c:v>13268</c:v>
                </c:pt>
                <c:pt idx="35">
                  <c:v>13617</c:v>
                </c:pt>
                <c:pt idx="36">
                  <c:v>14004</c:v>
                </c:pt>
                <c:pt idx="37">
                  <c:v>14399</c:v>
                </c:pt>
                <c:pt idx="38">
                  <c:v>14803</c:v>
                </c:pt>
                <c:pt idx="39">
                  <c:v>15217</c:v>
                </c:pt>
                <c:pt idx="40">
                  <c:v>15603</c:v>
                </c:pt>
                <c:pt idx="41">
                  <c:v>16119</c:v>
                </c:pt>
                <c:pt idx="42">
                  <c:v>16604</c:v>
                </c:pt>
                <c:pt idx="43">
                  <c:v>17138</c:v>
                </c:pt>
                <c:pt idx="44">
                  <c:v>17427</c:v>
                </c:pt>
                <c:pt idx="45">
                  <c:v>17733</c:v>
                </c:pt>
                <c:pt idx="46">
                  <c:v>18040</c:v>
                </c:pt>
                <c:pt idx="47">
                  <c:v>18379</c:v>
                </c:pt>
                <c:pt idx="48">
                  <c:v>18716</c:v>
                </c:pt>
                <c:pt idx="49">
                  <c:v>19048</c:v>
                </c:pt>
                <c:pt idx="50">
                  <c:v>19389</c:v>
                </c:pt>
                <c:pt idx="51">
                  <c:v>19737</c:v>
                </c:pt>
                <c:pt idx="52">
                  <c:v>20050</c:v>
                </c:pt>
                <c:pt idx="53">
                  <c:v>20345</c:v>
                </c:pt>
                <c:pt idx="54">
                  <c:v>20649</c:v>
                </c:pt>
                <c:pt idx="55">
                  <c:v>20937</c:v>
                </c:pt>
                <c:pt idx="56">
                  <c:v>21208</c:v>
                </c:pt>
                <c:pt idx="57">
                  <c:v>21513</c:v>
                </c:pt>
                <c:pt idx="58">
                  <c:v>21807</c:v>
                </c:pt>
                <c:pt idx="59">
                  <c:v>22159</c:v>
                </c:pt>
                <c:pt idx="60">
                  <c:v>22485</c:v>
                </c:pt>
                <c:pt idx="61">
                  <c:v>22838</c:v>
                </c:pt>
                <c:pt idx="62">
                  <c:v>23203</c:v>
                </c:pt>
                <c:pt idx="63">
                  <c:v>23538</c:v>
                </c:pt>
                <c:pt idx="64">
                  <c:v>23882</c:v>
                </c:pt>
                <c:pt idx="65">
                  <c:v>24235</c:v>
                </c:pt>
                <c:pt idx="66">
                  <c:v>24579</c:v>
                </c:pt>
                <c:pt idx="67">
                  <c:v>24923</c:v>
                </c:pt>
                <c:pt idx="68">
                  <c:v>25250</c:v>
                </c:pt>
                <c:pt idx="69">
                  <c:v>25575</c:v>
                </c:pt>
                <c:pt idx="70">
                  <c:v>25923</c:v>
                </c:pt>
                <c:pt idx="71">
                  <c:v>26271</c:v>
                </c:pt>
                <c:pt idx="72">
                  <c:v>26613</c:v>
                </c:pt>
                <c:pt idx="73">
                  <c:v>26927</c:v>
                </c:pt>
                <c:pt idx="74">
                  <c:v>27261</c:v>
                </c:pt>
                <c:pt idx="75">
                  <c:v>27607</c:v>
                </c:pt>
                <c:pt idx="76">
                  <c:v>27958</c:v>
                </c:pt>
                <c:pt idx="77">
                  <c:v>28311</c:v>
                </c:pt>
                <c:pt idx="78">
                  <c:v>28638</c:v>
                </c:pt>
                <c:pt idx="79">
                  <c:v>28971</c:v>
                </c:pt>
                <c:pt idx="80">
                  <c:v>29315</c:v>
                </c:pt>
                <c:pt idx="81">
                  <c:v>29684</c:v>
                </c:pt>
                <c:pt idx="82">
                  <c:v>30024</c:v>
                </c:pt>
                <c:pt idx="83">
                  <c:v>30358</c:v>
                </c:pt>
                <c:pt idx="84">
                  <c:v>30692</c:v>
                </c:pt>
                <c:pt idx="85">
                  <c:v>31031</c:v>
                </c:pt>
                <c:pt idx="86">
                  <c:v>31370</c:v>
                </c:pt>
                <c:pt idx="87">
                  <c:v>31665</c:v>
                </c:pt>
                <c:pt idx="88">
                  <c:v>31982</c:v>
                </c:pt>
                <c:pt idx="89">
                  <c:v>32326</c:v>
                </c:pt>
                <c:pt idx="90">
                  <c:v>32670</c:v>
                </c:pt>
                <c:pt idx="91">
                  <c:v>32984</c:v>
                </c:pt>
                <c:pt idx="92">
                  <c:v>33335</c:v>
                </c:pt>
                <c:pt idx="93">
                  <c:v>33677</c:v>
                </c:pt>
                <c:pt idx="94">
                  <c:v>34017</c:v>
                </c:pt>
                <c:pt idx="95">
                  <c:v>34343</c:v>
                </c:pt>
                <c:pt idx="96">
                  <c:v>34645</c:v>
                </c:pt>
                <c:pt idx="97">
                  <c:v>34924</c:v>
                </c:pt>
                <c:pt idx="98">
                  <c:v>35252</c:v>
                </c:pt>
                <c:pt idx="99">
                  <c:v>35603</c:v>
                </c:pt>
                <c:pt idx="100">
                  <c:v>35951</c:v>
                </c:pt>
                <c:pt idx="101">
                  <c:v>36300</c:v>
                </c:pt>
                <c:pt idx="102">
                  <c:v>36646</c:v>
                </c:pt>
                <c:pt idx="103">
                  <c:v>37003</c:v>
                </c:pt>
                <c:pt idx="104">
                  <c:v>37351</c:v>
                </c:pt>
                <c:pt idx="105">
                  <c:v>37694</c:v>
                </c:pt>
                <c:pt idx="106">
                  <c:v>38001</c:v>
                </c:pt>
                <c:pt idx="107">
                  <c:v>38314</c:v>
                </c:pt>
                <c:pt idx="108">
                  <c:v>38621</c:v>
                </c:pt>
                <c:pt idx="109">
                  <c:v>38901</c:v>
                </c:pt>
                <c:pt idx="110">
                  <c:v>39176</c:v>
                </c:pt>
                <c:pt idx="111">
                  <c:v>39448</c:v>
                </c:pt>
                <c:pt idx="112">
                  <c:v>39768</c:v>
                </c:pt>
                <c:pt idx="113">
                  <c:v>40124</c:v>
                </c:pt>
                <c:pt idx="114">
                  <c:v>40477</c:v>
                </c:pt>
                <c:pt idx="115">
                  <c:v>40848</c:v>
                </c:pt>
                <c:pt idx="116">
                  <c:v>41202</c:v>
                </c:pt>
                <c:pt idx="117">
                  <c:v>41528</c:v>
                </c:pt>
                <c:pt idx="118">
                  <c:v>41840</c:v>
                </c:pt>
                <c:pt idx="119">
                  <c:v>42166</c:v>
                </c:pt>
                <c:pt idx="120">
                  <c:v>42468</c:v>
                </c:pt>
                <c:pt idx="121">
                  <c:v>42776</c:v>
                </c:pt>
                <c:pt idx="122">
                  <c:v>43082</c:v>
                </c:pt>
                <c:pt idx="123">
                  <c:v>43358</c:v>
                </c:pt>
                <c:pt idx="124">
                  <c:v>43660</c:v>
                </c:pt>
                <c:pt idx="125">
                  <c:v>43971</c:v>
                </c:pt>
                <c:pt idx="126">
                  <c:v>44268</c:v>
                </c:pt>
                <c:pt idx="127">
                  <c:v>44594</c:v>
                </c:pt>
                <c:pt idx="128">
                  <c:v>44896</c:v>
                </c:pt>
                <c:pt idx="129">
                  <c:v>45215</c:v>
                </c:pt>
                <c:pt idx="130">
                  <c:v>45575</c:v>
                </c:pt>
                <c:pt idx="131">
                  <c:v>45979</c:v>
                </c:pt>
                <c:pt idx="132">
                  <c:v>46440</c:v>
                </c:pt>
                <c:pt idx="133">
                  <c:v>46859</c:v>
                </c:pt>
                <c:pt idx="134">
                  <c:v>47270</c:v>
                </c:pt>
                <c:pt idx="135">
                  <c:v>47675</c:v>
                </c:pt>
                <c:pt idx="136">
                  <c:v>48091</c:v>
                </c:pt>
                <c:pt idx="137">
                  <c:v>48418</c:v>
                </c:pt>
                <c:pt idx="138">
                  <c:v>48728</c:v>
                </c:pt>
                <c:pt idx="139">
                  <c:v>48990</c:v>
                </c:pt>
                <c:pt idx="140">
                  <c:v>49315</c:v>
                </c:pt>
                <c:pt idx="141">
                  <c:v>49653</c:v>
                </c:pt>
                <c:pt idx="142">
                  <c:v>50004</c:v>
                </c:pt>
                <c:pt idx="143">
                  <c:v>50350</c:v>
                </c:pt>
                <c:pt idx="144">
                  <c:v>50693</c:v>
                </c:pt>
                <c:pt idx="145">
                  <c:v>51052</c:v>
                </c:pt>
                <c:pt idx="146">
                  <c:v>51397</c:v>
                </c:pt>
                <c:pt idx="147">
                  <c:v>51685</c:v>
                </c:pt>
                <c:pt idx="148">
                  <c:v>51977</c:v>
                </c:pt>
                <c:pt idx="149">
                  <c:v>52236</c:v>
                </c:pt>
                <c:pt idx="150">
                  <c:v>52508</c:v>
                </c:pt>
                <c:pt idx="151">
                  <c:v>52805</c:v>
                </c:pt>
                <c:pt idx="152">
                  <c:v>53117</c:v>
                </c:pt>
                <c:pt idx="153">
                  <c:v>53425</c:v>
                </c:pt>
                <c:pt idx="154">
                  <c:v>53750</c:v>
                </c:pt>
                <c:pt idx="155">
                  <c:v>54105</c:v>
                </c:pt>
                <c:pt idx="156">
                  <c:v>54460</c:v>
                </c:pt>
                <c:pt idx="157">
                  <c:v>54812</c:v>
                </c:pt>
                <c:pt idx="158">
                  <c:v>55113</c:v>
                </c:pt>
                <c:pt idx="159">
                  <c:v>55369</c:v>
                </c:pt>
                <c:pt idx="160">
                  <c:v>55703</c:v>
                </c:pt>
                <c:pt idx="161">
                  <c:v>56119</c:v>
                </c:pt>
                <c:pt idx="162">
                  <c:v>56508</c:v>
                </c:pt>
                <c:pt idx="163">
                  <c:v>56896</c:v>
                </c:pt>
                <c:pt idx="164">
                  <c:v>57333</c:v>
                </c:pt>
                <c:pt idx="165">
                  <c:v>57668</c:v>
                </c:pt>
                <c:pt idx="166">
                  <c:v>58001</c:v>
                </c:pt>
                <c:pt idx="167">
                  <c:v>58312</c:v>
                </c:pt>
                <c:pt idx="168">
                  <c:v>58575</c:v>
                </c:pt>
                <c:pt idx="169">
                  <c:v>58842</c:v>
                </c:pt>
                <c:pt idx="170">
                  <c:v>59129</c:v>
                </c:pt>
                <c:pt idx="171">
                  <c:v>59439</c:v>
                </c:pt>
                <c:pt idx="172">
                  <c:v>59788</c:v>
                </c:pt>
                <c:pt idx="173">
                  <c:v>60127</c:v>
                </c:pt>
                <c:pt idx="174">
                  <c:v>60431</c:v>
                </c:pt>
                <c:pt idx="175">
                  <c:v>60731</c:v>
                </c:pt>
                <c:pt idx="176">
                  <c:v>61034</c:v>
                </c:pt>
                <c:pt idx="177">
                  <c:v>61390</c:v>
                </c:pt>
                <c:pt idx="178">
                  <c:v>61723</c:v>
                </c:pt>
              </c:numCache>
            </c:numRef>
          </c:cat>
          <c:val>
            <c:numRef>
              <c:f>Sheet1!$B$2:$B$180</c:f>
              <c:numCache>
                <c:formatCode>General</c:formatCode>
                <c:ptCount val="179"/>
                <c:pt idx="0">
                  <c:v>16</c:v>
                </c:pt>
                <c:pt idx="1">
                  <c:v>24</c:v>
                </c:pt>
                <c:pt idx="2">
                  <c:v>37</c:v>
                </c:pt>
                <c:pt idx="3">
                  <c:v>36</c:v>
                </c:pt>
                <c:pt idx="4">
                  <c:v>23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33</c:v>
                </c:pt>
                <c:pt idx="12">
                  <c:v>5</c:v>
                </c:pt>
                <c:pt idx="13">
                  <c:v>6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0</c:v>
                </c:pt>
                <c:pt idx="52">
                  <c:v>4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15</c:v>
                </c:pt>
                <c:pt idx="71">
                  <c:v>16</c:v>
                </c:pt>
                <c:pt idx="72">
                  <c:v>22</c:v>
                </c:pt>
                <c:pt idx="73">
                  <c:v>18</c:v>
                </c:pt>
                <c:pt idx="74">
                  <c:v>15</c:v>
                </c:pt>
                <c:pt idx="75">
                  <c:v>2</c:v>
                </c:pt>
                <c:pt idx="76">
                  <c:v>0</c:v>
                </c:pt>
                <c:pt idx="77">
                  <c:v>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4</c:v>
                </c:pt>
                <c:pt idx="111">
                  <c:v>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9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4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3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4</c:v>
                </c:pt>
                <c:pt idx="168">
                  <c:v>0</c:v>
                </c:pt>
                <c:pt idx="169">
                  <c:v>0</c:v>
                </c:pt>
                <c:pt idx="170">
                  <c:v>4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753120"/>
        <c:axId val="1813752032"/>
      </c:lineChart>
      <c:catAx>
        <c:axId val="1813753120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813752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75203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81375312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Sheet1!$C$2:$C$350</c:f>
              <c:numCache>
                <c:formatCode>General</c:formatCode>
                <c:ptCount val="349"/>
                <c:pt idx="0">
                  <c:v>732</c:v>
                </c:pt>
                <c:pt idx="1">
                  <c:v>891</c:v>
                </c:pt>
                <c:pt idx="2">
                  <c:v>1050</c:v>
                </c:pt>
                <c:pt idx="3">
                  <c:v>1226</c:v>
                </c:pt>
                <c:pt idx="4">
                  <c:v>1399</c:v>
                </c:pt>
                <c:pt idx="5">
                  <c:v>1601</c:v>
                </c:pt>
                <c:pt idx="6">
                  <c:v>1729</c:v>
                </c:pt>
                <c:pt idx="7">
                  <c:v>1895</c:v>
                </c:pt>
                <c:pt idx="8">
                  <c:v>2059</c:v>
                </c:pt>
                <c:pt idx="9">
                  <c:v>2276</c:v>
                </c:pt>
                <c:pt idx="10">
                  <c:v>2460</c:v>
                </c:pt>
                <c:pt idx="11">
                  <c:v>2632</c:v>
                </c:pt>
                <c:pt idx="12">
                  <c:v>2787</c:v>
                </c:pt>
                <c:pt idx="13">
                  <c:v>2979</c:v>
                </c:pt>
                <c:pt idx="14">
                  <c:v>3135</c:v>
                </c:pt>
                <c:pt idx="15">
                  <c:v>3321</c:v>
                </c:pt>
                <c:pt idx="16">
                  <c:v>3508</c:v>
                </c:pt>
                <c:pt idx="17">
                  <c:v>3690</c:v>
                </c:pt>
                <c:pt idx="18">
                  <c:v>3844</c:v>
                </c:pt>
                <c:pt idx="19">
                  <c:v>4029</c:v>
                </c:pt>
                <c:pt idx="20">
                  <c:v>4172</c:v>
                </c:pt>
                <c:pt idx="21">
                  <c:v>4353</c:v>
                </c:pt>
                <c:pt idx="22">
                  <c:v>4565</c:v>
                </c:pt>
                <c:pt idx="23">
                  <c:v>4728</c:v>
                </c:pt>
                <c:pt idx="24">
                  <c:v>4883</c:v>
                </c:pt>
                <c:pt idx="25">
                  <c:v>5052</c:v>
                </c:pt>
                <c:pt idx="26">
                  <c:v>5217</c:v>
                </c:pt>
                <c:pt idx="27">
                  <c:v>5376</c:v>
                </c:pt>
                <c:pt idx="28">
                  <c:v>5558</c:v>
                </c:pt>
                <c:pt idx="29">
                  <c:v>5710</c:v>
                </c:pt>
                <c:pt idx="30">
                  <c:v>5877</c:v>
                </c:pt>
                <c:pt idx="31">
                  <c:v>6027</c:v>
                </c:pt>
                <c:pt idx="32">
                  <c:v>6218</c:v>
                </c:pt>
                <c:pt idx="33">
                  <c:v>6387</c:v>
                </c:pt>
                <c:pt idx="34">
                  <c:v>6591</c:v>
                </c:pt>
                <c:pt idx="35">
                  <c:v>6858</c:v>
                </c:pt>
                <c:pt idx="36">
                  <c:v>7056</c:v>
                </c:pt>
                <c:pt idx="37">
                  <c:v>7258</c:v>
                </c:pt>
                <c:pt idx="38">
                  <c:v>7452</c:v>
                </c:pt>
                <c:pt idx="39">
                  <c:v>7635</c:v>
                </c:pt>
                <c:pt idx="40">
                  <c:v>7837</c:v>
                </c:pt>
                <c:pt idx="41">
                  <c:v>8047</c:v>
                </c:pt>
                <c:pt idx="42">
                  <c:v>8250</c:v>
                </c:pt>
                <c:pt idx="43">
                  <c:v>8441</c:v>
                </c:pt>
                <c:pt idx="44">
                  <c:v>8650</c:v>
                </c:pt>
                <c:pt idx="45">
                  <c:v>8848</c:v>
                </c:pt>
                <c:pt idx="46">
                  <c:v>9066</c:v>
                </c:pt>
                <c:pt idx="47">
                  <c:v>9251</c:v>
                </c:pt>
                <c:pt idx="48">
                  <c:v>9454</c:v>
                </c:pt>
                <c:pt idx="49">
                  <c:v>9641</c:v>
                </c:pt>
                <c:pt idx="50">
                  <c:v>9833</c:v>
                </c:pt>
                <c:pt idx="51">
                  <c:v>10031</c:v>
                </c:pt>
                <c:pt idx="52">
                  <c:v>10239</c:v>
                </c:pt>
                <c:pt idx="53">
                  <c:v>10430</c:v>
                </c:pt>
                <c:pt idx="54">
                  <c:v>10626</c:v>
                </c:pt>
                <c:pt idx="55">
                  <c:v>10830</c:v>
                </c:pt>
                <c:pt idx="56">
                  <c:v>11048</c:v>
                </c:pt>
                <c:pt idx="57">
                  <c:v>11256</c:v>
                </c:pt>
                <c:pt idx="58">
                  <c:v>11442</c:v>
                </c:pt>
                <c:pt idx="59">
                  <c:v>11663</c:v>
                </c:pt>
                <c:pt idx="60">
                  <c:v>11858</c:v>
                </c:pt>
                <c:pt idx="61">
                  <c:v>12077</c:v>
                </c:pt>
                <c:pt idx="62">
                  <c:v>12278</c:v>
                </c:pt>
                <c:pt idx="63">
                  <c:v>12427</c:v>
                </c:pt>
                <c:pt idx="64">
                  <c:v>12598</c:v>
                </c:pt>
                <c:pt idx="65">
                  <c:v>12747</c:v>
                </c:pt>
                <c:pt idx="66">
                  <c:v>12925</c:v>
                </c:pt>
                <c:pt idx="67">
                  <c:v>13105</c:v>
                </c:pt>
                <c:pt idx="68">
                  <c:v>13284</c:v>
                </c:pt>
                <c:pt idx="69">
                  <c:v>13442</c:v>
                </c:pt>
                <c:pt idx="70">
                  <c:v>13607</c:v>
                </c:pt>
                <c:pt idx="71">
                  <c:v>13793</c:v>
                </c:pt>
                <c:pt idx="72">
                  <c:v>13989</c:v>
                </c:pt>
                <c:pt idx="73">
                  <c:v>14173</c:v>
                </c:pt>
                <c:pt idx="74">
                  <c:v>14371</c:v>
                </c:pt>
                <c:pt idx="75">
                  <c:v>14580</c:v>
                </c:pt>
                <c:pt idx="76">
                  <c:v>14772</c:v>
                </c:pt>
                <c:pt idx="77">
                  <c:v>14984</c:v>
                </c:pt>
                <c:pt idx="78">
                  <c:v>15162</c:v>
                </c:pt>
                <c:pt idx="79">
                  <c:v>15384</c:v>
                </c:pt>
                <c:pt idx="80">
                  <c:v>15602</c:v>
                </c:pt>
                <c:pt idx="81">
                  <c:v>15832</c:v>
                </c:pt>
                <c:pt idx="82">
                  <c:v>16087</c:v>
                </c:pt>
                <c:pt idx="83">
                  <c:v>16314</c:v>
                </c:pt>
                <c:pt idx="84">
                  <c:v>16554</c:v>
                </c:pt>
                <c:pt idx="85">
                  <c:v>16820</c:v>
                </c:pt>
                <c:pt idx="86">
                  <c:v>17050</c:v>
                </c:pt>
                <c:pt idx="87">
                  <c:v>17246</c:v>
                </c:pt>
                <c:pt idx="88">
                  <c:v>17431</c:v>
                </c:pt>
                <c:pt idx="89">
                  <c:v>17598</c:v>
                </c:pt>
                <c:pt idx="90">
                  <c:v>17762</c:v>
                </c:pt>
                <c:pt idx="91">
                  <c:v>17909</c:v>
                </c:pt>
                <c:pt idx="92">
                  <c:v>18064</c:v>
                </c:pt>
                <c:pt idx="93">
                  <c:v>18196</c:v>
                </c:pt>
                <c:pt idx="94">
                  <c:v>18370</c:v>
                </c:pt>
                <c:pt idx="95">
                  <c:v>18531</c:v>
                </c:pt>
                <c:pt idx="96">
                  <c:v>18702</c:v>
                </c:pt>
                <c:pt idx="97">
                  <c:v>18866</c:v>
                </c:pt>
                <c:pt idx="98">
                  <c:v>19039</c:v>
                </c:pt>
                <c:pt idx="99">
                  <c:v>19195</c:v>
                </c:pt>
                <c:pt idx="100">
                  <c:v>19376</c:v>
                </c:pt>
                <c:pt idx="101">
                  <c:v>19559</c:v>
                </c:pt>
                <c:pt idx="102">
                  <c:v>19727</c:v>
                </c:pt>
                <c:pt idx="103">
                  <c:v>19898</c:v>
                </c:pt>
                <c:pt idx="104">
                  <c:v>20080</c:v>
                </c:pt>
                <c:pt idx="105">
                  <c:v>20226</c:v>
                </c:pt>
                <c:pt idx="106">
                  <c:v>20375</c:v>
                </c:pt>
                <c:pt idx="107">
                  <c:v>20510</c:v>
                </c:pt>
                <c:pt idx="108">
                  <c:v>20703</c:v>
                </c:pt>
                <c:pt idx="109">
                  <c:v>20821</c:v>
                </c:pt>
                <c:pt idx="110">
                  <c:v>20989</c:v>
                </c:pt>
                <c:pt idx="111">
                  <c:v>21151</c:v>
                </c:pt>
                <c:pt idx="112">
                  <c:v>21333</c:v>
                </c:pt>
                <c:pt idx="113">
                  <c:v>21478</c:v>
                </c:pt>
                <c:pt idx="114">
                  <c:v>21636</c:v>
                </c:pt>
                <c:pt idx="115">
                  <c:v>21820</c:v>
                </c:pt>
                <c:pt idx="116">
                  <c:v>22008</c:v>
                </c:pt>
                <c:pt idx="117">
                  <c:v>22179</c:v>
                </c:pt>
                <c:pt idx="118">
                  <c:v>22331</c:v>
                </c:pt>
                <c:pt idx="119">
                  <c:v>22510</c:v>
                </c:pt>
                <c:pt idx="120">
                  <c:v>22696</c:v>
                </c:pt>
                <c:pt idx="121">
                  <c:v>22864</c:v>
                </c:pt>
                <c:pt idx="122">
                  <c:v>23038</c:v>
                </c:pt>
                <c:pt idx="123">
                  <c:v>23216</c:v>
                </c:pt>
                <c:pt idx="124">
                  <c:v>23367</c:v>
                </c:pt>
                <c:pt idx="125">
                  <c:v>23568</c:v>
                </c:pt>
                <c:pt idx="126">
                  <c:v>23729</c:v>
                </c:pt>
                <c:pt idx="127">
                  <c:v>23900</c:v>
                </c:pt>
                <c:pt idx="128">
                  <c:v>24071</c:v>
                </c:pt>
                <c:pt idx="129">
                  <c:v>24253</c:v>
                </c:pt>
                <c:pt idx="130">
                  <c:v>24422</c:v>
                </c:pt>
                <c:pt idx="131">
                  <c:v>24589</c:v>
                </c:pt>
                <c:pt idx="132">
                  <c:v>24755</c:v>
                </c:pt>
                <c:pt idx="133">
                  <c:v>24923</c:v>
                </c:pt>
                <c:pt idx="134">
                  <c:v>25084</c:v>
                </c:pt>
                <c:pt idx="135">
                  <c:v>25247</c:v>
                </c:pt>
                <c:pt idx="136">
                  <c:v>25406</c:v>
                </c:pt>
                <c:pt idx="137">
                  <c:v>25577</c:v>
                </c:pt>
                <c:pt idx="138">
                  <c:v>25749</c:v>
                </c:pt>
                <c:pt idx="139">
                  <c:v>25980</c:v>
                </c:pt>
                <c:pt idx="140">
                  <c:v>26135</c:v>
                </c:pt>
                <c:pt idx="141">
                  <c:v>26297</c:v>
                </c:pt>
                <c:pt idx="142">
                  <c:v>26481</c:v>
                </c:pt>
                <c:pt idx="143">
                  <c:v>26628</c:v>
                </c:pt>
                <c:pt idx="144">
                  <c:v>26786</c:v>
                </c:pt>
                <c:pt idx="145">
                  <c:v>26962</c:v>
                </c:pt>
                <c:pt idx="146">
                  <c:v>27131</c:v>
                </c:pt>
                <c:pt idx="147">
                  <c:v>27309</c:v>
                </c:pt>
                <c:pt idx="148">
                  <c:v>27479</c:v>
                </c:pt>
                <c:pt idx="149">
                  <c:v>27642</c:v>
                </c:pt>
                <c:pt idx="150">
                  <c:v>27805</c:v>
                </c:pt>
                <c:pt idx="151">
                  <c:v>27981</c:v>
                </c:pt>
                <c:pt idx="152">
                  <c:v>28139</c:v>
                </c:pt>
                <c:pt idx="153">
                  <c:v>28341</c:v>
                </c:pt>
                <c:pt idx="154">
                  <c:v>28479</c:v>
                </c:pt>
                <c:pt idx="155">
                  <c:v>28648</c:v>
                </c:pt>
                <c:pt idx="156">
                  <c:v>28798</c:v>
                </c:pt>
                <c:pt idx="157">
                  <c:v>28970</c:v>
                </c:pt>
                <c:pt idx="158">
                  <c:v>29149</c:v>
                </c:pt>
                <c:pt idx="159">
                  <c:v>29315</c:v>
                </c:pt>
                <c:pt idx="160">
                  <c:v>29515</c:v>
                </c:pt>
                <c:pt idx="161">
                  <c:v>29693</c:v>
                </c:pt>
                <c:pt idx="162">
                  <c:v>29847</c:v>
                </c:pt>
                <c:pt idx="163">
                  <c:v>30020</c:v>
                </c:pt>
                <c:pt idx="164">
                  <c:v>30181</c:v>
                </c:pt>
                <c:pt idx="165">
                  <c:v>30382</c:v>
                </c:pt>
                <c:pt idx="166">
                  <c:v>30543</c:v>
                </c:pt>
                <c:pt idx="167">
                  <c:v>30704</c:v>
                </c:pt>
                <c:pt idx="168">
                  <c:v>30914</c:v>
                </c:pt>
                <c:pt idx="169">
                  <c:v>31090</c:v>
                </c:pt>
                <c:pt idx="170">
                  <c:v>31259</c:v>
                </c:pt>
                <c:pt idx="171">
                  <c:v>31465</c:v>
                </c:pt>
                <c:pt idx="172">
                  <c:v>31639</c:v>
                </c:pt>
                <c:pt idx="173">
                  <c:v>31817</c:v>
                </c:pt>
                <c:pt idx="174">
                  <c:v>31996</c:v>
                </c:pt>
                <c:pt idx="175">
                  <c:v>32169</c:v>
                </c:pt>
                <c:pt idx="176">
                  <c:v>32341</c:v>
                </c:pt>
                <c:pt idx="177">
                  <c:v>32521</c:v>
                </c:pt>
                <c:pt idx="178">
                  <c:v>32705</c:v>
                </c:pt>
                <c:pt idx="179">
                  <c:v>32834</c:v>
                </c:pt>
                <c:pt idx="180">
                  <c:v>33013</c:v>
                </c:pt>
                <c:pt idx="181">
                  <c:v>33155</c:v>
                </c:pt>
                <c:pt idx="182">
                  <c:v>33347</c:v>
                </c:pt>
                <c:pt idx="183">
                  <c:v>33514</c:v>
                </c:pt>
                <c:pt idx="184">
                  <c:v>33687</c:v>
                </c:pt>
                <c:pt idx="185">
                  <c:v>33841</c:v>
                </c:pt>
                <c:pt idx="186">
                  <c:v>34017</c:v>
                </c:pt>
                <c:pt idx="187">
                  <c:v>34241</c:v>
                </c:pt>
                <c:pt idx="188">
                  <c:v>34409</c:v>
                </c:pt>
                <c:pt idx="189">
                  <c:v>34543</c:v>
                </c:pt>
                <c:pt idx="190">
                  <c:v>34714</c:v>
                </c:pt>
                <c:pt idx="191">
                  <c:v>34903</c:v>
                </c:pt>
                <c:pt idx="192">
                  <c:v>35086</c:v>
                </c:pt>
                <c:pt idx="193">
                  <c:v>35277</c:v>
                </c:pt>
                <c:pt idx="194">
                  <c:v>35429</c:v>
                </c:pt>
                <c:pt idx="195">
                  <c:v>35604</c:v>
                </c:pt>
                <c:pt idx="196">
                  <c:v>35790</c:v>
                </c:pt>
                <c:pt idx="197">
                  <c:v>35961</c:v>
                </c:pt>
                <c:pt idx="198">
                  <c:v>36125</c:v>
                </c:pt>
                <c:pt idx="199">
                  <c:v>36314</c:v>
                </c:pt>
                <c:pt idx="200">
                  <c:v>36489</c:v>
                </c:pt>
                <c:pt idx="201">
                  <c:v>36686</c:v>
                </c:pt>
                <c:pt idx="202">
                  <c:v>36843</c:v>
                </c:pt>
                <c:pt idx="203">
                  <c:v>37012</c:v>
                </c:pt>
                <c:pt idx="204">
                  <c:v>37177</c:v>
                </c:pt>
                <c:pt idx="205">
                  <c:v>37373</c:v>
                </c:pt>
                <c:pt idx="206">
                  <c:v>37530</c:v>
                </c:pt>
                <c:pt idx="207">
                  <c:v>37703</c:v>
                </c:pt>
                <c:pt idx="208">
                  <c:v>37847</c:v>
                </c:pt>
                <c:pt idx="209">
                  <c:v>38056</c:v>
                </c:pt>
                <c:pt idx="210">
                  <c:v>38195</c:v>
                </c:pt>
                <c:pt idx="211">
                  <c:v>38349</c:v>
                </c:pt>
                <c:pt idx="212">
                  <c:v>38499</c:v>
                </c:pt>
                <c:pt idx="213">
                  <c:v>38679</c:v>
                </c:pt>
                <c:pt idx="214">
                  <c:v>38799</c:v>
                </c:pt>
                <c:pt idx="215">
                  <c:v>38976</c:v>
                </c:pt>
                <c:pt idx="216">
                  <c:v>39091</c:v>
                </c:pt>
                <c:pt idx="217">
                  <c:v>39278</c:v>
                </c:pt>
                <c:pt idx="218">
                  <c:v>39457</c:v>
                </c:pt>
                <c:pt idx="219">
                  <c:v>39615</c:v>
                </c:pt>
                <c:pt idx="220">
                  <c:v>39774</c:v>
                </c:pt>
                <c:pt idx="221">
                  <c:v>39943</c:v>
                </c:pt>
                <c:pt idx="222">
                  <c:v>40113</c:v>
                </c:pt>
                <c:pt idx="223">
                  <c:v>40297</c:v>
                </c:pt>
                <c:pt idx="224">
                  <c:v>40492</c:v>
                </c:pt>
                <c:pt idx="225">
                  <c:v>40694</c:v>
                </c:pt>
                <c:pt idx="226">
                  <c:v>40884</c:v>
                </c:pt>
                <c:pt idx="227">
                  <c:v>41053</c:v>
                </c:pt>
                <c:pt idx="228">
                  <c:v>41239</c:v>
                </c:pt>
                <c:pt idx="229">
                  <c:v>41381</c:v>
                </c:pt>
                <c:pt idx="230">
                  <c:v>41560</c:v>
                </c:pt>
                <c:pt idx="231">
                  <c:v>41700</c:v>
                </c:pt>
                <c:pt idx="232">
                  <c:v>41860</c:v>
                </c:pt>
                <c:pt idx="233">
                  <c:v>42037</c:v>
                </c:pt>
                <c:pt idx="234">
                  <c:v>42223</c:v>
                </c:pt>
                <c:pt idx="235">
                  <c:v>42345</c:v>
                </c:pt>
                <c:pt idx="236">
                  <c:v>42520</c:v>
                </c:pt>
                <c:pt idx="237">
                  <c:v>42667</c:v>
                </c:pt>
                <c:pt idx="238">
                  <c:v>42848</c:v>
                </c:pt>
                <c:pt idx="239">
                  <c:v>42987</c:v>
                </c:pt>
                <c:pt idx="240">
                  <c:v>43158</c:v>
                </c:pt>
                <c:pt idx="241">
                  <c:v>43321</c:v>
                </c:pt>
                <c:pt idx="242">
                  <c:v>43508</c:v>
                </c:pt>
                <c:pt idx="243">
                  <c:v>43663</c:v>
                </c:pt>
                <c:pt idx="244">
                  <c:v>43811</c:v>
                </c:pt>
                <c:pt idx="245">
                  <c:v>43987</c:v>
                </c:pt>
                <c:pt idx="246">
                  <c:v>44120</c:v>
                </c:pt>
                <c:pt idx="247">
                  <c:v>44291</c:v>
                </c:pt>
                <c:pt idx="248">
                  <c:v>44441</c:v>
                </c:pt>
                <c:pt idx="249">
                  <c:v>44608</c:v>
                </c:pt>
                <c:pt idx="250">
                  <c:v>44765</c:v>
                </c:pt>
                <c:pt idx="251">
                  <c:v>44924</c:v>
                </c:pt>
                <c:pt idx="252">
                  <c:v>45082</c:v>
                </c:pt>
                <c:pt idx="253">
                  <c:v>45244</c:v>
                </c:pt>
                <c:pt idx="254">
                  <c:v>45386</c:v>
                </c:pt>
                <c:pt idx="255">
                  <c:v>45560</c:v>
                </c:pt>
                <c:pt idx="256">
                  <c:v>45764</c:v>
                </c:pt>
                <c:pt idx="257">
                  <c:v>46009</c:v>
                </c:pt>
                <c:pt idx="258">
                  <c:v>46211</c:v>
                </c:pt>
                <c:pt idx="259">
                  <c:v>46423</c:v>
                </c:pt>
                <c:pt idx="260">
                  <c:v>46625</c:v>
                </c:pt>
                <c:pt idx="261">
                  <c:v>46832</c:v>
                </c:pt>
                <c:pt idx="262">
                  <c:v>47046</c:v>
                </c:pt>
                <c:pt idx="263">
                  <c:v>47277</c:v>
                </c:pt>
                <c:pt idx="264">
                  <c:v>47464</c:v>
                </c:pt>
                <c:pt idx="265">
                  <c:v>47685</c:v>
                </c:pt>
                <c:pt idx="266">
                  <c:v>47888</c:v>
                </c:pt>
                <c:pt idx="267">
                  <c:v>48100</c:v>
                </c:pt>
                <c:pt idx="268">
                  <c:v>48288</c:v>
                </c:pt>
                <c:pt idx="269">
                  <c:v>48488</c:v>
                </c:pt>
                <c:pt idx="270">
                  <c:v>48639</c:v>
                </c:pt>
                <c:pt idx="271">
                  <c:v>48809</c:v>
                </c:pt>
                <c:pt idx="272">
                  <c:v>48965</c:v>
                </c:pt>
                <c:pt idx="273">
                  <c:v>49144</c:v>
                </c:pt>
                <c:pt idx="274">
                  <c:v>49327</c:v>
                </c:pt>
                <c:pt idx="275">
                  <c:v>49493</c:v>
                </c:pt>
                <c:pt idx="276">
                  <c:v>49678</c:v>
                </c:pt>
                <c:pt idx="277">
                  <c:v>49840</c:v>
                </c:pt>
                <c:pt idx="278">
                  <c:v>50027</c:v>
                </c:pt>
                <c:pt idx="279">
                  <c:v>50187</c:v>
                </c:pt>
                <c:pt idx="280">
                  <c:v>50362</c:v>
                </c:pt>
                <c:pt idx="281">
                  <c:v>50525</c:v>
                </c:pt>
                <c:pt idx="282">
                  <c:v>50723</c:v>
                </c:pt>
                <c:pt idx="283">
                  <c:v>50899</c:v>
                </c:pt>
                <c:pt idx="284">
                  <c:v>51099</c:v>
                </c:pt>
                <c:pt idx="285">
                  <c:v>51263</c:v>
                </c:pt>
                <c:pt idx="286">
                  <c:v>51429</c:v>
                </c:pt>
                <c:pt idx="287">
                  <c:v>51562</c:v>
                </c:pt>
                <c:pt idx="288">
                  <c:v>51746</c:v>
                </c:pt>
                <c:pt idx="289">
                  <c:v>51896</c:v>
                </c:pt>
                <c:pt idx="290">
                  <c:v>52062</c:v>
                </c:pt>
                <c:pt idx="291">
                  <c:v>52230</c:v>
                </c:pt>
                <c:pt idx="292">
                  <c:v>52368</c:v>
                </c:pt>
                <c:pt idx="293">
                  <c:v>52537</c:v>
                </c:pt>
                <c:pt idx="294">
                  <c:v>52680</c:v>
                </c:pt>
                <c:pt idx="295">
                  <c:v>52867</c:v>
                </c:pt>
                <c:pt idx="296">
                  <c:v>52995</c:v>
                </c:pt>
                <c:pt idx="297">
                  <c:v>53162</c:v>
                </c:pt>
                <c:pt idx="298">
                  <c:v>53299</c:v>
                </c:pt>
                <c:pt idx="299">
                  <c:v>53453</c:v>
                </c:pt>
                <c:pt idx="300">
                  <c:v>53601</c:v>
                </c:pt>
                <c:pt idx="301">
                  <c:v>53779</c:v>
                </c:pt>
                <c:pt idx="302">
                  <c:v>53943</c:v>
                </c:pt>
                <c:pt idx="303">
                  <c:v>54125</c:v>
                </c:pt>
                <c:pt idx="304">
                  <c:v>54294</c:v>
                </c:pt>
                <c:pt idx="305">
                  <c:v>54472</c:v>
                </c:pt>
                <c:pt idx="306">
                  <c:v>54664</c:v>
                </c:pt>
                <c:pt idx="307">
                  <c:v>54822</c:v>
                </c:pt>
                <c:pt idx="308">
                  <c:v>54980</c:v>
                </c:pt>
                <c:pt idx="309">
                  <c:v>55147</c:v>
                </c:pt>
                <c:pt idx="310">
                  <c:v>55261</c:v>
                </c:pt>
                <c:pt idx="311">
                  <c:v>55421</c:v>
                </c:pt>
                <c:pt idx="312">
                  <c:v>55598</c:v>
                </c:pt>
                <c:pt idx="313">
                  <c:v>55820</c:v>
                </c:pt>
                <c:pt idx="314">
                  <c:v>56021</c:v>
                </c:pt>
                <c:pt idx="315">
                  <c:v>56267</c:v>
                </c:pt>
                <c:pt idx="316">
                  <c:v>56469</c:v>
                </c:pt>
                <c:pt idx="317">
                  <c:v>56676</c:v>
                </c:pt>
                <c:pt idx="318">
                  <c:v>56866</c:v>
                </c:pt>
                <c:pt idx="319">
                  <c:v>57100</c:v>
                </c:pt>
                <c:pt idx="320">
                  <c:v>57315</c:v>
                </c:pt>
                <c:pt idx="321">
                  <c:v>57511</c:v>
                </c:pt>
                <c:pt idx="322">
                  <c:v>57700</c:v>
                </c:pt>
                <c:pt idx="323">
                  <c:v>57866</c:v>
                </c:pt>
                <c:pt idx="324">
                  <c:v>58025</c:v>
                </c:pt>
                <c:pt idx="325">
                  <c:v>58181</c:v>
                </c:pt>
                <c:pt idx="326">
                  <c:v>58347</c:v>
                </c:pt>
                <c:pt idx="327">
                  <c:v>58471</c:v>
                </c:pt>
                <c:pt idx="328">
                  <c:v>58651</c:v>
                </c:pt>
                <c:pt idx="329">
                  <c:v>58799</c:v>
                </c:pt>
                <c:pt idx="330">
                  <c:v>58969</c:v>
                </c:pt>
                <c:pt idx="331">
                  <c:v>59142</c:v>
                </c:pt>
                <c:pt idx="332">
                  <c:v>59293</c:v>
                </c:pt>
                <c:pt idx="333">
                  <c:v>59468</c:v>
                </c:pt>
                <c:pt idx="334">
                  <c:v>59635</c:v>
                </c:pt>
                <c:pt idx="335">
                  <c:v>59819</c:v>
                </c:pt>
                <c:pt idx="336">
                  <c:v>60045</c:v>
                </c:pt>
                <c:pt idx="337">
                  <c:v>60225</c:v>
                </c:pt>
                <c:pt idx="338">
                  <c:v>60391</c:v>
                </c:pt>
                <c:pt idx="339">
                  <c:v>60571</c:v>
                </c:pt>
                <c:pt idx="340">
                  <c:v>60746</c:v>
                </c:pt>
                <c:pt idx="341">
                  <c:v>60902</c:v>
                </c:pt>
                <c:pt idx="342">
                  <c:v>61068</c:v>
                </c:pt>
                <c:pt idx="343">
                  <c:v>61232</c:v>
                </c:pt>
                <c:pt idx="344">
                  <c:v>61363</c:v>
                </c:pt>
                <c:pt idx="345">
                  <c:v>61529</c:v>
                </c:pt>
                <c:pt idx="346">
                  <c:v>61707</c:v>
                </c:pt>
                <c:pt idx="347">
                  <c:v>61840</c:v>
                </c:pt>
                <c:pt idx="348">
                  <c:v>61971</c:v>
                </c:pt>
              </c:numCache>
            </c:numRef>
          </c:cat>
          <c:val>
            <c:numRef>
              <c:f>Sheet1!$E$2:$E$350</c:f>
              <c:numCache>
                <c:formatCode>General</c:formatCode>
                <c:ptCount val="349"/>
                <c:pt idx="0">
                  <c:v>5.0625</c:v>
                </c:pt>
                <c:pt idx="1">
                  <c:v>6.228515625</c:v>
                </c:pt>
                <c:pt idx="2">
                  <c:v>7.166015625</c:v>
                </c:pt>
                <c:pt idx="3">
                  <c:v>8.755859375</c:v>
                </c:pt>
                <c:pt idx="4">
                  <c:v>8.7216796875</c:v>
                </c:pt>
                <c:pt idx="5">
                  <c:v>10.2685546875</c:v>
                </c:pt>
                <c:pt idx="6">
                  <c:v>10.5029296875</c:v>
                </c:pt>
                <c:pt idx="7">
                  <c:v>11.2060546875</c:v>
                </c:pt>
                <c:pt idx="8">
                  <c:v>13.1552734375</c:v>
                </c:pt>
                <c:pt idx="9">
                  <c:v>15.2587890625</c:v>
                </c:pt>
                <c:pt idx="10">
                  <c:v>17.6162109375</c:v>
                </c:pt>
                <c:pt idx="11">
                  <c:v>17.6904296875</c:v>
                </c:pt>
                <c:pt idx="12">
                  <c:v>17.6904296875</c:v>
                </c:pt>
                <c:pt idx="13">
                  <c:v>17.7099609375</c:v>
                </c:pt>
                <c:pt idx="14">
                  <c:v>17.7099609375</c:v>
                </c:pt>
                <c:pt idx="15">
                  <c:v>17.7099609375</c:v>
                </c:pt>
                <c:pt idx="16">
                  <c:v>17.83984375</c:v>
                </c:pt>
                <c:pt idx="17">
                  <c:v>17.8984375</c:v>
                </c:pt>
                <c:pt idx="18">
                  <c:v>17.8984375</c:v>
                </c:pt>
                <c:pt idx="19">
                  <c:v>17.90234375</c:v>
                </c:pt>
                <c:pt idx="20">
                  <c:v>17.90234375</c:v>
                </c:pt>
                <c:pt idx="21">
                  <c:v>17.8095703125</c:v>
                </c:pt>
                <c:pt idx="22">
                  <c:v>18.4345703125</c:v>
                </c:pt>
                <c:pt idx="23">
                  <c:v>18.765625</c:v>
                </c:pt>
                <c:pt idx="24">
                  <c:v>18.822265625</c:v>
                </c:pt>
                <c:pt idx="25">
                  <c:v>18.8193359375</c:v>
                </c:pt>
                <c:pt idx="26">
                  <c:v>18.818359375</c:v>
                </c:pt>
                <c:pt idx="27">
                  <c:v>18.822265625</c:v>
                </c:pt>
                <c:pt idx="28">
                  <c:v>18.822265625</c:v>
                </c:pt>
                <c:pt idx="29">
                  <c:v>18.822265625</c:v>
                </c:pt>
                <c:pt idx="30">
                  <c:v>18.822265625</c:v>
                </c:pt>
                <c:pt idx="31">
                  <c:v>18.822265625</c:v>
                </c:pt>
                <c:pt idx="32">
                  <c:v>18.822265625</c:v>
                </c:pt>
                <c:pt idx="33">
                  <c:v>18.822265625</c:v>
                </c:pt>
                <c:pt idx="34">
                  <c:v>18.822265625</c:v>
                </c:pt>
                <c:pt idx="35">
                  <c:v>18.822265625</c:v>
                </c:pt>
                <c:pt idx="36">
                  <c:v>18.822265625</c:v>
                </c:pt>
                <c:pt idx="37">
                  <c:v>18.822265625</c:v>
                </c:pt>
                <c:pt idx="38">
                  <c:v>18.822265625</c:v>
                </c:pt>
                <c:pt idx="39">
                  <c:v>18.822265625</c:v>
                </c:pt>
                <c:pt idx="40">
                  <c:v>18.822265625</c:v>
                </c:pt>
                <c:pt idx="41">
                  <c:v>18.822265625</c:v>
                </c:pt>
                <c:pt idx="42">
                  <c:v>18.822265625</c:v>
                </c:pt>
                <c:pt idx="43">
                  <c:v>18.822265625</c:v>
                </c:pt>
                <c:pt idx="44">
                  <c:v>18.822265625</c:v>
                </c:pt>
                <c:pt idx="45">
                  <c:v>18.822265625</c:v>
                </c:pt>
                <c:pt idx="46">
                  <c:v>18.822265625</c:v>
                </c:pt>
                <c:pt idx="47">
                  <c:v>18.822265625</c:v>
                </c:pt>
                <c:pt idx="48">
                  <c:v>18.822265625</c:v>
                </c:pt>
                <c:pt idx="49">
                  <c:v>18.822265625</c:v>
                </c:pt>
                <c:pt idx="50">
                  <c:v>18.822265625</c:v>
                </c:pt>
                <c:pt idx="51">
                  <c:v>18.822265625</c:v>
                </c:pt>
                <c:pt idx="52">
                  <c:v>18.822265625</c:v>
                </c:pt>
                <c:pt idx="53">
                  <c:v>18.822265625</c:v>
                </c:pt>
                <c:pt idx="54">
                  <c:v>18.822265625</c:v>
                </c:pt>
                <c:pt idx="55">
                  <c:v>18.82421875</c:v>
                </c:pt>
                <c:pt idx="56">
                  <c:v>18.822265625</c:v>
                </c:pt>
                <c:pt idx="57">
                  <c:v>18.822265625</c:v>
                </c:pt>
                <c:pt idx="58">
                  <c:v>18.822265625</c:v>
                </c:pt>
                <c:pt idx="59">
                  <c:v>18.8349609375</c:v>
                </c:pt>
                <c:pt idx="60">
                  <c:v>19.0146484375</c:v>
                </c:pt>
                <c:pt idx="61">
                  <c:v>19.0166015625</c:v>
                </c:pt>
                <c:pt idx="62">
                  <c:v>19.0615234375</c:v>
                </c:pt>
                <c:pt idx="63">
                  <c:v>19.0732421875</c:v>
                </c:pt>
                <c:pt idx="64">
                  <c:v>19.0732421875</c:v>
                </c:pt>
                <c:pt idx="65">
                  <c:v>19.0810546875</c:v>
                </c:pt>
                <c:pt idx="66">
                  <c:v>19.0810546875</c:v>
                </c:pt>
                <c:pt idx="67">
                  <c:v>19.0888671875</c:v>
                </c:pt>
                <c:pt idx="68">
                  <c:v>19.0888671875</c:v>
                </c:pt>
                <c:pt idx="69">
                  <c:v>19.0888671875</c:v>
                </c:pt>
                <c:pt idx="70">
                  <c:v>19.0888671875</c:v>
                </c:pt>
                <c:pt idx="71">
                  <c:v>19.0888671875</c:v>
                </c:pt>
                <c:pt idx="72">
                  <c:v>19.0888671875</c:v>
                </c:pt>
                <c:pt idx="73">
                  <c:v>19.0888671875</c:v>
                </c:pt>
                <c:pt idx="74">
                  <c:v>19.0888671875</c:v>
                </c:pt>
                <c:pt idx="75">
                  <c:v>19.0888671875</c:v>
                </c:pt>
                <c:pt idx="76">
                  <c:v>19.0888671875</c:v>
                </c:pt>
                <c:pt idx="77">
                  <c:v>19.0888671875</c:v>
                </c:pt>
                <c:pt idx="78">
                  <c:v>19.0888671875</c:v>
                </c:pt>
                <c:pt idx="79">
                  <c:v>19.0888671875</c:v>
                </c:pt>
                <c:pt idx="80">
                  <c:v>19.0888671875</c:v>
                </c:pt>
                <c:pt idx="81">
                  <c:v>19.0888671875</c:v>
                </c:pt>
                <c:pt idx="82">
                  <c:v>19.0888671875</c:v>
                </c:pt>
                <c:pt idx="83">
                  <c:v>19.0888671875</c:v>
                </c:pt>
                <c:pt idx="84">
                  <c:v>19.0888671875</c:v>
                </c:pt>
                <c:pt idx="85">
                  <c:v>19.0908203125</c:v>
                </c:pt>
                <c:pt idx="86">
                  <c:v>19.0888671875</c:v>
                </c:pt>
                <c:pt idx="87">
                  <c:v>19.0908203125</c:v>
                </c:pt>
                <c:pt idx="88">
                  <c:v>19.0888671875</c:v>
                </c:pt>
                <c:pt idx="89">
                  <c:v>19.0888671875</c:v>
                </c:pt>
                <c:pt idx="90">
                  <c:v>19.0888671875</c:v>
                </c:pt>
                <c:pt idx="91">
                  <c:v>19.0888671875</c:v>
                </c:pt>
                <c:pt idx="92">
                  <c:v>19.0888671875</c:v>
                </c:pt>
                <c:pt idx="93">
                  <c:v>19.0888671875</c:v>
                </c:pt>
                <c:pt idx="94">
                  <c:v>19.0888671875</c:v>
                </c:pt>
                <c:pt idx="95">
                  <c:v>19.0888671875</c:v>
                </c:pt>
                <c:pt idx="96">
                  <c:v>19.0888671875</c:v>
                </c:pt>
                <c:pt idx="97">
                  <c:v>19.0888671875</c:v>
                </c:pt>
                <c:pt idx="98">
                  <c:v>19.0888671875</c:v>
                </c:pt>
                <c:pt idx="99">
                  <c:v>19.0888671875</c:v>
                </c:pt>
                <c:pt idx="100">
                  <c:v>19.1005859375</c:v>
                </c:pt>
                <c:pt idx="101">
                  <c:v>19.1005859375</c:v>
                </c:pt>
                <c:pt idx="102">
                  <c:v>19.1005859375</c:v>
                </c:pt>
                <c:pt idx="103">
                  <c:v>19.1005859375</c:v>
                </c:pt>
                <c:pt idx="104">
                  <c:v>19.1005859375</c:v>
                </c:pt>
                <c:pt idx="105">
                  <c:v>19.1162109375</c:v>
                </c:pt>
                <c:pt idx="106">
                  <c:v>19.1162109375</c:v>
                </c:pt>
                <c:pt idx="107">
                  <c:v>19.1162109375</c:v>
                </c:pt>
                <c:pt idx="108">
                  <c:v>19.1162109375</c:v>
                </c:pt>
                <c:pt idx="109">
                  <c:v>19.1162109375</c:v>
                </c:pt>
                <c:pt idx="110">
                  <c:v>19.1201171875</c:v>
                </c:pt>
                <c:pt idx="111">
                  <c:v>19.1201171875</c:v>
                </c:pt>
                <c:pt idx="112">
                  <c:v>19.1220703125</c:v>
                </c:pt>
                <c:pt idx="113">
                  <c:v>19.1201171875</c:v>
                </c:pt>
                <c:pt idx="114">
                  <c:v>19.1201171875</c:v>
                </c:pt>
                <c:pt idx="115">
                  <c:v>19.1201171875</c:v>
                </c:pt>
                <c:pt idx="116">
                  <c:v>19.1201171875</c:v>
                </c:pt>
                <c:pt idx="117">
                  <c:v>19.1201171875</c:v>
                </c:pt>
                <c:pt idx="118">
                  <c:v>19.1201171875</c:v>
                </c:pt>
                <c:pt idx="119">
                  <c:v>19.1201171875</c:v>
                </c:pt>
                <c:pt idx="120">
                  <c:v>19.1201171875</c:v>
                </c:pt>
                <c:pt idx="121">
                  <c:v>19.1201171875</c:v>
                </c:pt>
                <c:pt idx="122">
                  <c:v>19.1201171875</c:v>
                </c:pt>
                <c:pt idx="123">
                  <c:v>19.1201171875</c:v>
                </c:pt>
                <c:pt idx="124">
                  <c:v>19.1201171875</c:v>
                </c:pt>
                <c:pt idx="125">
                  <c:v>19.1201171875</c:v>
                </c:pt>
                <c:pt idx="126">
                  <c:v>19.1201171875</c:v>
                </c:pt>
                <c:pt idx="127">
                  <c:v>19.1201171875</c:v>
                </c:pt>
                <c:pt idx="128">
                  <c:v>19.1201171875</c:v>
                </c:pt>
                <c:pt idx="129">
                  <c:v>19.1201171875</c:v>
                </c:pt>
                <c:pt idx="130">
                  <c:v>19.1201171875</c:v>
                </c:pt>
                <c:pt idx="131">
                  <c:v>19.1201171875</c:v>
                </c:pt>
                <c:pt idx="132">
                  <c:v>19.1201171875</c:v>
                </c:pt>
                <c:pt idx="133">
                  <c:v>19.1201171875</c:v>
                </c:pt>
                <c:pt idx="134">
                  <c:v>19.1201171875</c:v>
                </c:pt>
                <c:pt idx="135">
                  <c:v>19.1201171875</c:v>
                </c:pt>
                <c:pt idx="136">
                  <c:v>19.1201171875</c:v>
                </c:pt>
                <c:pt idx="137">
                  <c:v>19.1201171875</c:v>
                </c:pt>
                <c:pt idx="138">
                  <c:v>19.1201171875</c:v>
                </c:pt>
                <c:pt idx="139">
                  <c:v>19.3154296875</c:v>
                </c:pt>
                <c:pt idx="140">
                  <c:v>19.6318359375</c:v>
                </c:pt>
                <c:pt idx="141">
                  <c:v>20.0634765625</c:v>
                </c:pt>
                <c:pt idx="142">
                  <c:v>20.2626953125</c:v>
                </c:pt>
                <c:pt idx="143">
                  <c:v>20.9775390625</c:v>
                </c:pt>
                <c:pt idx="144">
                  <c:v>23.208984375</c:v>
                </c:pt>
                <c:pt idx="145">
                  <c:v>23.4384765625</c:v>
                </c:pt>
                <c:pt idx="146">
                  <c:v>23.9716796875</c:v>
                </c:pt>
                <c:pt idx="147">
                  <c:v>24.470703125</c:v>
                </c:pt>
                <c:pt idx="148">
                  <c:v>25.375</c:v>
                </c:pt>
                <c:pt idx="149">
                  <c:v>25.6171875</c:v>
                </c:pt>
                <c:pt idx="150">
                  <c:v>25.6171875</c:v>
                </c:pt>
                <c:pt idx="151">
                  <c:v>25.6171875</c:v>
                </c:pt>
                <c:pt idx="152">
                  <c:v>25.6171875</c:v>
                </c:pt>
                <c:pt idx="153">
                  <c:v>25.6484375</c:v>
                </c:pt>
                <c:pt idx="154">
                  <c:v>25.6484375</c:v>
                </c:pt>
                <c:pt idx="155">
                  <c:v>25.6484375</c:v>
                </c:pt>
                <c:pt idx="156">
                  <c:v>25.6484375</c:v>
                </c:pt>
                <c:pt idx="157">
                  <c:v>25.6484375</c:v>
                </c:pt>
                <c:pt idx="158">
                  <c:v>25.6484375</c:v>
                </c:pt>
                <c:pt idx="159">
                  <c:v>25.6484375</c:v>
                </c:pt>
                <c:pt idx="160">
                  <c:v>25.6484375</c:v>
                </c:pt>
                <c:pt idx="161">
                  <c:v>25.6484375</c:v>
                </c:pt>
                <c:pt idx="162">
                  <c:v>25.6484375</c:v>
                </c:pt>
                <c:pt idx="163">
                  <c:v>25.6484375</c:v>
                </c:pt>
                <c:pt idx="164">
                  <c:v>25.6484375</c:v>
                </c:pt>
                <c:pt idx="165">
                  <c:v>25.6484375</c:v>
                </c:pt>
                <c:pt idx="166">
                  <c:v>25.6484375</c:v>
                </c:pt>
                <c:pt idx="167">
                  <c:v>25.6552734375</c:v>
                </c:pt>
                <c:pt idx="168">
                  <c:v>25.7763671875</c:v>
                </c:pt>
                <c:pt idx="169">
                  <c:v>26.7294921875</c:v>
                </c:pt>
                <c:pt idx="170">
                  <c:v>26.7490234375</c:v>
                </c:pt>
                <c:pt idx="171">
                  <c:v>27.2939453125</c:v>
                </c:pt>
                <c:pt idx="172">
                  <c:v>27.2919921875</c:v>
                </c:pt>
                <c:pt idx="173">
                  <c:v>27.29296875</c:v>
                </c:pt>
                <c:pt idx="174">
                  <c:v>27.2919921875</c:v>
                </c:pt>
                <c:pt idx="175">
                  <c:v>27.2919921875</c:v>
                </c:pt>
                <c:pt idx="176">
                  <c:v>27.2919921875</c:v>
                </c:pt>
                <c:pt idx="177">
                  <c:v>27.2919921875</c:v>
                </c:pt>
                <c:pt idx="178">
                  <c:v>27.2919921875</c:v>
                </c:pt>
                <c:pt idx="179">
                  <c:v>27.2919921875</c:v>
                </c:pt>
                <c:pt idx="180">
                  <c:v>27.2919921875</c:v>
                </c:pt>
                <c:pt idx="181">
                  <c:v>27.2919921875</c:v>
                </c:pt>
                <c:pt idx="182">
                  <c:v>27.2919921875</c:v>
                </c:pt>
                <c:pt idx="183">
                  <c:v>27.2919921875</c:v>
                </c:pt>
                <c:pt idx="184">
                  <c:v>27.2919921875</c:v>
                </c:pt>
                <c:pt idx="185">
                  <c:v>27.2919921875</c:v>
                </c:pt>
                <c:pt idx="186">
                  <c:v>27.3271484375</c:v>
                </c:pt>
                <c:pt idx="187">
                  <c:v>27.484375</c:v>
                </c:pt>
                <c:pt idx="188">
                  <c:v>27.484375</c:v>
                </c:pt>
                <c:pt idx="189">
                  <c:v>27.4833984375</c:v>
                </c:pt>
                <c:pt idx="190">
                  <c:v>27.4853515625</c:v>
                </c:pt>
                <c:pt idx="191">
                  <c:v>27.4833984375</c:v>
                </c:pt>
                <c:pt idx="192">
                  <c:v>27.4833984375</c:v>
                </c:pt>
                <c:pt idx="193">
                  <c:v>27.4833984375</c:v>
                </c:pt>
                <c:pt idx="194">
                  <c:v>27.4833984375</c:v>
                </c:pt>
                <c:pt idx="195">
                  <c:v>27.4833984375</c:v>
                </c:pt>
                <c:pt idx="196">
                  <c:v>27.4833984375</c:v>
                </c:pt>
                <c:pt idx="197">
                  <c:v>27.4833984375</c:v>
                </c:pt>
                <c:pt idx="198">
                  <c:v>27.4833984375</c:v>
                </c:pt>
                <c:pt idx="199">
                  <c:v>27.4833984375</c:v>
                </c:pt>
                <c:pt idx="200">
                  <c:v>27.4833984375</c:v>
                </c:pt>
                <c:pt idx="201">
                  <c:v>27.4833984375</c:v>
                </c:pt>
                <c:pt idx="202">
                  <c:v>27.4833984375</c:v>
                </c:pt>
                <c:pt idx="203">
                  <c:v>27.4833984375</c:v>
                </c:pt>
                <c:pt idx="204">
                  <c:v>27.4833984375</c:v>
                </c:pt>
                <c:pt idx="205">
                  <c:v>27.4833984375</c:v>
                </c:pt>
                <c:pt idx="206">
                  <c:v>27.4833984375</c:v>
                </c:pt>
                <c:pt idx="207">
                  <c:v>27.4833984375</c:v>
                </c:pt>
                <c:pt idx="208">
                  <c:v>27.5068359375</c:v>
                </c:pt>
                <c:pt idx="209">
                  <c:v>27.3388671875</c:v>
                </c:pt>
                <c:pt idx="210">
                  <c:v>27.34375</c:v>
                </c:pt>
                <c:pt idx="211">
                  <c:v>27.34765625</c:v>
                </c:pt>
                <c:pt idx="212">
                  <c:v>27.34765625</c:v>
                </c:pt>
                <c:pt idx="213">
                  <c:v>27.34765625</c:v>
                </c:pt>
                <c:pt idx="214">
                  <c:v>27.34765625</c:v>
                </c:pt>
                <c:pt idx="215">
                  <c:v>27.349609375</c:v>
                </c:pt>
                <c:pt idx="216">
                  <c:v>27.34765625</c:v>
                </c:pt>
                <c:pt idx="217">
                  <c:v>27.529296875</c:v>
                </c:pt>
                <c:pt idx="218">
                  <c:v>27.52734375</c:v>
                </c:pt>
                <c:pt idx="219">
                  <c:v>27.52734375</c:v>
                </c:pt>
                <c:pt idx="220">
                  <c:v>27.52734375</c:v>
                </c:pt>
                <c:pt idx="221">
                  <c:v>27.52734375</c:v>
                </c:pt>
                <c:pt idx="222">
                  <c:v>27.52734375</c:v>
                </c:pt>
                <c:pt idx="223">
                  <c:v>27.5283203125</c:v>
                </c:pt>
                <c:pt idx="224">
                  <c:v>27.52734375</c:v>
                </c:pt>
                <c:pt idx="225">
                  <c:v>27.52734375</c:v>
                </c:pt>
                <c:pt idx="226">
                  <c:v>27.52734375</c:v>
                </c:pt>
                <c:pt idx="227">
                  <c:v>27.52734375</c:v>
                </c:pt>
                <c:pt idx="228">
                  <c:v>27.52734375</c:v>
                </c:pt>
                <c:pt idx="229">
                  <c:v>27.52734375</c:v>
                </c:pt>
                <c:pt idx="230">
                  <c:v>27.35546875</c:v>
                </c:pt>
                <c:pt idx="231">
                  <c:v>27.35546875</c:v>
                </c:pt>
                <c:pt idx="232">
                  <c:v>27.35546875</c:v>
                </c:pt>
                <c:pt idx="233">
                  <c:v>27.47265625</c:v>
                </c:pt>
                <c:pt idx="234">
                  <c:v>27.47265625</c:v>
                </c:pt>
                <c:pt idx="235">
                  <c:v>27.47265625</c:v>
                </c:pt>
                <c:pt idx="236">
                  <c:v>27.5078125</c:v>
                </c:pt>
                <c:pt idx="237">
                  <c:v>27.515625</c:v>
                </c:pt>
                <c:pt idx="238">
                  <c:v>27.548828125</c:v>
                </c:pt>
                <c:pt idx="239">
                  <c:v>27.5546875</c:v>
                </c:pt>
                <c:pt idx="240">
                  <c:v>27.556640625</c:v>
                </c:pt>
                <c:pt idx="241">
                  <c:v>27.5546875</c:v>
                </c:pt>
                <c:pt idx="242">
                  <c:v>27.5556640625</c:v>
                </c:pt>
                <c:pt idx="243">
                  <c:v>27.5546875</c:v>
                </c:pt>
                <c:pt idx="244">
                  <c:v>27.5546875</c:v>
                </c:pt>
                <c:pt idx="245">
                  <c:v>27.5546875</c:v>
                </c:pt>
                <c:pt idx="246">
                  <c:v>27.5546875</c:v>
                </c:pt>
                <c:pt idx="247">
                  <c:v>27.5546875</c:v>
                </c:pt>
                <c:pt idx="248">
                  <c:v>27.5546875</c:v>
                </c:pt>
                <c:pt idx="249">
                  <c:v>27.5546875</c:v>
                </c:pt>
                <c:pt idx="250">
                  <c:v>27.65625</c:v>
                </c:pt>
                <c:pt idx="251">
                  <c:v>27.75390625</c:v>
                </c:pt>
                <c:pt idx="252">
                  <c:v>27.77734375</c:v>
                </c:pt>
                <c:pt idx="253">
                  <c:v>27.85546875</c:v>
                </c:pt>
                <c:pt idx="254">
                  <c:v>27.85546875</c:v>
                </c:pt>
                <c:pt idx="255">
                  <c:v>27.85546875</c:v>
                </c:pt>
                <c:pt idx="256">
                  <c:v>27.85546875</c:v>
                </c:pt>
                <c:pt idx="257">
                  <c:v>27.90625</c:v>
                </c:pt>
                <c:pt idx="258">
                  <c:v>27.953125</c:v>
                </c:pt>
                <c:pt idx="259">
                  <c:v>27.953125</c:v>
                </c:pt>
                <c:pt idx="260">
                  <c:v>27.953125</c:v>
                </c:pt>
                <c:pt idx="261">
                  <c:v>27.953125</c:v>
                </c:pt>
                <c:pt idx="262">
                  <c:v>27.9541015625</c:v>
                </c:pt>
                <c:pt idx="263">
                  <c:v>27.953125</c:v>
                </c:pt>
                <c:pt idx="264">
                  <c:v>27.953125</c:v>
                </c:pt>
                <c:pt idx="265">
                  <c:v>27.953125</c:v>
                </c:pt>
                <c:pt idx="266">
                  <c:v>27.953125</c:v>
                </c:pt>
                <c:pt idx="267">
                  <c:v>27.953125</c:v>
                </c:pt>
                <c:pt idx="268">
                  <c:v>27.953125</c:v>
                </c:pt>
                <c:pt idx="269">
                  <c:v>29.08203125</c:v>
                </c:pt>
                <c:pt idx="270">
                  <c:v>29.0859375</c:v>
                </c:pt>
                <c:pt idx="271">
                  <c:v>29.646484375</c:v>
                </c:pt>
                <c:pt idx="272">
                  <c:v>29.64453125</c:v>
                </c:pt>
                <c:pt idx="273">
                  <c:v>29.6455078125</c:v>
                </c:pt>
                <c:pt idx="274">
                  <c:v>29.64453125</c:v>
                </c:pt>
                <c:pt idx="275">
                  <c:v>29.64453125</c:v>
                </c:pt>
                <c:pt idx="276">
                  <c:v>29.64453125</c:v>
                </c:pt>
                <c:pt idx="277">
                  <c:v>29.64453125</c:v>
                </c:pt>
                <c:pt idx="278">
                  <c:v>29.64453125</c:v>
                </c:pt>
                <c:pt idx="279">
                  <c:v>29.64453125</c:v>
                </c:pt>
                <c:pt idx="280">
                  <c:v>29.64453125</c:v>
                </c:pt>
                <c:pt idx="281">
                  <c:v>29.64453125</c:v>
                </c:pt>
                <c:pt idx="282">
                  <c:v>29.64453125</c:v>
                </c:pt>
                <c:pt idx="283">
                  <c:v>29.64453125</c:v>
                </c:pt>
                <c:pt idx="284">
                  <c:v>29.64453125</c:v>
                </c:pt>
                <c:pt idx="285">
                  <c:v>29.67578125</c:v>
                </c:pt>
                <c:pt idx="286">
                  <c:v>29.80078125</c:v>
                </c:pt>
                <c:pt idx="287">
                  <c:v>29.80078125</c:v>
                </c:pt>
                <c:pt idx="288">
                  <c:v>29.802734375</c:v>
                </c:pt>
                <c:pt idx="289">
                  <c:v>29.80078125</c:v>
                </c:pt>
                <c:pt idx="290">
                  <c:v>29.802734375</c:v>
                </c:pt>
                <c:pt idx="291">
                  <c:v>29.80078125</c:v>
                </c:pt>
                <c:pt idx="292">
                  <c:v>29.80078125</c:v>
                </c:pt>
                <c:pt idx="293">
                  <c:v>29.80078125</c:v>
                </c:pt>
                <c:pt idx="294">
                  <c:v>29.80078125</c:v>
                </c:pt>
                <c:pt idx="295">
                  <c:v>29.80078125</c:v>
                </c:pt>
                <c:pt idx="296">
                  <c:v>29.80078125</c:v>
                </c:pt>
                <c:pt idx="297">
                  <c:v>29.80078125</c:v>
                </c:pt>
                <c:pt idx="298">
                  <c:v>29.80078125</c:v>
                </c:pt>
                <c:pt idx="299">
                  <c:v>29.80078125</c:v>
                </c:pt>
                <c:pt idx="300">
                  <c:v>29.80078125</c:v>
                </c:pt>
                <c:pt idx="301">
                  <c:v>29.80078125</c:v>
                </c:pt>
                <c:pt idx="302">
                  <c:v>29.80078125</c:v>
                </c:pt>
                <c:pt idx="303">
                  <c:v>29.80078125</c:v>
                </c:pt>
                <c:pt idx="304">
                  <c:v>29.80078125</c:v>
                </c:pt>
                <c:pt idx="305">
                  <c:v>29.80078125</c:v>
                </c:pt>
                <c:pt idx="306">
                  <c:v>29.82421875</c:v>
                </c:pt>
                <c:pt idx="307">
                  <c:v>29.82421875</c:v>
                </c:pt>
                <c:pt idx="308">
                  <c:v>29.66015625</c:v>
                </c:pt>
                <c:pt idx="309">
                  <c:v>29.66015625</c:v>
                </c:pt>
                <c:pt idx="310">
                  <c:v>29.66015625</c:v>
                </c:pt>
                <c:pt idx="311">
                  <c:v>29.66015625</c:v>
                </c:pt>
                <c:pt idx="312">
                  <c:v>29.66015625</c:v>
                </c:pt>
                <c:pt idx="313">
                  <c:v>29.662109375</c:v>
                </c:pt>
                <c:pt idx="314">
                  <c:v>29.66015625</c:v>
                </c:pt>
                <c:pt idx="315">
                  <c:v>29.810546875</c:v>
                </c:pt>
                <c:pt idx="316">
                  <c:v>29.80859375</c:v>
                </c:pt>
                <c:pt idx="317">
                  <c:v>29.8095703125</c:v>
                </c:pt>
                <c:pt idx="318">
                  <c:v>29.80859375</c:v>
                </c:pt>
                <c:pt idx="319">
                  <c:v>29.810546875</c:v>
                </c:pt>
                <c:pt idx="320">
                  <c:v>29.80859375</c:v>
                </c:pt>
                <c:pt idx="321">
                  <c:v>29.8095703125</c:v>
                </c:pt>
                <c:pt idx="322">
                  <c:v>29.82421875</c:v>
                </c:pt>
                <c:pt idx="323">
                  <c:v>29.671875</c:v>
                </c:pt>
                <c:pt idx="324">
                  <c:v>29.671875</c:v>
                </c:pt>
                <c:pt idx="325">
                  <c:v>29.671875</c:v>
                </c:pt>
                <c:pt idx="326">
                  <c:v>29.7890625</c:v>
                </c:pt>
                <c:pt idx="327">
                  <c:v>29.7890625</c:v>
                </c:pt>
                <c:pt idx="328">
                  <c:v>29.791015625</c:v>
                </c:pt>
                <c:pt idx="329">
                  <c:v>29.82421875</c:v>
                </c:pt>
                <c:pt idx="330">
                  <c:v>29.837890625</c:v>
                </c:pt>
                <c:pt idx="331">
                  <c:v>29.8671875</c:v>
                </c:pt>
                <c:pt idx="332">
                  <c:v>29.87109375</c:v>
                </c:pt>
                <c:pt idx="333">
                  <c:v>29.87109375</c:v>
                </c:pt>
                <c:pt idx="334">
                  <c:v>29.87109375</c:v>
                </c:pt>
                <c:pt idx="335">
                  <c:v>29.87109375</c:v>
                </c:pt>
                <c:pt idx="336">
                  <c:v>29.87109375</c:v>
                </c:pt>
                <c:pt idx="337">
                  <c:v>29.873046875</c:v>
                </c:pt>
                <c:pt idx="338">
                  <c:v>29.87109375</c:v>
                </c:pt>
                <c:pt idx="339">
                  <c:v>29.873046875</c:v>
                </c:pt>
                <c:pt idx="340">
                  <c:v>29.87109375</c:v>
                </c:pt>
                <c:pt idx="341">
                  <c:v>29.87109375</c:v>
                </c:pt>
                <c:pt idx="342">
                  <c:v>29.87109375</c:v>
                </c:pt>
                <c:pt idx="343">
                  <c:v>29.87109375</c:v>
                </c:pt>
                <c:pt idx="344">
                  <c:v>29.87109375</c:v>
                </c:pt>
                <c:pt idx="345">
                  <c:v>29.873046875</c:v>
                </c:pt>
                <c:pt idx="346">
                  <c:v>29.87109375</c:v>
                </c:pt>
                <c:pt idx="347">
                  <c:v>29.873046875</c:v>
                </c:pt>
                <c:pt idx="348">
                  <c:v>29.87109375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760192"/>
        <c:axId val="1813765088"/>
      </c:lineChart>
      <c:catAx>
        <c:axId val="181376019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813765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765088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81376019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50"/>
  <sheetViews>
    <sheetView tabSelected="1" topLeftCell="A8" workbookViewId="0">
      <selection activeCell="J14" sqref="J14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930</f>
        <v>930</v>
      </c>
      <c r="B2" s="1">
        <f>16</f>
        <v>16</v>
      </c>
      <c r="C2" s="1">
        <f>732</f>
        <v>732</v>
      </c>
      <c r="D2" s="1">
        <f>5184</f>
        <v>5184</v>
      </c>
      <c r="E2" s="1">
        <f>5.0625</f>
        <v>5.0625</v>
      </c>
      <c r="G2" s="1">
        <f>339</f>
        <v>339</v>
      </c>
    </row>
    <row r="3" spans="1:10" x14ac:dyDescent="0.25">
      <c r="A3" s="1">
        <f>1236</f>
        <v>1236</v>
      </c>
      <c r="B3" s="1">
        <f>24</f>
        <v>24</v>
      </c>
      <c r="C3" s="1">
        <f>891</f>
        <v>891</v>
      </c>
      <c r="D3" s="1">
        <f>6378</f>
        <v>6378</v>
      </c>
      <c r="E3" s="1">
        <f>6.228515625</f>
        <v>6.228515625</v>
      </c>
    </row>
    <row r="4" spans="1:10" x14ac:dyDescent="0.25">
      <c r="A4" s="1">
        <f>1547</f>
        <v>1547</v>
      </c>
      <c r="B4" s="1">
        <f>37</f>
        <v>37</v>
      </c>
      <c r="C4" s="1">
        <f>1050</f>
        <v>1050</v>
      </c>
      <c r="D4" s="1">
        <f>7338</f>
        <v>7338</v>
      </c>
      <c r="E4" s="1">
        <f>7.166015625</f>
        <v>7.166015625</v>
      </c>
      <c r="G4" s="1" t="s">
        <v>5</v>
      </c>
    </row>
    <row r="5" spans="1:10" x14ac:dyDescent="0.25">
      <c r="A5" s="1">
        <f>1907</f>
        <v>1907</v>
      </c>
      <c r="B5" s="1">
        <f>36</f>
        <v>36</v>
      </c>
      <c r="C5" s="1">
        <f>1226</f>
        <v>1226</v>
      </c>
      <c r="D5" s="1">
        <f>8966</f>
        <v>8966</v>
      </c>
      <c r="E5" s="1">
        <f>8.755859375</f>
        <v>8.755859375</v>
      </c>
      <c r="G5" s="1">
        <f>175</f>
        <v>175</v>
      </c>
    </row>
    <row r="6" spans="1:10" x14ac:dyDescent="0.25">
      <c r="A6" s="1">
        <f>2259</f>
        <v>2259</v>
      </c>
      <c r="B6" s="1">
        <f>23</f>
        <v>23</v>
      </c>
      <c r="C6" s="1">
        <f>1399</f>
        <v>1399</v>
      </c>
      <c r="D6" s="1">
        <f>8931</f>
        <v>8931</v>
      </c>
      <c r="E6" s="1">
        <f>8.7216796875</f>
        <v>8.7216796875</v>
      </c>
    </row>
    <row r="7" spans="1:10" x14ac:dyDescent="0.25">
      <c r="A7" s="1">
        <f>2602</f>
        <v>2602</v>
      </c>
      <c r="B7" s="1">
        <f>0</f>
        <v>0</v>
      </c>
      <c r="C7" s="1">
        <f>1601</f>
        <v>1601</v>
      </c>
      <c r="D7" s="1">
        <f>10515</f>
        <v>10515</v>
      </c>
      <c r="E7" s="1">
        <f>10.2685546875</f>
        <v>10.2685546875</v>
      </c>
    </row>
    <row r="8" spans="1:10" x14ac:dyDescent="0.25">
      <c r="A8" s="1">
        <f>2943</f>
        <v>2943</v>
      </c>
      <c r="B8" s="1">
        <f>2</f>
        <v>2</v>
      </c>
      <c r="C8" s="1">
        <f>1729</f>
        <v>1729</v>
      </c>
      <c r="D8" s="1">
        <f>10755</f>
        <v>10755</v>
      </c>
      <c r="E8" s="1">
        <f>10.5029296875</f>
        <v>10.5029296875</v>
      </c>
    </row>
    <row r="9" spans="1:10" x14ac:dyDescent="0.25">
      <c r="A9" s="1">
        <f>3296</f>
        <v>3296</v>
      </c>
      <c r="B9" s="1">
        <f>0</f>
        <v>0</v>
      </c>
      <c r="C9" s="1">
        <f>1895</f>
        <v>1895</v>
      </c>
      <c r="D9" s="1">
        <f>11475</f>
        <v>11475</v>
      </c>
      <c r="E9" s="1">
        <f>11.2060546875</f>
        <v>11.2060546875</v>
      </c>
    </row>
    <row r="10" spans="1:10" x14ac:dyDescent="0.25">
      <c r="A10" s="1">
        <f>3653</f>
        <v>3653</v>
      </c>
      <c r="B10" s="1">
        <f>0</f>
        <v>0</v>
      </c>
      <c r="C10" s="1">
        <f>2059</f>
        <v>2059</v>
      </c>
      <c r="D10" s="1">
        <f>13471</f>
        <v>13471</v>
      </c>
      <c r="E10" s="1">
        <f>13.1552734375</f>
        <v>13.1552734375</v>
      </c>
    </row>
    <row r="11" spans="1:10" x14ac:dyDescent="0.25">
      <c r="A11" s="1">
        <f>3995</f>
        <v>3995</v>
      </c>
      <c r="B11" s="1">
        <f>4</f>
        <v>4</v>
      </c>
      <c r="C11" s="1">
        <f>2276</f>
        <v>2276</v>
      </c>
      <c r="D11" s="1">
        <f>15625</f>
        <v>15625</v>
      </c>
      <c r="E11" s="1">
        <f>15.2587890625</f>
        <v>15.2587890625</v>
      </c>
    </row>
    <row r="12" spans="1:10" x14ac:dyDescent="0.25">
      <c r="A12" s="1">
        <f>4337</f>
        <v>4337</v>
      </c>
      <c r="B12" s="1">
        <f>0</f>
        <v>0</v>
      </c>
      <c r="C12" s="1">
        <f>2460</f>
        <v>2460</v>
      </c>
      <c r="D12" s="1">
        <f>18039</f>
        <v>18039</v>
      </c>
      <c r="E12" s="1">
        <f>17.6162109375</f>
        <v>17.6162109375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4638</f>
        <v>4638</v>
      </c>
      <c r="B13" s="1">
        <f>33</f>
        <v>33</v>
      </c>
      <c r="C13" s="1">
        <f>2632</f>
        <v>2632</v>
      </c>
      <c r="D13" s="1">
        <f>18115</f>
        <v>18115</v>
      </c>
      <c r="E13" s="1">
        <f>17.6904296875</f>
        <v>17.6904296875</v>
      </c>
      <c r="H13" s="1">
        <f>AVERAGE(E12:E25)</f>
        <v>17.8984375</v>
      </c>
      <c r="I13" s="1">
        <f>MAX(E2:E1322)</f>
        <v>29.873046875</v>
      </c>
      <c r="J13" s="1">
        <f>AVERAGE(E333:E350)</f>
        <v>29.871310763888889</v>
      </c>
    </row>
    <row r="14" spans="1:10" x14ac:dyDescent="0.25">
      <c r="A14" s="1">
        <f>4915</f>
        <v>4915</v>
      </c>
      <c r="B14" s="1">
        <f>5</f>
        <v>5</v>
      </c>
      <c r="C14" s="1">
        <f>2787</f>
        <v>2787</v>
      </c>
      <c r="D14" s="1">
        <f>18115</f>
        <v>18115</v>
      </c>
      <c r="E14" s="1">
        <f>17.6904296875</f>
        <v>17.6904296875</v>
      </c>
    </row>
    <row r="15" spans="1:10" x14ac:dyDescent="0.25">
      <c r="A15" s="1">
        <f>5215</f>
        <v>5215</v>
      </c>
      <c r="B15" s="1">
        <f>6</f>
        <v>6</v>
      </c>
      <c r="C15" s="1">
        <f>2979</f>
        <v>2979</v>
      </c>
      <c r="D15" s="1">
        <f>18135</f>
        <v>18135</v>
      </c>
      <c r="E15" s="1">
        <f>17.7099609375</f>
        <v>17.7099609375</v>
      </c>
    </row>
    <row r="16" spans="1:10" x14ac:dyDescent="0.25">
      <c r="A16" s="1">
        <f>5540</f>
        <v>5540</v>
      </c>
      <c r="B16" s="1">
        <f>2</f>
        <v>2</v>
      </c>
      <c r="C16" s="1">
        <f>3135</f>
        <v>3135</v>
      </c>
      <c r="D16" s="1">
        <f>18135</f>
        <v>18135</v>
      </c>
      <c r="E16" s="1">
        <f>17.7099609375</f>
        <v>17.7099609375</v>
      </c>
    </row>
    <row r="17" spans="1:5" x14ac:dyDescent="0.25">
      <c r="A17" s="1">
        <f>5852</f>
        <v>5852</v>
      </c>
      <c r="B17" s="1">
        <f t="shared" ref="B17:B31" si="0">0</f>
        <v>0</v>
      </c>
      <c r="C17" s="1">
        <f>3321</f>
        <v>3321</v>
      </c>
      <c r="D17" s="1">
        <f>18135</f>
        <v>18135</v>
      </c>
      <c r="E17" s="1">
        <f>17.7099609375</f>
        <v>17.7099609375</v>
      </c>
    </row>
    <row r="18" spans="1:5" x14ac:dyDescent="0.25">
      <c r="A18" s="1">
        <f>6176</f>
        <v>6176</v>
      </c>
      <c r="B18" s="1">
        <f t="shared" si="0"/>
        <v>0</v>
      </c>
      <c r="C18" s="1">
        <f>3508</f>
        <v>3508</v>
      </c>
      <c r="D18" s="1">
        <f>18268</f>
        <v>18268</v>
      </c>
      <c r="E18" s="1">
        <f>17.83984375</f>
        <v>17.83984375</v>
      </c>
    </row>
    <row r="19" spans="1:5" x14ac:dyDescent="0.25">
      <c r="A19" s="1">
        <f>6603</f>
        <v>6603</v>
      </c>
      <c r="B19" s="1">
        <f t="shared" si="0"/>
        <v>0</v>
      </c>
      <c r="C19" s="1">
        <f>3690</f>
        <v>3690</v>
      </c>
      <c r="D19" s="1">
        <f>18328</f>
        <v>18328</v>
      </c>
      <c r="E19" s="1">
        <f>17.8984375</f>
        <v>17.8984375</v>
      </c>
    </row>
    <row r="20" spans="1:5" x14ac:dyDescent="0.25">
      <c r="A20" s="1">
        <f>7038</f>
        <v>7038</v>
      </c>
      <c r="B20" s="1">
        <f t="shared" si="0"/>
        <v>0</v>
      </c>
      <c r="C20" s="1">
        <f>3844</f>
        <v>3844</v>
      </c>
      <c r="D20" s="1">
        <f>18328</f>
        <v>18328</v>
      </c>
      <c r="E20" s="1">
        <f>17.8984375</f>
        <v>17.8984375</v>
      </c>
    </row>
    <row r="21" spans="1:5" x14ac:dyDescent="0.25">
      <c r="A21" s="1">
        <f>7456</f>
        <v>7456</v>
      </c>
      <c r="B21" s="1">
        <f t="shared" si="0"/>
        <v>0</v>
      </c>
      <c r="C21" s="1">
        <f>4029</f>
        <v>4029</v>
      </c>
      <c r="D21" s="1">
        <f>18332</f>
        <v>18332</v>
      </c>
      <c r="E21" s="1">
        <f>17.90234375</f>
        <v>17.90234375</v>
      </c>
    </row>
    <row r="22" spans="1:5" x14ac:dyDescent="0.25">
      <c r="A22" s="1">
        <f>7872</f>
        <v>7872</v>
      </c>
      <c r="B22" s="1">
        <f t="shared" si="0"/>
        <v>0</v>
      </c>
      <c r="C22" s="1">
        <f>4172</f>
        <v>4172</v>
      </c>
      <c r="D22" s="1">
        <f>18332</f>
        <v>18332</v>
      </c>
      <c r="E22" s="1">
        <f>17.90234375</f>
        <v>17.90234375</v>
      </c>
    </row>
    <row r="23" spans="1:5" x14ac:dyDescent="0.25">
      <c r="A23" s="1">
        <f>8275</f>
        <v>8275</v>
      </c>
      <c r="B23" s="1">
        <f t="shared" si="0"/>
        <v>0</v>
      </c>
      <c r="C23" s="1">
        <f>4353</f>
        <v>4353</v>
      </c>
      <c r="D23" s="1">
        <f>18237</f>
        <v>18237</v>
      </c>
      <c r="E23" s="1">
        <f>17.8095703125</f>
        <v>17.8095703125</v>
      </c>
    </row>
    <row r="24" spans="1:5" x14ac:dyDescent="0.25">
      <c r="A24" s="1">
        <f>8680</f>
        <v>8680</v>
      </c>
      <c r="B24" s="1">
        <f t="shared" si="0"/>
        <v>0</v>
      </c>
      <c r="C24" s="1">
        <f>4565</f>
        <v>4565</v>
      </c>
      <c r="D24" s="1">
        <f>18877</f>
        <v>18877</v>
      </c>
      <c r="E24" s="1">
        <f>18.4345703125</f>
        <v>18.4345703125</v>
      </c>
    </row>
    <row r="25" spans="1:5" x14ac:dyDescent="0.25">
      <c r="A25" s="1">
        <f>9077</f>
        <v>9077</v>
      </c>
      <c r="B25" s="1">
        <f t="shared" si="0"/>
        <v>0</v>
      </c>
      <c r="C25" s="1">
        <f>4728</f>
        <v>4728</v>
      </c>
      <c r="D25" s="1">
        <f>19216</f>
        <v>19216</v>
      </c>
      <c r="E25" s="1">
        <f>18.765625</f>
        <v>18.765625</v>
      </c>
    </row>
    <row r="26" spans="1:5" x14ac:dyDescent="0.25">
      <c r="A26" s="1">
        <f>9473</f>
        <v>9473</v>
      </c>
      <c r="B26" s="1">
        <f t="shared" si="0"/>
        <v>0</v>
      </c>
      <c r="C26" s="1">
        <f>4883</f>
        <v>4883</v>
      </c>
      <c r="D26" s="1">
        <f>19274</f>
        <v>19274</v>
      </c>
      <c r="E26" s="1">
        <f>18.822265625</f>
        <v>18.822265625</v>
      </c>
    </row>
    <row r="27" spans="1:5" x14ac:dyDescent="0.25">
      <c r="A27" s="1">
        <f>9873</f>
        <v>9873</v>
      </c>
      <c r="B27" s="1">
        <f t="shared" si="0"/>
        <v>0</v>
      </c>
      <c r="C27" s="1">
        <f>5052</f>
        <v>5052</v>
      </c>
      <c r="D27" s="1">
        <f>19271</f>
        <v>19271</v>
      </c>
      <c r="E27" s="1">
        <f>18.8193359375</f>
        <v>18.8193359375</v>
      </c>
    </row>
    <row r="28" spans="1:5" x14ac:dyDescent="0.25">
      <c r="A28" s="1">
        <f>10253</f>
        <v>10253</v>
      </c>
      <c r="B28" s="1">
        <f t="shared" si="0"/>
        <v>0</v>
      </c>
      <c r="C28" s="1">
        <f>5217</f>
        <v>5217</v>
      </c>
      <c r="D28" s="1">
        <f>19270</f>
        <v>19270</v>
      </c>
      <c r="E28" s="1">
        <f>18.818359375</f>
        <v>18.818359375</v>
      </c>
    </row>
    <row r="29" spans="1:5" x14ac:dyDescent="0.25">
      <c r="A29" s="1">
        <f>10658</f>
        <v>10658</v>
      </c>
      <c r="B29" s="1">
        <f t="shared" si="0"/>
        <v>0</v>
      </c>
      <c r="C29" s="1">
        <f>5376</f>
        <v>5376</v>
      </c>
      <c r="D29" s="1">
        <f t="shared" ref="D29:D56" si="1">19274</f>
        <v>19274</v>
      </c>
      <c r="E29" s="1">
        <f t="shared" ref="E29:E56" si="2">18.822265625</f>
        <v>18.822265625</v>
      </c>
    </row>
    <row r="30" spans="1:5" x14ac:dyDescent="0.25">
      <c r="A30" s="1">
        <f>11075</f>
        <v>11075</v>
      </c>
      <c r="B30" s="1">
        <f t="shared" si="0"/>
        <v>0</v>
      </c>
      <c r="C30" s="1">
        <f>5558</f>
        <v>5558</v>
      </c>
      <c r="D30" s="1">
        <f t="shared" si="1"/>
        <v>19274</v>
      </c>
      <c r="E30" s="1">
        <f t="shared" si="2"/>
        <v>18.822265625</v>
      </c>
    </row>
    <row r="31" spans="1:5" x14ac:dyDescent="0.25">
      <c r="A31" s="1">
        <f>11477</f>
        <v>11477</v>
      </c>
      <c r="B31" s="1">
        <f t="shared" si="0"/>
        <v>0</v>
      </c>
      <c r="C31" s="1">
        <f>5710</f>
        <v>5710</v>
      </c>
      <c r="D31" s="1">
        <f t="shared" si="1"/>
        <v>19274</v>
      </c>
      <c r="E31" s="1">
        <f t="shared" si="2"/>
        <v>18.822265625</v>
      </c>
    </row>
    <row r="32" spans="1:5" x14ac:dyDescent="0.25">
      <c r="A32" s="1">
        <f>11920</f>
        <v>11920</v>
      </c>
      <c r="B32" s="1">
        <f>4</f>
        <v>4</v>
      </c>
      <c r="C32" s="1">
        <f>5877</f>
        <v>5877</v>
      </c>
      <c r="D32" s="1">
        <f t="shared" si="1"/>
        <v>19274</v>
      </c>
      <c r="E32" s="1">
        <f t="shared" si="2"/>
        <v>18.822265625</v>
      </c>
    </row>
    <row r="33" spans="1:5" x14ac:dyDescent="0.25">
      <c r="A33" s="1">
        <f>12266</f>
        <v>12266</v>
      </c>
      <c r="B33" s="1">
        <f>2</f>
        <v>2</v>
      </c>
      <c r="C33" s="1">
        <f>6027</f>
        <v>6027</v>
      </c>
      <c r="D33" s="1">
        <f t="shared" si="1"/>
        <v>19274</v>
      </c>
      <c r="E33" s="1">
        <f t="shared" si="2"/>
        <v>18.822265625</v>
      </c>
    </row>
    <row r="34" spans="1:5" x14ac:dyDescent="0.25">
      <c r="A34" s="1">
        <f>12574</f>
        <v>12574</v>
      </c>
      <c r="B34" s="1">
        <f>3</f>
        <v>3</v>
      </c>
      <c r="C34" s="1">
        <f>6218</f>
        <v>6218</v>
      </c>
      <c r="D34" s="1">
        <f t="shared" si="1"/>
        <v>19274</v>
      </c>
      <c r="E34" s="1">
        <f t="shared" si="2"/>
        <v>18.822265625</v>
      </c>
    </row>
    <row r="35" spans="1:5" x14ac:dyDescent="0.25">
      <c r="A35" s="1">
        <f>12926</f>
        <v>12926</v>
      </c>
      <c r="B35" s="1">
        <f>4</f>
        <v>4</v>
      </c>
      <c r="C35" s="1">
        <f>6387</f>
        <v>6387</v>
      </c>
      <c r="D35" s="1">
        <f t="shared" si="1"/>
        <v>19274</v>
      </c>
      <c r="E35" s="1">
        <f t="shared" si="2"/>
        <v>18.822265625</v>
      </c>
    </row>
    <row r="36" spans="1:5" x14ac:dyDescent="0.25">
      <c r="A36" s="1">
        <f>13268</f>
        <v>13268</v>
      </c>
      <c r="B36" s="1">
        <f>5</f>
        <v>5</v>
      </c>
      <c r="C36" s="1">
        <f>6591</f>
        <v>6591</v>
      </c>
      <c r="D36" s="1">
        <f t="shared" si="1"/>
        <v>19274</v>
      </c>
      <c r="E36" s="1">
        <f t="shared" si="2"/>
        <v>18.822265625</v>
      </c>
    </row>
    <row r="37" spans="1:5" x14ac:dyDescent="0.25">
      <c r="A37" s="1">
        <f>13617</f>
        <v>13617</v>
      </c>
      <c r="B37" s="1">
        <f t="shared" ref="B37:B51" si="3">0</f>
        <v>0</v>
      </c>
      <c r="C37" s="1">
        <f>6858</f>
        <v>6858</v>
      </c>
      <c r="D37" s="1">
        <f t="shared" si="1"/>
        <v>19274</v>
      </c>
      <c r="E37" s="1">
        <f t="shared" si="2"/>
        <v>18.822265625</v>
      </c>
    </row>
    <row r="38" spans="1:5" x14ac:dyDescent="0.25">
      <c r="A38" s="1">
        <f>14004</f>
        <v>14004</v>
      </c>
      <c r="B38" s="1">
        <f t="shared" si="3"/>
        <v>0</v>
      </c>
      <c r="C38" s="1">
        <f>7056</f>
        <v>7056</v>
      </c>
      <c r="D38" s="1">
        <f t="shared" si="1"/>
        <v>19274</v>
      </c>
      <c r="E38" s="1">
        <f t="shared" si="2"/>
        <v>18.822265625</v>
      </c>
    </row>
    <row r="39" spans="1:5" x14ac:dyDescent="0.25">
      <c r="A39" s="1">
        <f>14399</f>
        <v>14399</v>
      </c>
      <c r="B39" s="1">
        <f t="shared" si="3"/>
        <v>0</v>
      </c>
      <c r="C39" s="1">
        <f>7258</f>
        <v>7258</v>
      </c>
      <c r="D39" s="1">
        <f t="shared" si="1"/>
        <v>19274</v>
      </c>
      <c r="E39" s="1">
        <f t="shared" si="2"/>
        <v>18.822265625</v>
      </c>
    </row>
    <row r="40" spans="1:5" x14ac:dyDescent="0.25">
      <c r="A40" s="1">
        <f>14803</f>
        <v>14803</v>
      </c>
      <c r="B40" s="1">
        <f t="shared" si="3"/>
        <v>0</v>
      </c>
      <c r="C40" s="1">
        <f>7452</f>
        <v>7452</v>
      </c>
      <c r="D40" s="1">
        <f t="shared" si="1"/>
        <v>19274</v>
      </c>
      <c r="E40" s="1">
        <f t="shared" si="2"/>
        <v>18.822265625</v>
      </c>
    </row>
    <row r="41" spans="1:5" x14ac:dyDescent="0.25">
      <c r="A41" s="1">
        <f>15217</f>
        <v>15217</v>
      </c>
      <c r="B41" s="1">
        <f t="shared" si="3"/>
        <v>0</v>
      </c>
      <c r="C41" s="1">
        <f>7635</f>
        <v>7635</v>
      </c>
      <c r="D41" s="1">
        <f t="shared" si="1"/>
        <v>19274</v>
      </c>
      <c r="E41" s="1">
        <f t="shared" si="2"/>
        <v>18.822265625</v>
      </c>
    </row>
    <row r="42" spans="1:5" x14ac:dyDescent="0.25">
      <c r="A42" s="1">
        <f>15603</f>
        <v>15603</v>
      </c>
      <c r="B42" s="1">
        <f t="shared" si="3"/>
        <v>0</v>
      </c>
      <c r="C42" s="1">
        <f>7837</f>
        <v>7837</v>
      </c>
      <c r="D42" s="1">
        <f t="shared" si="1"/>
        <v>19274</v>
      </c>
      <c r="E42" s="1">
        <f t="shared" si="2"/>
        <v>18.822265625</v>
      </c>
    </row>
    <row r="43" spans="1:5" x14ac:dyDescent="0.25">
      <c r="A43" s="1">
        <f>16119</f>
        <v>16119</v>
      </c>
      <c r="B43" s="1">
        <f t="shared" si="3"/>
        <v>0</v>
      </c>
      <c r="C43" s="1">
        <f>8047</f>
        <v>8047</v>
      </c>
      <c r="D43" s="1">
        <f t="shared" si="1"/>
        <v>19274</v>
      </c>
      <c r="E43" s="1">
        <f t="shared" si="2"/>
        <v>18.822265625</v>
      </c>
    </row>
    <row r="44" spans="1:5" x14ac:dyDescent="0.25">
      <c r="A44" s="1">
        <f>16604</f>
        <v>16604</v>
      </c>
      <c r="B44" s="1">
        <f t="shared" si="3"/>
        <v>0</v>
      </c>
      <c r="C44" s="1">
        <f>8250</f>
        <v>8250</v>
      </c>
      <c r="D44" s="1">
        <f t="shared" si="1"/>
        <v>19274</v>
      </c>
      <c r="E44" s="1">
        <f t="shared" si="2"/>
        <v>18.822265625</v>
      </c>
    </row>
    <row r="45" spans="1:5" x14ac:dyDescent="0.25">
      <c r="A45" s="1">
        <f>17138</f>
        <v>17138</v>
      </c>
      <c r="B45" s="1">
        <f t="shared" si="3"/>
        <v>0</v>
      </c>
      <c r="C45" s="1">
        <f>8441</f>
        <v>8441</v>
      </c>
      <c r="D45" s="1">
        <f t="shared" si="1"/>
        <v>19274</v>
      </c>
      <c r="E45" s="1">
        <f t="shared" si="2"/>
        <v>18.822265625</v>
      </c>
    </row>
    <row r="46" spans="1:5" x14ac:dyDescent="0.25">
      <c r="A46" s="1">
        <f>17427</f>
        <v>17427</v>
      </c>
      <c r="B46" s="1">
        <f t="shared" si="3"/>
        <v>0</v>
      </c>
      <c r="C46" s="1">
        <f>8650</f>
        <v>8650</v>
      </c>
      <c r="D46" s="1">
        <f t="shared" si="1"/>
        <v>19274</v>
      </c>
      <c r="E46" s="1">
        <f t="shared" si="2"/>
        <v>18.822265625</v>
      </c>
    </row>
    <row r="47" spans="1:5" x14ac:dyDescent="0.25">
      <c r="A47" s="1">
        <f>17733</f>
        <v>17733</v>
      </c>
      <c r="B47" s="1">
        <f t="shared" si="3"/>
        <v>0</v>
      </c>
      <c r="C47" s="1">
        <f>8848</f>
        <v>8848</v>
      </c>
      <c r="D47" s="1">
        <f t="shared" si="1"/>
        <v>19274</v>
      </c>
      <c r="E47" s="1">
        <f t="shared" si="2"/>
        <v>18.822265625</v>
      </c>
    </row>
    <row r="48" spans="1:5" x14ac:dyDescent="0.25">
      <c r="A48" s="1">
        <f>18040</f>
        <v>18040</v>
      </c>
      <c r="B48" s="1">
        <f t="shared" si="3"/>
        <v>0</v>
      </c>
      <c r="C48" s="1">
        <f>9066</f>
        <v>9066</v>
      </c>
      <c r="D48" s="1">
        <f t="shared" si="1"/>
        <v>19274</v>
      </c>
      <c r="E48" s="1">
        <f t="shared" si="2"/>
        <v>18.822265625</v>
      </c>
    </row>
    <row r="49" spans="1:5" x14ac:dyDescent="0.25">
      <c r="A49" s="1">
        <f>18379</f>
        <v>18379</v>
      </c>
      <c r="B49" s="1">
        <f t="shared" si="3"/>
        <v>0</v>
      </c>
      <c r="C49" s="1">
        <f>9251</f>
        <v>9251</v>
      </c>
      <c r="D49" s="1">
        <f t="shared" si="1"/>
        <v>19274</v>
      </c>
      <c r="E49" s="1">
        <f t="shared" si="2"/>
        <v>18.822265625</v>
      </c>
    </row>
    <row r="50" spans="1:5" x14ac:dyDescent="0.25">
      <c r="A50" s="1">
        <f>18716</f>
        <v>18716</v>
      </c>
      <c r="B50" s="1">
        <f t="shared" si="3"/>
        <v>0</v>
      </c>
      <c r="C50" s="1">
        <f>9454</f>
        <v>9454</v>
      </c>
      <c r="D50" s="1">
        <f t="shared" si="1"/>
        <v>19274</v>
      </c>
      <c r="E50" s="1">
        <f t="shared" si="2"/>
        <v>18.822265625</v>
      </c>
    </row>
    <row r="51" spans="1:5" x14ac:dyDescent="0.25">
      <c r="A51" s="1">
        <f>19048</f>
        <v>19048</v>
      </c>
      <c r="B51" s="1">
        <f t="shared" si="3"/>
        <v>0</v>
      </c>
      <c r="C51" s="1">
        <f>9641</f>
        <v>9641</v>
      </c>
      <c r="D51" s="1">
        <f t="shared" si="1"/>
        <v>19274</v>
      </c>
      <c r="E51" s="1">
        <f t="shared" si="2"/>
        <v>18.822265625</v>
      </c>
    </row>
    <row r="52" spans="1:5" x14ac:dyDescent="0.25">
      <c r="A52" s="1">
        <f>19389</f>
        <v>19389</v>
      </c>
      <c r="B52" s="1">
        <f>4</f>
        <v>4</v>
      </c>
      <c r="C52" s="1">
        <f>9833</f>
        <v>9833</v>
      </c>
      <c r="D52" s="1">
        <f t="shared" si="1"/>
        <v>19274</v>
      </c>
      <c r="E52" s="1">
        <f t="shared" si="2"/>
        <v>18.822265625</v>
      </c>
    </row>
    <row r="53" spans="1:5" x14ac:dyDescent="0.25">
      <c r="A53" s="1">
        <f>19737</f>
        <v>19737</v>
      </c>
      <c r="B53" s="1">
        <f>0</f>
        <v>0</v>
      </c>
      <c r="C53" s="1">
        <f>10031</f>
        <v>10031</v>
      </c>
      <c r="D53" s="1">
        <f t="shared" si="1"/>
        <v>19274</v>
      </c>
      <c r="E53" s="1">
        <f t="shared" si="2"/>
        <v>18.822265625</v>
      </c>
    </row>
    <row r="54" spans="1:5" x14ac:dyDescent="0.25">
      <c r="A54" s="1">
        <f>20050</f>
        <v>20050</v>
      </c>
      <c r="B54" s="1">
        <f>4</f>
        <v>4</v>
      </c>
      <c r="C54" s="1">
        <f>10239</f>
        <v>10239</v>
      </c>
      <c r="D54" s="1">
        <f t="shared" si="1"/>
        <v>19274</v>
      </c>
      <c r="E54" s="1">
        <f t="shared" si="2"/>
        <v>18.822265625</v>
      </c>
    </row>
    <row r="55" spans="1:5" x14ac:dyDescent="0.25">
      <c r="A55" s="1">
        <f>20345</f>
        <v>20345</v>
      </c>
      <c r="B55" s="1">
        <f>3</f>
        <v>3</v>
      </c>
      <c r="C55" s="1">
        <f>10430</f>
        <v>10430</v>
      </c>
      <c r="D55" s="1">
        <f t="shared" si="1"/>
        <v>19274</v>
      </c>
      <c r="E55" s="1">
        <f t="shared" si="2"/>
        <v>18.822265625</v>
      </c>
    </row>
    <row r="56" spans="1:5" x14ac:dyDescent="0.25">
      <c r="A56" s="1">
        <f>20649</f>
        <v>20649</v>
      </c>
      <c r="B56" s="1">
        <f>2</f>
        <v>2</v>
      </c>
      <c r="C56" s="1">
        <f>10626</f>
        <v>10626</v>
      </c>
      <c r="D56" s="1">
        <f t="shared" si="1"/>
        <v>19274</v>
      </c>
      <c r="E56" s="1">
        <f t="shared" si="2"/>
        <v>18.822265625</v>
      </c>
    </row>
    <row r="57" spans="1:5" x14ac:dyDescent="0.25">
      <c r="A57" s="1">
        <f>20937</f>
        <v>20937</v>
      </c>
      <c r="B57" s="1">
        <f>2</f>
        <v>2</v>
      </c>
      <c r="C57" s="1">
        <f>10830</f>
        <v>10830</v>
      </c>
      <c r="D57" s="1">
        <f>19276</f>
        <v>19276</v>
      </c>
      <c r="E57" s="1">
        <f>18.82421875</f>
        <v>18.82421875</v>
      </c>
    </row>
    <row r="58" spans="1:5" x14ac:dyDescent="0.25">
      <c r="A58" s="1">
        <f>21208</f>
        <v>21208</v>
      </c>
      <c r="B58" s="1">
        <f t="shared" ref="B58:B71" si="4">0</f>
        <v>0</v>
      </c>
      <c r="C58" s="1">
        <f>11048</f>
        <v>11048</v>
      </c>
      <c r="D58" s="1">
        <f>19274</f>
        <v>19274</v>
      </c>
      <c r="E58" s="1">
        <f>18.822265625</f>
        <v>18.822265625</v>
      </c>
    </row>
    <row r="59" spans="1:5" x14ac:dyDescent="0.25">
      <c r="A59" s="1">
        <f>21513</f>
        <v>21513</v>
      </c>
      <c r="B59" s="1">
        <f t="shared" si="4"/>
        <v>0</v>
      </c>
      <c r="C59" s="1">
        <f>11256</f>
        <v>11256</v>
      </c>
      <c r="D59" s="1">
        <f>19274</f>
        <v>19274</v>
      </c>
      <c r="E59" s="1">
        <f>18.822265625</f>
        <v>18.822265625</v>
      </c>
    </row>
    <row r="60" spans="1:5" x14ac:dyDescent="0.25">
      <c r="A60" s="1">
        <f>21807</f>
        <v>21807</v>
      </c>
      <c r="B60" s="1">
        <f t="shared" si="4"/>
        <v>0</v>
      </c>
      <c r="C60" s="1">
        <f>11442</f>
        <v>11442</v>
      </c>
      <c r="D60" s="1">
        <f>19274</f>
        <v>19274</v>
      </c>
      <c r="E60" s="1">
        <f>18.822265625</f>
        <v>18.822265625</v>
      </c>
    </row>
    <row r="61" spans="1:5" x14ac:dyDescent="0.25">
      <c r="A61" s="1">
        <f>22159</f>
        <v>22159</v>
      </c>
      <c r="B61" s="1">
        <f t="shared" si="4"/>
        <v>0</v>
      </c>
      <c r="C61" s="1">
        <f>11663</f>
        <v>11663</v>
      </c>
      <c r="D61" s="1">
        <f>19287</f>
        <v>19287</v>
      </c>
      <c r="E61" s="1">
        <f>18.8349609375</f>
        <v>18.8349609375</v>
      </c>
    </row>
    <row r="62" spans="1:5" x14ac:dyDescent="0.25">
      <c r="A62" s="1">
        <f>22485</f>
        <v>22485</v>
      </c>
      <c r="B62" s="1">
        <f t="shared" si="4"/>
        <v>0</v>
      </c>
      <c r="C62" s="1">
        <f>11858</f>
        <v>11858</v>
      </c>
      <c r="D62" s="1">
        <f>19471</f>
        <v>19471</v>
      </c>
      <c r="E62" s="1">
        <f>19.0146484375</f>
        <v>19.0146484375</v>
      </c>
    </row>
    <row r="63" spans="1:5" x14ac:dyDescent="0.25">
      <c r="A63" s="1">
        <f>22838</f>
        <v>22838</v>
      </c>
      <c r="B63" s="1">
        <f t="shared" si="4"/>
        <v>0</v>
      </c>
      <c r="C63" s="1">
        <f>12077</f>
        <v>12077</v>
      </c>
      <c r="D63" s="1">
        <f>19473</f>
        <v>19473</v>
      </c>
      <c r="E63" s="1">
        <f>19.0166015625</f>
        <v>19.0166015625</v>
      </c>
    </row>
    <row r="64" spans="1:5" x14ac:dyDescent="0.25">
      <c r="A64" s="1">
        <f>23203</f>
        <v>23203</v>
      </c>
      <c r="B64" s="1">
        <f t="shared" si="4"/>
        <v>0</v>
      </c>
      <c r="C64" s="1">
        <f>12278</f>
        <v>12278</v>
      </c>
      <c r="D64" s="1">
        <f>19519</f>
        <v>19519</v>
      </c>
      <c r="E64" s="1">
        <f>19.0615234375</f>
        <v>19.0615234375</v>
      </c>
    </row>
    <row r="65" spans="1:5" x14ac:dyDescent="0.25">
      <c r="A65" s="1">
        <f>23538</f>
        <v>23538</v>
      </c>
      <c r="B65" s="1">
        <f t="shared" si="4"/>
        <v>0</v>
      </c>
      <c r="C65" s="1">
        <f>12427</f>
        <v>12427</v>
      </c>
      <c r="D65" s="1">
        <f>19531</f>
        <v>19531</v>
      </c>
      <c r="E65" s="1">
        <f>19.0732421875</f>
        <v>19.0732421875</v>
      </c>
    </row>
    <row r="66" spans="1:5" x14ac:dyDescent="0.25">
      <c r="A66" s="1">
        <f>23882</f>
        <v>23882</v>
      </c>
      <c r="B66" s="1">
        <f t="shared" si="4"/>
        <v>0</v>
      </c>
      <c r="C66" s="1">
        <f>12598</f>
        <v>12598</v>
      </c>
      <c r="D66" s="1">
        <f>19531</f>
        <v>19531</v>
      </c>
      <c r="E66" s="1">
        <f>19.0732421875</f>
        <v>19.0732421875</v>
      </c>
    </row>
    <row r="67" spans="1:5" x14ac:dyDescent="0.25">
      <c r="A67" s="1">
        <f>24235</f>
        <v>24235</v>
      </c>
      <c r="B67" s="1">
        <f t="shared" si="4"/>
        <v>0</v>
      </c>
      <c r="C67" s="1">
        <f>12747</f>
        <v>12747</v>
      </c>
      <c r="D67" s="1">
        <f>19539</f>
        <v>19539</v>
      </c>
      <c r="E67" s="1">
        <f>19.0810546875</f>
        <v>19.0810546875</v>
      </c>
    </row>
    <row r="68" spans="1:5" x14ac:dyDescent="0.25">
      <c r="A68" s="1">
        <f>24579</f>
        <v>24579</v>
      </c>
      <c r="B68" s="1">
        <f t="shared" si="4"/>
        <v>0</v>
      </c>
      <c r="C68" s="1">
        <f>12925</f>
        <v>12925</v>
      </c>
      <c r="D68" s="1">
        <f>19539</f>
        <v>19539</v>
      </c>
      <c r="E68" s="1">
        <f>19.0810546875</f>
        <v>19.0810546875</v>
      </c>
    </row>
    <row r="69" spans="1:5" x14ac:dyDescent="0.25">
      <c r="A69" s="1">
        <f>24923</f>
        <v>24923</v>
      </c>
      <c r="B69" s="1">
        <f t="shared" si="4"/>
        <v>0</v>
      </c>
      <c r="C69" s="1">
        <f>13105</f>
        <v>13105</v>
      </c>
      <c r="D69" s="1">
        <f t="shared" ref="D69:D86" si="5">19547</f>
        <v>19547</v>
      </c>
      <c r="E69" s="1">
        <f t="shared" ref="E69:E86" si="6">19.0888671875</f>
        <v>19.0888671875</v>
      </c>
    </row>
    <row r="70" spans="1:5" x14ac:dyDescent="0.25">
      <c r="A70" s="1">
        <f>25250</f>
        <v>25250</v>
      </c>
      <c r="B70" s="1">
        <f t="shared" si="4"/>
        <v>0</v>
      </c>
      <c r="C70" s="1">
        <f>13284</f>
        <v>13284</v>
      </c>
      <c r="D70" s="1">
        <f t="shared" si="5"/>
        <v>19547</v>
      </c>
      <c r="E70" s="1">
        <f t="shared" si="6"/>
        <v>19.0888671875</v>
      </c>
    </row>
    <row r="71" spans="1:5" x14ac:dyDescent="0.25">
      <c r="A71" s="1">
        <f>25575</f>
        <v>25575</v>
      </c>
      <c r="B71" s="1">
        <f t="shared" si="4"/>
        <v>0</v>
      </c>
      <c r="C71" s="1">
        <f>13442</f>
        <v>13442</v>
      </c>
      <c r="D71" s="1">
        <f t="shared" si="5"/>
        <v>19547</v>
      </c>
      <c r="E71" s="1">
        <f t="shared" si="6"/>
        <v>19.0888671875</v>
      </c>
    </row>
    <row r="72" spans="1:5" x14ac:dyDescent="0.25">
      <c r="A72" s="1">
        <f>25923</f>
        <v>25923</v>
      </c>
      <c r="B72" s="1">
        <f>15</f>
        <v>15</v>
      </c>
      <c r="C72" s="1">
        <f>13607</f>
        <v>13607</v>
      </c>
      <c r="D72" s="1">
        <f t="shared" si="5"/>
        <v>19547</v>
      </c>
      <c r="E72" s="1">
        <f t="shared" si="6"/>
        <v>19.0888671875</v>
      </c>
    </row>
    <row r="73" spans="1:5" x14ac:dyDescent="0.25">
      <c r="A73" s="1">
        <f>26271</f>
        <v>26271</v>
      </c>
      <c r="B73" s="1">
        <f>16</f>
        <v>16</v>
      </c>
      <c r="C73" s="1">
        <f>13793</f>
        <v>13793</v>
      </c>
      <c r="D73" s="1">
        <f t="shared" si="5"/>
        <v>19547</v>
      </c>
      <c r="E73" s="1">
        <f t="shared" si="6"/>
        <v>19.0888671875</v>
      </c>
    </row>
    <row r="74" spans="1:5" x14ac:dyDescent="0.25">
      <c r="A74" s="1">
        <f>26613</f>
        <v>26613</v>
      </c>
      <c r="B74" s="1">
        <f>22</f>
        <v>22</v>
      </c>
      <c r="C74" s="1">
        <f>13989</f>
        <v>13989</v>
      </c>
      <c r="D74" s="1">
        <f t="shared" si="5"/>
        <v>19547</v>
      </c>
      <c r="E74" s="1">
        <f t="shared" si="6"/>
        <v>19.0888671875</v>
      </c>
    </row>
    <row r="75" spans="1:5" x14ac:dyDescent="0.25">
      <c r="A75" s="1">
        <f>26927</f>
        <v>26927</v>
      </c>
      <c r="B75" s="1">
        <f>18</f>
        <v>18</v>
      </c>
      <c r="C75" s="1">
        <f>14173</f>
        <v>14173</v>
      </c>
      <c r="D75" s="1">
        <f t="shared" si="5"/>
        <v>19547</v>
      </c>
      <c r="E75" s="1">
        <f t="shared" si="6"/>
        <v>19.0888671875</v>
      </c>
    </row>
    <row r="76" spans="1:5" x14ac:dyDescent="0.25">
      <c r="A76" s="1">
        <f>27261</f>
        <v>27261</v>
      </c>
      <c r="B76" s="1">
        <f>15</f>
        <v>15</v>
      </c>
      <c r="C76" s="1">
        <f>14371</f>
        <v>14371</v>
      </c>
      <c r="D76" s="1">
        <f t="shared" si="5"/>
        <v>19547</v>
      </c>
      <c r="E76" s="1">
        <f t="shared" si="6"/>
        <v>19.0888671875</v>
      </c>
    </row>
    <row r="77" spans="1:5" x14ac:dyDescent="0.25">
      <c r="A77" s="1">
        <f>27607</f>
        <v>27607</v>
      </c>
      <c r="B77" s="1">
        <f>2</f>
        <v>2</v>
      </c>
      <c r="C77" s="1">
        <f>14580</f>
        <v>14580</v>
      </c>
      <c r="D77" s="1">
        <f t="shared" si="5"/>
        <v>19547</v>
      </c>
      <c r="E77" s="1">
        <f t="shared" si="6"/>
        <v>19.0888671875</v>
      </c>
    </row>
    <row r="78" spans="1:5" x14ac:dyDescent="0.25">
      <c r="A78" s="1">
        <f>27958</f>
        <v>27958</v>
      </c>
      <c r="B78" s="1">
        <f>0</f>
        <v>0</v>
      </c>
      <c r="C78" s="1">
        <f>14772</f>
        <v>14772</v>
      </c>
      <c r="D78" s="1">
        <f t="shared" si="5"/>
        <v>19547</v>
      </c>
      <c r="E78" s="1">
        <f t="shared" si="6"/>
        <v>19.0888671875</v>
      </c>
    </row>
    <row r="79" spans="1:5" x14ac:dyDescent="0.25">
      <c r="A79" s="1">
        <f>28311</f>
        <v>28311</v>
      </c>
      <c r="B79" s="1">
        <f>8</f>
        <v>8</v>
      </c>
      <c r="C79" s="1">
        <f>14984</f>
        <v>14984</v>
      </c>
      <c r="D79" s="1">
        <f t="shared" si="5"/>
        <v>19547</v>
      </c>
      <c r="E79" s="1">
        <f t="shared" si="6"/>
        <v>19.0888671875</v>
      </c>
    </row>
    <row r="80" spans="1:5" x14ac:dyDescent="0.25">
      <c r="A80" s="1">
        <f>28638</f>
        <v>28638</v>
      </c>
      <c r="B80" s="1">
        <f>0</f>
        <v>0</v>
      </c>
      <c r="C80" s="1">
        <f>15162</f>
        <v>15162</v>
      </c>
      <c r="D80" s="1">
        <f t="shared" si="5"/>
        <v>19547</v>
      </c>
      <c r="E80" s="1">
        <f t="shared" si="6"/>
        <v>19.0888671875</v>
      </c>
    </row>
    <row r="81" spans="1:5" x14ac:dyDescent="0.25">
      <c r="A81" s="1">
        <f>28971</f>
        <v>28971</v>
      </c>
      <c r="B81" s="1">
        <f>0</f>
        <v>0</v>
      </c>
      <c r="C81" s="1">
        <f>15384</f>
        <v>15384</v>
      </c>
      <c r="D81" s="1">
        <f t="shared" si="5"/>
        <v>19547</v>
      </c>
      <c r="E81" s="1">
        <f t="shared" si="6"/>
        <v>19.0888671875</v>
      </c>
    </row>
    <row r="82" spans="1:5" x14ac:dyDescent="0.25">
      <c r="A82" s="1">
        <f>29315</f>
        <v>29315</v>
      </c>
      <c r="B82" s="1">
        <f>0</f>
        <v>0</v>
      </c>
      <c r="C82" s="1">
        <f>15602</f>
        <v>15602</v>
      </c>
      <c r="D82" s="1">
        <f t="shared" si="5"/>
        <v>19547</v>
      </c>
      <c r="E82" s="1">
        <f t="shared" si="6"/>
        <v>19.0888671875</v>
      </c>
    </row>
    <row r="83" spans="1:5" x14ac:dyDescent="0.25">
      <c r="A83" s="1">
        <f>29684</f>
        <v>29684</v>
      </c>
      <c r="B83" s="1">
        <f>0</f>
        <v>0</v>
      </c>
      <c r="C83" s="1">
        <f>15832</f>
        <v>15832</v>
      </c>
      <c r="D83" s="1">
        <f t="shared" si="5"/>
        <v>19547</v>
      </c>
      <c r="E83" s="1">
        <f t="shared" si="6"/>
        <v>19.0888671875</v>
      </c>
    </row>
    <row r="84" spans="1:5" x14ac:dyDescent="0.25">
      <c r="A84" s="1">
        <f>30024</f>
        <v>30024</v>
      </c>
      <c r="B84" s="1">
        <f>0</f>
        <v>0</v>
      </c>
      <c r="C84" s="1">
        <f>16087</f>
        <v>16087</v>
      </c>
      <c r="D84" s="1">
        <f t="shared" si="5"/>
        <v>19547</v>
      </c>
      <c r="E84" s="1">
        <f t="shared" si="6"/>
        <v>19.0888671875</v>
      </c>
    </row>
    <row r="85" spans="1:5" x14ac:dyDescent="0.25">
      <c r="A85" s="1">
        <f>30358</f>
        <v>30358</v>
      </c>
      <c r="B85" s="1">
        <f>0</f>
        <v>0</v>
      </c>
      <c r="C85" s="1">
        <f>16314</f>
        <v>16314</v>
      </c>
      <c r="D85" s="1">
        <f t="shared" si="5"/>
        <v>19547</v>
      </c>
      <c r="E85" s="1">
        <f t="shared" si="6"/>
        <v>19.0888671875</v>
      </c>
    </row>
    <row r="86" spans="1:5" x14ac:dyDescent="0.25">
      <c r="A86" s="1">
        <f>30692</f>
        <v>30692</v>
      </c>
      <c r="B86" s="1">
        <f>0</f>
        <v>0</v>
      </c>
      <c r="C86" s="1">
        <f>16554</f>
        <v>16554</v>
      </c>
      <c r="D86" s="1">
        <f t="shared" si="5"/>
        <v>19547</v>
      </c>
      <c r="E86" s="1">
        <f t="shared" si="6"/>
        <v>19.0888671875</v>
      </c>
    </row>
    <row r="87" spans="1:5" x14ac:dyDescent="0.25">
      <c r="A87" s="1">
        <f>31031</f>
        <v>31031</v>
      </c>
      <c r="B87" s="1">
        <f>22</f>
        <v>22</v>
      </c>
      <c r="C87" s="1">
        <f>16820</f>
        <v>16820</v>
      </c>
      <c r="D87" s="1">
        <f>19549</f>
        <v>19549</v>
      </c>
      <c r="E87" s="1">
        <f>19.0908203125</f>
        <v>19.0908203125</v>
      </c>
    </row>
    <row r="88" spans="1:5" x14ac:dyDescent="0.25">
      <c r="A88" s="1">
        <f>31370</f>
        <v>31370</v>
      </c>
      <c r="B88" s="1">
        <f t="shared" ref="B88:B95" si="7">0</f>
        <v>0</v>
      </c>
      <c r="C88" s="1">
        <f>17050</f>
        <v>17050</v>
      </c>
      <c r="D88" s="1">
        <f>19547</f>
        <v>19547</v>
      </c>
      <c r="E88" s="1">
        <f>19.0888671875</f>
        <v>19.0888671875</v>
      </c>
    </row>
    <row r="89" spans="1:5" x14ac:dyDescent="0.25">
      <c r="A89" s="1">
        <f>31665</f>
        <v>31665</v>
      </c>
      <c r="B89" s="1">
        <f t="shared" si="7"/>
        <v>0</v>
      </c>
      <c r="C89" s="1">
        <f>17246</f>
        <v>17246</v>
      </c>
      <c r="D89" s="1">
        <f>19549</f>
        <v>19549</v>
      </c>
      <c r="E89" s="1">
        <f>19.0908203125</f>
        <v>19.0908203125</v>
      </c>
    </row>
    <row r="90" spans="1:5" x14ac:dyDescent="0.25">
      <c r="A90" s="1">
        <f>31982</f>
        <v>31982</v>
      </c>
      <c r="B90" s="1">
        <f t="shared" si="7"/>
        <v>0</v>
      </c>
      <c r="C90" s="1">
        <f>17431</f>
        <v>17431</v>
      </c>
      <c r="D90" s="1">
        <f t="shared" ref="D90:D101" si="8">19547</f>
        <v>19547</v>
      </c>
      <c r="E90" s="1">
        <f t="shared" ref="E90:E101" si="9">19.0888671875</f>
        <v>19.0888671875</v>
      </c>
    </row>
    <row r="91" spans="1:5" x14ac:dyDescent="0.25">
      <c r="A91" s="1">
        <f>32326</f>
        <v>32326</v>
      </c>
      <c r="B91" s="1">
        <f t="shared" si="7"/>
        <v>0</v>
      </c>
      <c r="C91" s="1">
        <f>17598</f>
        <v>17598</v>
      </c>
      <c r="D91" s="1">
        <f t="shared" si="8"/>
        <v>19547</v>
      </c>
      <c r="E91" s="1">
        <f t="shared" si="9"/>
        <v>19.0888671875</v>
      </c>
    </row>
    <row r="92" spans="1:5" x14ac:dyDescent="0.25">
      <c r="A92" s="1">
        <f>32670</f>
        <v>32670</v>
      </c>
      <c r="B92" s="1">
        <f t="shared" si="7"/>
        <v>0</v>
      </c>
      <c r="C92" s="1">
        <f>17762</f>
        <v>17762</v>
      </c>
      <c r="D92" s="1">
        <f t="shared" si="8"/>
        <v>19547</v>
      </c>
      <c r="E92" s="1">
        <f t="shared" si="9"/>
        <v>19.0888671875</v>
      </c>
    </row>
    <row r="93" spans="1:5" x14ac:dyDescent="0.25">
      <c r="A93" s="1">
        <f>32984</f>
        <v>32984</v>
      </c>
      <c r="B93" s="1">
        <f t="shared" si="7"/>
        <v>0</v>
      </c>
      <c r="C93" s="1">
        <f>17909</f>
        <v>17909</v>
      </c>
      <c r="D93" s="1">
        <f t="shared" si="8"/>
        <v>19547</v>
      </c>
      <c r="E93" s="1">
        <f t="shared" si="9"/>
        <v>19.0888671875</v>
      </c>
    </row>
    <row r="94" spans="1:5" x14ac:dyDescent="0.25">
      <c r="A94" s="1">
        <f>33335</f>
        <v>33335</v>
      </c>
      <c r="B94" s="1">
        <f t="shared" si="7"/>
        <v>0</v>
      </c>
      <c r="C94" s="1">
        <f>18064</f>
        <v>18064</v>
      </c>
      <c r="D94" s="1">
        <f t="shared" si="8"/>
        <v>19547</v>
      </c>
      <c r="E94" s="1">
        <f t="shared" si="9"/>
        <v>19.0888671875</v>
      </c>
    </row>
    <row r="95" spans="1:5" x14ac:dyDescent="0.25">
      <c r="A95" s="1">
        <f>33677</f>
        <v>33677</v>
      </c>
      <c r="B95" s="1">
        <f t="shared" si="7"/>
        <v>0</v>
      </c>
      <c r="C95" s="1">
        <f>18196</f>
        <v>18196</v>
      </c>
      <c r="D95" s="1">
        <f t="shared" si="8"/>
        <v>19547</v>
      </c>
      <c r="E95" s="1">
        <f t="shared" si="9"/>
        <v>19.0888671875</v>
      </c>
    </row>
    <row r="96" spans="1:5" x14ac:dyDescent="0.25">
      <c r="A96" s="1">
        <f>34017</f>
        <v>34017</v>
      </c>
      <c r="B96" s="1">
        <f>4</f>
        <v>4</v>
      </c>
      <c r="C96" s="1">
        <f>18370</f>
        <v>18370</v>
      </c>
      <c r="D96" s="1">
        <f t="shared" si="8"/>
        <v>19547</v>
      </c>
      <c r="E96" s="1">
        <f t="shared" si="9"/>
        <v>19.0888671875</v>
      </c>
    </row>
    <row r="97" spans="1:5" x14ac:dyDescent="0.25">
      <c r="A97" s="1">
        <f>34343</f>
        <v>34343</v>
      </c>
      <c r="B97" s="1">
        <f t="shared" ref="B97:B107" si="10">0</f>
        <v>0</v>
      </c>
      <c r="C97" s="1">
        <f>18531</f>
        <v>18531</v>
      </c>
      <c r="D97" s="1">
        <f t="shared" si="8"/>
        <v>19547</v>
      </c>
      <c r="E97" s="1">
        <f t="shared" si="9"/>
        <v>19.0888671875</v>
      </c>
    </row>
    <row r="98" spans="1:5" x14ac:dyDescent="0.25">
      <c r="A98" s="1">
        <f>34645</f>
        <v>34645</v>
      </c>
      <c r="B98" s="1">
        <f t="shared" si="10"/>
        <v>0</v>
      </c>
      <c r="C98" s="1">
        <f>18702</f>
        <v>18702</v>
      </c>
      <c r="D98" s="1">
        <f t="shared" si="8"/>
        <v>19547</v>
      </c>
      <c r="E98" s="1">
        <f t="shared" si="9"/>
        <v>19.0888671875</v>
      </c>
    </row>
    <row r="99" spans="1:5" x14ac:dyDescent="0.25">
      <c r="A99" s="1">
        <f>34924</f>
        <v>34924</v>
      </c>
      <c r="B99" s="1">
        <f t="shared" si="10"/>
        <v>0</v>
      </c>
      <c r="C99" s="1">
        <f>18866</f>
        <v>18866</v>
      </c>
      <c r="D99" s="1">
        <f t="shared" si="8"/>
        <v>19547</v>
      </c>
      <c r="E99" s="1">
        <f t="shared" si="9"/>
        <v>19.0888671875</v>
      </c>
    </row>
    <row r="100" spans="1:5" x14ac:dyDescent="0.25">
      <c r="A100" s="1">
        <f>35252</f>
        <v>35252</v>
      </c>
      <c r="B100" s="1">
        <f t="shared" si="10"/>
        <v>0</v>
      </c>
      <c r="C100" s="1">
        <f>19039</f>
        <v>19039</v>
      </c>
      <c r="D100" s="1">
        <f t="shared" si="8"/>
        <v>19547</v>
      </c>
      <c r="E100" s="1">
        <f t="shared" si="9"/>
        <v>19.0888671875</v>
      </c>
    </row>
    <row r="101" spans="1:5" x14ac:dyDescent="0.25">
      <c r="A101" s="1">
        <f>35603</f>
        <v>35603</v>
      </c>
      <c r="B101" s="1">
        <f t="shared" si="10"/>
        <v>0</v>
      </c>
      <c r="C101" s="1">
        <f>19195</f>
        <v>19195</v>
      </c>
      <c r="D101" s="1">
        <f t="shared" si="8"/>
        <v>19547</v>
      </c>
      <c r="E101" s="1">
        <f t="shared" si="9"/>
        <v>19.0888671875</v>
      </c>
    </row>
    <row r="102" spans="1:5" x14ac:dyDescent="0.25">
      <c r="A102" s="1">
        <f>35951</f>
        <v>35951</v>
      </c>
      <c r="B102" s="1">
        <f t="shared" si="10"/>
        <v>0</v>
      </c>
      <c r="C102" s="1">
        <f>19376</f>
        <v>19376</v>
      </c>
      <c r="D102" s="1">
        <f>19559</f>
        <v>19559</v>
      </c>
      <c r="E102" s="1">
        <f>19.1005859375</f>
        <v>19.1005859375</v>
      </c>
    </row>
    <row r="103" spans="1:5" x14ac:dyDescent="0.25">
      <c r="A103" s="1">
        <f>36300</f>
        <v>36300</v>
      </c>
      <c r="B103" s="1">
        <f t="shared" si="10"/>
        <v>0</v>
      </c>
      <c r="C103" s="1">
        <f>19559</f>
        <v>19559</v>
      </c>
      <c r="D103" s="1">
        <f>19559</f>
        <v>19559</v>
      </c>
      <c r="E103" s="1">
        <f>19.1005859375</f>
        <v>19.1005859375</v>
      </c>
    </row>
    <row r="104" spans="1:5" x14ac:dyDescent="0.25">
      <c r="A104" s="1">
        <f>36646</f>
        <v>36646</v>
      </c>
      <c r="B104" s="1">
        <f t="shared" si="10"/>
        <v>0</v>
      </c>
      <c r="C104" s="1">
        <f>19727</f>
        <v>19727</v>
      </c>
      <c r="D104" s="1">
        <f>19559</f>
        <v>19559</v>
      </c>
      <c r="E104" s="1">
        <f>19.1005859375</f>
        <v>19.1005859375</v>
      </c>
    </row>
    <row r="105" spans="1:5" x14ac:dyDescent="0.25">
      <c r="A105" s="1">
        <f>37003</f>
        <v>37003</v>
      </c>
      <c r="B105" s="1">
        <f t="shared" si="10"/>
        <v>0</v>
      </c>
      <c r="C105" s="1">
        <f>19898</f>
        <v>19898</v>
      </c>
      <c r="D105" s="1">
        <f>19559</f>
        <v>19559</v>
      </c>
      <c r="E105" s="1">
        <f>19.1005859375</f>
        <v>19.1005859375</v>
      </c>
    </row>
    <row r="106" spans="1:5" x14ac:dyDescent="0.25">
      <c r="A106" s="1">
        <f>37351</f>
        <v>37351</v>
      </c>
      <c r="B106" s="1">
        <f t="shared" si="10"/>
        <v>0</v>
      </c>
      <c r="C106" s="1">
        <f>20080</f>
        <v>20080</v>
      </c>
      <c r="D106" s="1">
        <f>19559</f>
        <v>19559</v>
      </c>
      <c r="E106" s="1">
        <f>19.1005859375</f>
        <v>19.1005859375</v>
      </c>
    </row>
    <row r="107" spans="1:5" x14ac:dyDescent="0.25">
      <c r="A107" s="1">
        <f>37694</f>
        <v>37694</v>
      </c>
      <c r="B107" s="1">
        <f t="shared" si="10"/>
        <v>0</v>
      </c>
      <c r="C107" s="1">
        <f>20226</f>
        <v>20226</v>
      </c>
      <c r="D107" s="1">
        <f>19575</f>
        <v>19575</v>
      </c>
      <c r="E107" s="1">
        <f>19.1162109375</f>
        <v>19.1162109375</v>
      </c>
    </row>
    <row r="108" spans="1:5" x14ac:dyDescent="0.25">
      <c r="A108" s="1">
        <f>38001</f>
        <v>38001</v>
      </c>
      <c r="B108" s="1">
        <f>9</f>
        <v>9</v>
      </c>
      <c r="C108" s="1">
        <f>20375</f>
        <v>20375</v>
      </c>
      <c r="D108" s="1">
        <f>19575</f>
        <v>19575</v>
      </c>
      <c r="E108" s="1">
        <f>19.1162109375</f>
        <v>19.1162109375</v>
      </c>
    </row>
    <row r="109" spans="1:5" x14ac:dyDescent="0.25">
      <c r="A109" s="1">
        <f>38314</f>
        <v>38314</v>
      </c>
      <c r="B109" s="1">
        <f>0</f>
        <v>0</v>
      </c>
      <c r="C109" s="1">
        <f>20510</f>
        <v>20510</v>
      </c>
      <c r="D109" s="1">
        <f>19575</f>
        <v>19575</v>
      </c>
      <c r="E109" s="1">
        <f>19.1162109375</f>
        <v>19.1162109375</v>
      </c>
    </row>
    <row r="110" spans="1:5" x14ac:dyDescent="0.25">
      <c r="A110" s="1">
        <f>38621</f>
        <v>38621</v>
      </c>
      <c r="B110" s="1">
        <f>0</f>
        <v>0</v>
      </c>
      <c r="C110" s="1">
        <f>20703</f>
        <v>20703</v>
      </c>
      <c r="D110" s="1">
        <f>19575</f>
        <v>19575</v>
      </c>
      <c r="E110" s="1">
        <f>19.1162109375</f>
        <v>19.1162109375</v>
      </c>
    </row>
    <row r="111" spans="1:5" x14ac:dyDescent="0.25">
      <c r="A111" s="1">
        <f>38901</f>
        <v>38901</v>
      </c>
      <c r="B111" s="1">
        <f>0</f>
        <v>0</v>
      </c>
      <c r="C111" s="1">
        <f>20821</f>
        <v>20821</v>
      </c>
      <c r="D111" s="1">
        <f>19575</f>
        <v>19575</v>
      </c>
      <c r="E111" s="1">
        <f>19.1162109375</f>
        <v>19.1162109375</v>
      </c>
    </row>
    <row r="112" spans="1:5" x14ac:dyDescent="0.25">
      <c r="A112" s="1">
        <f>39176</f>
        <v>39176</v>
      </c>
      <c r="B112" s="1">
        <f>4</f>
        <v>4</v>
      </c>
      <c r="C112" s="1">
        <f>20989</f>
        <v>20989</v>
      </c>
      <c r="D112" s="1">
        <f>19579</f>
        <v>19579</v>
      </c>
      <c r="E112" s="1">
        <f>19.1201171875</f>
        <v>19.1201171875</v>
      </c>
    </row>
    <row r="113" spans="1:5" x14ac:dyDescent="0.25">
      <c r="A113" s="1">
        <f>39448</f>
        <v>39448</v>
      </c>
      <c r="B113" s="1">
        <f>3</f>
        <v>3</v>
      </c>
      <c r="C113" s="1">
        <f>21151</f>
        <v>21151</v>
      </c>
      <c r="D113" s="1">
        <f>19579</f>
        <v>19579</v>
      </c>
      <c r="E113" s="1">
        <f>19.1201171875</f>
        <v>19.1201171875</v>
      </c>
    </row>
    <row r="114" spans="1:5" x14ac:dyDescent="0.25">
      <c r="A114" s="1">
        <f>39768</f>
        <v>39768</v>
      </c>
      <c r="B114" s="1">
        <f>0</f>
        <v>0</v>
      </c>
      <c r="C114" s="1">
        <f>21333</f>
        <v>21333</v>
      </c>
      <c r="D114" s="1">
        <f>19581</f>
        <v>19581</v>
      </c>
      <c r="E114" s="1">
        <f>19.1220703125</f>
        <v>19.1220703125</v>
      </c>
    </row>
    <row r="115" spans="1:5" x14ac:dyDescent="0.25">
      <c r="A115" s="1">
        <f>40124</f>
        <v>40124</v>
      </c>
      <c r="B115" s="1">
        <f>0</f>
        <v>0</v>
      </c>
      <c r="C115" s="1">
        <f>21478</f>
        <v>21478</v>
      </c>
      <c r="D115" s="1">
        <f t="shared" ref="D115:D140" si="11">19579</f>
        <v>19579</v>
      </c>
      <c r="E115" s="1">
        <f t="shared" ref="E115:E140" si="12">19.1201171875</f>
        <v>19.1201171875</v>
      </c>
    </row>
    <row r="116" spans="1:5" x14ac:dyDescent="0.25">
      <c r="A116" s="1">
        <f>40477</f>
        <v>40477</v>
      </c>
      <c r="B116" s="1">
        <f>0</f>
        <v>0</v>
      </c>
      <c r="C116" s="1">
        <f>21636</f>
        <v>21636</v>
      </c>
      <c r="D116" s="1">
        <f t="shared" si="11"/>
        <v>19579</v>
      </c>
      <c r="E116" s="1">
        <f t="shared" si="12"/>
        <v>19.1201171875</v>
      </c>
    </row>
    <row r="117" spans="1:5" x14ac:dyDescent="0.25">
      <c r="A117" s="1">
        <f>40848</f>
        <v>40848</v>
      </c>
      <c r="B117" s="1">
        <f>0</f>
        <v>0</v>
      </c>
      <c r="C117" s="1">
        <f>21820</f>
        <v>21820</v>
      </c>
      <c r="D117" s="1">
        <f t="shared" si="11"/>
        <v>19579</v>
      </c>
      <c r="E117" s="1">
        <f t="shared" si="12"/>
        <v>19.1201171875</v>
      </c>
    </row>
    <row r="118" spans="1:5" x14ac:dyDescent="0.25">
      <c r="A118" s="1">
        <f>41202</f>
        <v>41202</v>
      </c>
      <c r="B118" s="1">
        <f>0</f>
        <v>0</v>
      </c>
      <c r="C118" s="1">
        <f>22008</f>
        <v>22008</v>
      </c>
      <c r="D118" s="1">
        <f t="shared" si="11"/>
        <v>19579</v>
      </c>
      <c r="E118" s="1">
        <f t="shared" si="12"/>
        <v>19.1201171875</v>
      </c>
    </row>
    <row r="119" spans="1:5" x14ac:dyDescent="0.25">
      <c r="A119" s="1">
        <f>41528</f>
        <v>41528</v>
      </c>
      <c r="B119" s="1">
        <f>6</f>
        <v>6</v>
      </c>
      <c r="C119" s="1">
        <f>22179</f>
        <v>22179</v>
      </c>
      <c r="D119" s="1">
        <f t="shared" si="11"/>
        <v>19579</v>
      </c>
      <c r="E119" s="1">
        <f t="shared" si="12"/>
        <v>19.1201171875</v>
      </c>
    </row>
    <row r="120" spans="1:5" x14ac:dyDescent="0.25">
      <c r="A120" s="1">
        <f>41840</f>
        <v>41840</v>
      </c>
      <c r="B120" s="1">
        <f>0</f>
        <v>0</v>
      </c>
      <c r="C120" s="1">
        <f>22331</f>
        <v>22331</v>
      </c>
      <c r="D120" s="1">
        <f t="shared" si="11"/>
        <v>19579</v>
      </c>
      <c r="E120" s="1">
        <f t="shared" si="12"/>
        <v>19.1201171875</v>
      </c>
    </row>
    <row r="121" spans="1:5" x14ac:dyDescent="0.25">
      <c r="A121" s="1">
        <f>42166</f>
        <v>42166</v>
      </c>
      <c r="B121" s="1">
        <f>0</f>
        <v>0</v>
      </c>
      <c r="C121" s="1">
        <f>22510</f>
        <v>22510</v>
      </c>
      <c r="D121" s="1">
        <f t="shared" si="11"/>
        <v>19579</v>
      </c>
      <c r="E121" s="1">
        <f t="shared" si="12"/>
        <v>19.1201171875</v>
      </c>
    </row>
    <row r="122" spans="1:5" x14ac:dyDescent="0.25">
      <c r="A122" s="1">
        <f>42468</f>
        <v>42468</v>
      </c>
      <c r="B122" s="1">
        <f>0</f>
        <v>0</v>
      </c>
      <c r="C122" s="1">
        <f>22696</f>
        <v>22696</v>
      </c>
      <c r="D122" s="1">
        <f t="shared" si="11"/>
        <v>19579</v>
      </c>
      <c r="E122" s="1">
        <f t="shared" si="12"/>
        <v>19.1201171875</v>
      </c>
    </row>
    <row r="123" spans="1:5" x14ac:dyDescent="0.25">
      <c r="A123" s="1">
        <f>42776</f>
        <v>42776</v>
      </c>
      <c r="B123" s="1">
        <f>4</f>
        <v>4</v>
      </c>
      <c r="C123" s="1">
        <f>22864</f>
        <v>22864</v>
      </c>
      <c r="D123" s="1">
        <f t="shared" si="11"/>
        <v>19579</v>
      </c>
      <c r="E123" s="1">
        <f t="shared" si="12"/>
        <v>19.1201171875</v>
      </c>
    </row>
    <row r="124" spans="1:5" x14ac:dyDescent="0.25">
      <c r="A124" s="1">
        <f>43082</f>
        <v>43082</v>
      </c>
      <c r="B124" s="1">
        <f>0</f>
        <v>0</v>
      </c>
      <c r="C124" s="1">
        <f>23038</f>
        <v>23038</v>
      </c>
      <c r="D124" s="1">
        <f t="shared" si="11"/>
        <v>19579</v>
      </c>
      <c r="E124" s="1">
        <f t="shared" si="12"/>
        <v>19.1201171875</v>
      </c>
    </row>
    <row r="125" spans="1:5" x14ac:dyDescent="0.25">
      <c r="A125" s="1">
        <f>43358</f>
        <v>43358</v>
      </c>
      <c r="B125" s="1">
        <f>0</f>
        <v>0</v>
      </c>
      <c r="C125" s="1">
        <f>23216</f>
        <v>23216</v>
      </c>
      <c r="D125" s="1">
        <f t="shared" si="11"/>
        <v>19579</v>
      </c>
      <c r="E125" s="1">
        <f t="shared" si="12"/>
        <v>19.1201171875</v>
      </c>
    </row>
    <row r="126" spans="1:5" x14ac:dyDescent="0.25">
      <c r="A126" s="1">
        <f>43660</f>
        <v>43660</v>
      </c>
      <c r="B126" s="1">
        <f>0</f>
        <v>0</v>
      </c>
      <c r="C126" s="1">
        <f>23367</f>
        <v>23367</v>
      </c>
      <c r="D126" s="1">
        <f t="shared" si="11"/>
        <v>19579</v>
      </c>
      <c r="E126" s="1">
        <f t="shared" si="12"/>
        <v>19.1201171875</v>
      </c>
    </row>
    <row r="127" spans="1:5" x14ac:dyDescent="0.25">
      <c r="A127" s="1">
        <f>43971</f>
        <v>43971</v>
      </c>
      <c r="B127" s="1">
        <f>0</f>
        <v>0</v>
      </c>
      <c r="C127" s="1">
        <f>23568</f>
        <v>23568</v>
      </c>
      <c r="D127" s="1">
        <f t="shared" si="11"/>
        <v>19579</v>
      </c>
      <c r="E127" s="1">
        <f t="shared" si="12"/>
        <v>19.1201171875</v>
      </c>
    </row>
    <row r="128" spans="1:5" x14ac:dyDescent="0.25">
      <c r="A128" s="1">
        <f>44268</f>
        <v>44268</v>
      </c>
      <c r="B128" s="1">
        <f>0</f>
        <v>0</v>
      </c>
      <c r="C128" s="1">
        <f>23729</f>
        <v>23729</v>
      </c>
      <c r="D128" s="1">
        <f t="shared" si="11"/>
        <v>19579</v>
      </c>
      <c r="E128" s="1">
        <f t="shared" si="12"/>
        <v>19.1201171875</v>
      </c>
    </row>
    <row r="129" spans="1:5" x14ac:dyDescent="0.25">
      <c r="A129" s="1">
        <f>44594</f>
        <v>44594</v>
      </c>
      <c r="B129" s="1">
        <f>0</f>
        <v>0</v>
      </c>
      <c r="C129" s="1">
        <f>23900</f>
        <v>23900</v>
      </c>
      <c r="D129" s="1">
        <f t="shared" si="11"/>
        <v>19579</v>
      </c>
      <c r="E129" s="1">
        <f t="shared" si="12"/>
        <v>19.1201171875</v>
      </c>
    </row>
    <row r="130" spans="1:5" x14ac:dyDescent="0.25">
      <c r="A130" s="1">
        <f>44896</f>
        <v>44896</v>
      </c>
      <c r="B130" s="1">
        <f>9</f>
        <v>9</v>
      </c>
      <c r="C130" s="1">
        <f>24071</f>
        <v>24071</v>
      </c>
      <c r="D130" s="1">
        <f t="shared" si="11"/>
        <v>19579</v>
      </c>
      <c r="E130" s="1">
        <f t="shared" si="12"/>
        <v>19.1201171875</v>
      </c>
    </row>
    <row r="131" spans="1:5" x14ac:dyDescent="0.25">
      <c r="A131" s="1">
        <f>45215</f>
        <v>45215</v>
      </c>
      <c r="B131" s="1">
        <f>0</f>
        <v>0</v>
      </c>
      <c r="C131" s="1">
        <f>24253</f>
        <v>24253</v>
      </c>
      <c r="D131" s="1">
        <f t="shared" si="11"/>
        <v>19579</v>
      </c>
      <c r="E131" s="1">
        <f t="shared" si="12"/>
        <v>19.1201171875</v>
      </c>
    </row>
    <row r="132" spans="1:5" x14ac:dyDescent="0.25">
      <c r="A132" s="1">
        <f>45575</f>
        <v>45575</v>
      </c>
      <c r="B132" s="1">
        <f>0</f>
        <v>0</v>
      </c>
      <c r="C132" s="1">
        <f>24422</f>
        <v>24422</v>
      </c>
      <c r="D132" s="1">
        <f t="shared" si="11"/>
        <v>19579</v>
      </c>
      <c r="E132" s="1">
        <f t="shared" si="12"/>
        <v>19.1201171875</v>
      </c>
    </row>
    <row r="133" spans="1:5" x14ac:dyDescent="0.25">
      <c r="A133" s="1">
        <f>45979</f>
        <v>45979</v>
      </c>
      <c r="B133" s="1">
        <f>0</f>
        <v>0</v>
      </c>
      <c r="C133" s="1">
        <f>24589</f>
        <v>24589</v>
      </c>
      <c r="D133" s="1">
        <f t="shared" si="11"/>
        <v>19579</v>
      </c>
      <c r="E133" s="1">
        <f t="shared" si="12"/>
        <v>19.1201171875</v>
      </c>
    </row>
    <row r="134" spans="1:5" x14ac:dyDescent="0.25">
      <c r="A134" s="1">
        <f>46440</f>
        <v>46440</v>
      </c>
      <c r="B134" s="1">
        <f>2</f>
        <v>2</v>
      </c>
      <c r="C134" s="1">
        <f>24755</f>
        <v>24755</v>
      </c>
      <c r="D134" s="1">
        <f t="shared" si="11"/>
        <v>19579</v>
      </c>
      <c r="E134" s="1">
        <f t="shared" si="12"/>
        <v>19.1201171875</v>
      </c>
    </row>
    <row r="135" spans="1:5" x14ac:dyDescent="0.25">
      <c r="A135" s="1">
        <f>46859</f>
        <v>46859</v>
      </c>
      <c r="B135" s="1">
        <f>0</f>
        <v>0</v>
      </c>
      <c r="C135" s="1">
        <f>24923</f>
        <v>24923</v>
      </c>
      <c r="D135" s="1">
        <f t="shared" si="11"/>
        <v>19579</v>
      </c>
      <c r="E135" s="1">
        <f t="shared" si="12"/>
        <v>19.1201171875</v>
      </c>
    </row>
    <row r="136" spans="1:5" x14ac:dyDescent="0.25">
      <c r="A136" s="1">
        <f>47270</f>
        <v>47270</v>
      </c>
      <c r="B136" s="1">
        <f>0</f>
        <v>0</v>
      </c>
      <c r="C136" s="1">
        <f>25084</f>
        <v>25084</v>
      </c>
      <c r="D136" s="1">
        <f t="shared" si="11"/>
        <v>19579</v>
      </c>
      <c r="E136" s="1">
        <f t="shared" si="12"/>
        <v>19.1201171875</v>
      </c>
    </row>
    <row r="137" spans="1:5" x14ac:dyDescent="0.25">
      <c r="A137" s="1">
        <f>47675</f>
        <v>47675</v>
      </c>
      <c r="B137" s="1">
        <f>0</f>
        <v>0</v>
      </c>
      <c r="C137" s="1">
        <f>25247</f>
        <v>25247</v>
      </c>
      <c r="D137" s="1">
        <f t="shared" si="11"/>
        <v>19579</v>
      </c>
      <c r="E137" s="1">
        <f t="shared" si="12"/>
        <v>19.1201171875</v>
      </c>
    </row>
    <row r="138" spans="1:5" x14ac:dyDescent="0.25">
      <c r="A138" s="1">
        <f>48091</f>
        <v>48091</v>
      </c>
      <c r="B138" s="1">
        <f>0</f>
        <v>0</v>
      </c>
      <c r="C138" s="1">
        <f>25406</f>
        <v>25406</v>
      </c>
      <c r="D138" s="1">
        <f t="shared" si="11"/>
        <v>19579</v>
      </c>
      <c r="E138" s="1">
        <f t="shared" si="12"/>
        <v>19.1201171875</v>
      </c>
    </row>
    <row r="139" spans="1:5" x14ac:dyDescent="0.25">
      <c r="A139" s="1">
        <f>48418</f>
        <v>48418</v>
      </c>
      <c r="B139" s="1">
        <f>20</f>
        <v>20</v>
      </c>
      <c r="C139" s="1">
        <f>25577</f>
        <v>25577</v>
      </c>
      <c r="D139" s="1">
        <f t="shared" si="11"/>
        <v>19579</v>
      </c>
      <c r="E139" s="1">
        <f t="shared" si="12"/>
        <v>19.1201171875</v>
      </c>
    </row>
    <row r="140" spans="1:5" x14ac:dyDescent="0.25">
      <c r="A140" s="1">
        <f>48728</f>
        <v>48728</v>
      </c>
      <c r="B140" s="1">
        <f>2</f>
        <v>2</v>
      </c>
      <c r="C140" s="1">
        <f>25749</f>
        <v>25749</v>
      </c>
      <c r="D140" s="1">
        <f t="shared" si="11"/>
        <v>19579</v>
      </c>
      <c r="E140" s="1">
        <f t="shared" si="12"/>
        <v>19.1201171875</v>
      </c>
    </row>
    <row r="141" spans="1:5" x14ac:dyDescent="0.25">
      <c r="A141" s="1">
        <f>48990</f>
        <v>48990</v>
      </c>
      <c r="B141" s="1">
        <f>0</f>
        <v>0</v>
      </c>
      <c r="C141" s="1">
        <f>25980</f>
        <v>25980</v>
      </c>
      <c r="D141" s="1">
        <f>19779</f>
        <v>19779</v>
      </c>
      <c r="E141" s="1">
        <f>19.3154296875</f>
        <v>19.3154296875</v>
      </c>
    </row>
    <row r="142" spans="1:5" x14ac:dyDescent="0.25">
      <c r="A142" s="1">
        <f>49315</f>
        <v>49315</v>
      </c>
      <c r="B142" s="1">
        <f>0</f>
        <v>0</v>
      </c>
      <c r="C142" s="1">
        <f>26135</f>
        <v>26135</v>
      </c>
      <c r="D142" s="1">
        <f>20103</f>
        <v>20103</v>
      </c>
      <c r="E142" s="1">
        <f>19.6318359375</f>
        <v>19.6318359375</v>
      </c>
    </row>
    <row r="143" spans="1:5" x14ac:dyDescent="0.25">
      <c r="A143" s="1">
        <f>49653</f>
        <v>49653</v>
      </c>
      <c r="B143" s="1">
        <f>0</f>
        <v>0</v>
      </c>
      <c r="C143" s="1">
        <f>26297</f>
        <v>26297</v>
      </c>
      <c r="D143" s="1">
        <f>20545</f>
        <v>20545</v>
      </c>
      <c r="E143" s="1">
        <f>20.0634765625</f>
        <v>20.0634765625</v>
      </c>
    </row>
    <row r="144" spans="1:5" x14ac:dyDescent="0.25">
      <c r="A144" s="1">
        <f>50004</f>
        <v>50004</v>
      </c>
      <c r="B144" s="1">
        <f>0</f>
        <v>0</v>
      </c>
      <c r="C144" s="1">
        <f>26481</f>
        <v>26481</v>
      </c>
      <c r="D144" s="1">
        <f>20749</f>
        <v>20749</v>
      </c>
      <c r="E144" s="1">
        <f>20.2626953125</f>
        <v>20.2626953125</v>
      </c>
    </row>
    <row r="145" spans="1:5" x14ac:dyDescent="0.25">
      <c r="A145" s="1">
        <f>50350</f>
        <v>50350</v>
      </c>
      <c r="B145" s="1">
        <f>0</f>
        <v>0</v>
      </c>
      <c r="C145" s="1">
        <f>26628</f>
        <v>26628</v>
      </c>
      <c r="D145" s="1">
        <f>21481</f>
        <v>21481</v>
      </c>
      <c r="E145" s="1">
        <f>20.9775390625</f>
        <v>20.9775390625</v>
      </c>
    </row>
    <row r="146" spans="1:5" x14ac:dyDescent="0.25">
      <c r="A146" s="1">
        <f>50693</f>
        <v>50693</v>
      </c>
      <c r="B146" s="1">
        <f>0</f>
        <v>0</v>
      </c>
      <c r="C146" s="1">
        <f>26786</f>
        <v>26786</v>
      </c>
      <c r="D146" s="1">
        <f>23766</f>
        <v>23766</v>
      </c>
      <c r="E146" s="1">
        <f>23.208984375</f>
        <v>23.208984375</v>
      </c>
    </row>
    <row r="147" spans="1:5" x14ac:dyDescent="0.25">
      <c r="A147" s="1">
        <f>51052</f>
        <v>51052</v>
      </c>
      <c r="B147" s="1">
        <f>0</f>
        <v>0</v>
      </c>
      <c r="C147" s="1">
        <f>26962</f>
        <v>26962</v>
      </c>
      <c r="D147" s="1">
        <f>24001</f>
        <v>24001</v>
      </c>
      <c r="E147" s="1">
        <f>23.4384765625</f>
        <v>23.4384765625</v>
      </c>
    </row>
    <row r="148" spans="1:5" x14ac:dyDescent="0.25">
      <c r="A148" s="1">
        <f>51397</f>
        <v>51397</v>
      </c>
      <c r="B148" s="1">
        <f>4</f>
        <v>4</v>
      </c>
      <c r="C148" s="1">
        <f>27131</f>
        <v>27131</v>
      </c>
      <c r="D148" s="1">
        <f>24547</f>
        <v>24547</v>
      </c>
      <c r="E148" s="1">
        <f>23.9716796875</f>
        <v>23.9716796875</v>
      </c>
    </row>
    <row r="149" spans="1:5" x14ac:dyDescent="0.25">
      <c r="A149" s="1">
        <f>51685</f>
        <v>51685</v>
      </c>
      <c r="B149" s="1">
        <f t="shared" ref="B149:B162" si="13">0</f>
        <v>0</v>
      </c>
      <c r="C149" s="1">
        <f>27309</f>
        <v>27309</v>
      </c>
      <c r="D149" s="1">
        <f>25058</f>
        <v>25058</v>
      </c>
      <c r="E149" s="1">
        <f>24.470703125</f>
        <v>24.470703125</v>
      </c>
    </row>
    <row r="150" spans="1:5" x14ac:dyDescent="0.25">
      <c r="A150" s="1">
        <f>51977</f>
        <v>51977</v>
      </c>
      <c r="B150" s="1">
        <f t="shared" si="13"/>
        <v>0</v>
      </c>
      <c r="C150" s="1">
        <f>27479</f>
        <v>27479</v>
      </c>
      <c r="D150" s="1">
        <f>25984</f>
        <v>25984</v>
      </c>
      <c r="E150" s="1">
        <f>25.375</f>
        <v>25.375</v>
      </c>
    </row>
    <row r="151" spans="1:5" x14ac:dyDescent="0.25">
      <c r="A151" s="1">
        <f>52236</f>
        <v>52236</v>
      </c>
      <c r="B151" s="1">
        <f t="shared" si="13"/>
        <v>0</v>
      </c>
      <c r="C151" s="1">
        <f>27642</f>
        <v>27642</v>
      </c>
      <c r="D151" s="1">
        <f>26232</f>
        <v>26232</v>
      </c>
      <c r="E151" s="1">
        <f>25.6171875</f>
        <v>25.6171875</v>
      </c>
    </row>
    <row r="152" spans="1:5" x14ac:dyDescent="0.25">
      <c r="A152" s="1">
        <f>52508</f>
        <v>52508</v>
      </c>
      <c r="B152" s="1">
        <f t="shared" si="13"/>
        <v>0</v>
      </c>
      <c r="C152" s="1">
        <f>27805</f>
        <v>27805</v>
      </c>
      <c r="D152" s="1">
        <f>26232</f>
        <v>26232</v>
      </c>
      <c r="E152" s="1">
        <f>25.6171875</f>
        <v>25.6171875</v>
      </c>
    </row>
    <row r="153" spans="1:5" x14ac:dyDescent="0.25">
      <c r="A153" s="1">
        <f>52805</f>
        <v>52805</v>
      </c>
      <c r="B153" s="1">
        <f t="shared" si="13"/>
        <v>0</v>
      </c>
      <c r="C153" s="1">
        <f>27981</f>
        <v>27981</v>
      </c>
      <c r="D153" s="1">
        <f>26232</f>
        <v>26232</v>
      </c>
      <c r="E153" s="1">
        <f>25.6171875</f>
        <v>25.6171875</v>
      </c>
    </row>
    <row r="154" spans="1:5" x14ac:dyDescent="0.25">
      <c r="A154" s="1">
        <f>53117</f>
        <v>53117</v>
      </c>
      <c r="B154" s="1">
        <f t="shared" si="13"/>
        <v>0</v>
      </c>
      <c r="C154" s="1">
        <f>28139</f>
        <v>28139</v>
      </c>
      <c r="D154" s="1">
        <f>26232</f>
        <v>26232</v>
      </c>
      <c r="E154" s="1">
        <f>25.6171875</f>
        <v>25.6171875</v>
      </c>
    </row>
    <row r="155" spans="1:5" x14ac:dyDescent="0.25">
      <c r="A155" s="1">
        <f>53425</f>
        <v>53425</v>
      </c>
      <c r="B155" s="1">
        <f t="shared" si="13"/>
        <v>0</v>
      </c>
      <c r="C155" s="1">
        <f>28341</f>
        <v>28341</v>
      </c>
      <c r="D155" s="1">
        <f t="shared" ref="D155:D168" si="14">26264</f>
        <v>26264</v>
      </c>
      <c r="E155" s="1">
        <f t="shared" ref="E155:E168" si="15">25.6484375</f>
        <v>25.6484375</v>
      </c>
    </row>
    <row r="156" spans="1:5" x14ac:dyDescent="0.25">
      <c r="A156" s="1">
        <f>53750</f>
        <v>53750</v>
      </c>
      <c r="B156" s="1">
        <f t="shared" si="13"/>
        <v>0</v>
      </c>
      <c r="C156" s="1">
        <f>28479</f>
        <v>28479</v>
      </c>
      <c r="D156" s="1">
        <f t="shared" si="14"/>
        <v>26264</v>
      </c>
      <c r="E156" s="1">
        <f t="shared" si="15"/>
        <v>25.6484375</v>
      </c>
    </row>
    <row r="157" spans="1:5" x14ac:dyDescent="0.25">
      <c r="A157" s="1">
        <f>54105</f>
        <v>54105</v>
      </c>
      <c r="B157" s="1">
        <f t="shared" si="13"/>
        <v>0</v>
      </c>
      <c r="C157" s="1">
        <f>28648</f>
        <v>28648</v>
      </c>
      <c r="D157" s="1">
        <f t="shared" si="14"/>
        <v>26264</v>
      </c>
      <c r="E157" s="1">
        <f t="shared" si="15"/>
        <v>25.6484375</v>
      </c>
    </row>
    <row r="158" spans="1:5" x14ac:dyDescent="0.25">
      <c r="A158" s="1">
        <f>54460</f>
        <v>54460</v>
      </c>
      <c r="B158" s="1">
        <f t="shared" si="13"/>
        <v>0</v>
      </c>
      <c r="C158" s="1">
        <f>28798</f>
        <v>28798</v>
      </c>
      <c r="D158" s="1">
        <f t="shared" si="14"/>
        <v>26264</v>
      </c>
      <c r="E158" s="1">
        <f t="shared" si="15"/>
        <v>25.6484375</v>
      </c>
    </row>
    <row r="159" spans="1:5" x14ac:dyDescent="0.25">
      <c r="A159" s="1">
        <f>54812</f>
        <v>54812</v>
      </c>
      <c r="B159" s="1">
        <f t="shared" si="13"/>
        <v>0</v>
      </c>
      <c r="C159" s="1">
        <f>28970</f>
        <v>28970</v>
      </c>
      <c r="D159" s="1">
        <f t="shared" si="14"/>
        <v>26264</v>
      </c>
      <c r="E159" s="1">
        <f t="shared" si="15"/>
        <v>25.6484375</v>
      </c>
    </row>
    <row r="160" spans="1:5" x14ac:dyDescent="0.25">
      <c r="A160" s="1">
        <f>55113</f>
        <v>55113</v>
      </c>
      <c r="B160" s="1">
        <f t="shared" si="13"/>
        <v>0</v>
      </c>
      <c r="C160" s="1">
        <f>29149</f>
        <v>29149</v>
      </c>
      <c r="D160" s="1">
        <f t="shared" si="14"/>
        <v>26264</v>
      </c>
      <c r="E160" s="1">
        <f t="shared" si="15"/>
        <v>25.6484375</v>
      </c>
    </row>
    <row r="161" spans="1:5" x14ac:dyDescent="0.25">
      <c r="A161" s="1">
        <f>55369</f>
        <v>55369</v>
      </c>
      <c r="B161" s="1">
        <f t="shared" si="13"/>
        <v>0</v>
      </c>
      <c r="C161" s="1">
        <f>29315</f>
        <v>29315</v>
      </c>
      <c r="D161" s="1">
        <f t="shared" si="14"/>
        <v>26264</v>
      </c>
      <c r="E161" s="1">
        <f t="shared" si="15"/>
        <v>25.6484375</v>
      </c>
    </row>
    <row r="162" spans="1:5" x14ac:dyDescent="0.25">
      <c r="A162" s="1">
        <f>55703</f>
        <v>55703</v>
      </c>
      <c r="B162" s="1">
        <f t="shared" si="13"/>
        <v>0</v>
      </c>
      <c r="C162" s="1">
        <f>29515</f>
        <v>29515</v>
      </c>
      <c r="D162" s="1">
        <f t="shared" si="14"/>
        <v>26264</v>
      </c>
      <c r="E162" s="1">
        <f t="shared" si="15"/>
        <v>25.6484375</v>
      </c>
    </row>
    <row r="163" spans="1:5" x14ac:dyDescent="0.25">
      <c r="A163" s="1">
        <f>56119</f>
        <v>56119</v>
      </c>
      <c r="B163" s="1">
        <f>3</f>
        <v>3</v>
      </c>
      <c r="C163" s="1">
        <f>29693</f>
        <v>29693</v>
      </c>
      <c r="D163" s="1">
        <f t="shared" si="14"/>
        <v>26264</v>
      </c>
      <c r="E163" s="1">
        <f t="shared" si="15"/>
        <v>25.6484375</v>
      </c>
    </row>
    <row r="164" spans="1:5" x14ac:dyDescent="0.25">
      <c r="A164" s="1">
        <f>56508</f>
        <v>56508</v>
      </c>
      <c r="B164" s="1">
        <f>0</f>
        <v>0</v>
      </c>
      <c r="C164" s="1">
        <f>29847</f>
        <v>29847</v>
      </c>
      <c r="D164" s="1">
        <f t="shared" si="14"/>
        <v>26264</v>
      </c>
      <c r="E164" s="1">
        <f t="shared" si="15"/>
        <v>25.6484375</v>
      </c>
    </row>
    <row r="165" spans="1:5" x14ac:dyDescent="0.25">
      <c r="A165" s="1">
        <f>56896</f>
        <v>56896</v>
      </c>
      <c r="B165" s="1">
        <f>0</f>
        <v>0</v>
      </c>
      <c r="C165" s="1">
        <f>30020</f>
        <v>30020</v>
      </c>
      <c r="D165" s="1">
        <f t="shared" si="14"/>
        <v>26264</v>
      </c>
      <c r="E165" s="1">
        <f t="shared" si="15"/>
        <v>25.6484375</v>
      </c>
    </row>
    <row r="166" spans="1:5" x14ac:dyDescent="0.25">
      <c r="A166" s="1">
        <f>57333</f>
        <v>57333</v>
      </c>
      <c r="B166" s="1">
        <f>0</f>
        <v>0</v>
      </c>
      <c r="C166" s="1">
        <f>30181</f>
        <v>30181</v>
      </c>
      <c r="D166" s="1">
        <f t="shared" si="14"/>
        <v>26264</v>
      </c>
      <c r="E166" s="1">
        <f t="shared" si="15"/>
        <v>25.6484375</v>
      </c>
    </row>
    <row r="167" spans="1:5" x14ac:dyDescent="0.25">
      <c r="A167" s="1">
        <f>57668</f>
        <v>57668</v>
      </c>
      <c r="B167" s="1">
        <f>0</f>
        <v>0</v>
      </c>
      <c r="C167" s="1">
        <f>30382</f>
        <v>30382</v>
      </c>
      <c r="D167" s="1">
        <f t="shared" si="14"/>
        <v>26264</v>
      </c>
      <c r="E167" s="1">
        <f t="shared" si="15"/>
        <v>25.6484375</v>
      </c>
    </row>
    <row r="168" spans="1:5" x14ac:dyDescent="0.25">
      <c r="A168" s="1">
        <f>58001</f>
        <v>58001</v>
      </c>
      <c r="B168" s="1">
        <f>0</f>
        <v>0</v>
      </c>
      <c r="C168" s="1">
        <f>30543</f>
        <v>30543</v>
      </c>
      <c r="D168" s="1">
        <f t="shared" si="14"/>
        <v>26264</v>
      </c>
      <c r="E168" s="1">
        <f t="shared" si="15"/>
        <v>25.6484375</v>
      </c>
    </row>
    <row r="169" spans="1:5" x14ac:dyDescent="0.25">
      <c r="A169" s="1">
        <f>58312</f>
        <v>58312</v>
      </c>
      <c r="B169" s="1">
        <f>4</f>
        <v>4</v>
      </c>
      <c r="C169" s="1">
        <f>30704</f>
        <v>30704</v>
      </c>
      <c r="D169" s="1">
        <f>26271</f>
        <v>26271</v>
      </c>
      <c r="E169" s="1">
        <f>25.6552734375</f>
        <v>25.6552734375</v>
      </c>
    </row>
    <row r="170" spans="1:5" x14ac:dyDescent="0.25">
      <c r="A170" s="1">
        <f>58575</f>
        <v>58575</v>
      </c>
      <c r="B170" s="1">
        <f>0</f>
        <v>0</v>
      </c>
      <c r="C170" s="1">
        <f>30914</f>
        <v>30914</v>
      </c>
      <c r="D170" s="1">
        <f>26395</f>
        <v>26395</v>
      </c>
      <c r="E170" s="1">
        <f>25.7763671875</f>
        <v>25.7763671875</v>
      </c>
    </row>
    <row r="171" spans="1:5" x14ac:dyDescent="0.25">
      <c r="A171" s="1">
        <f>58842</f>
        <v>58842</v>
      </c>
      <c r="B171" s="1">
        <f>0</f>
        <v>0</v>
      </c>
      <c r="C171" s="1">
        <f>31090</f>
        <v>31090</v>
      </c>
      <c r="D171" s="1">
        <f>27371</f>
        <v>27371</v>
      </c>
      <c r="E171" s="1">
        <f>26.7294921875</f>
        <v>26.7294921875</v>
      </c>
    </row>
    <row r="172" spans="1:5" x14ac:dyDescent="0.25">
      <c r="A172" s="1">
        <f>59129</f>
        <v>59129</v>
      </c>
      <c r="B172" s="1">
        <f>4</f>
        <v>4</v>
      </c>
      <c r="C172" s="1">
        <f>31259</f>
        <v>31259</v>
      </c>
      <c r="D172" s="1">
        <f>27391</f>
        <v>27391</v>
      </c>
      <c r="E172" s="1">
        <f>26.7490234375</f>
        <v>26.7490234375</v>
      </c>
    </row>
    <row r="173" spans="1:5" x14ac:dyDescent="0.25">
      <c r="A173" s="1">
        <f>59439</f>
        <v>59439</v>
      </c>
      <c r="B173" s="1">
        <f t="shared" ref="B173:B180" si="16">0</f>
        <v>0</v>
      </c>
      <c r="C173" s="1">
        <f>31465</f>
        <v>31465</v>
      </c>
      <c r="D173" s="1">
        <f>27949</f>
        <v>27949</v>
      </c>
      <c r="E173" s="1">
        <f>27.2939453125</f>
        <v>27.2939453125</v>
      </c>
    </row>
    <row r="174" spans="1:5" x14ac:dyDescent="0.25">
      <c r="A174" s="1">
        <f>59788</f>
        <v>59788</v>
      </c>
      <c r="B174" s="1">
        <f t="shared" si="16"/>
        <v>0</v>
      </c>
      <c r="C174" s="1">
        <f>31639</f>
        <v>31639</v>
      </c>
      <c r="D174" s="1">
        <f>27947</f>
        <v>27947</v>
      </c>
      <c r="E174" s="1">
        <f>27.2919921875</f>
        <v>27.2919921875</v>
      </c>
    </row>
    <row r="175" spans="1:5" x14ac:dyDescent="0.25">
      <c r="A175" s="1">
        <f>60127</f>
        <v>60127</v>
      </c>
      <c r="B175" s="1">
        <f t="shared" si="16"/>
        <v>0</v>
      </c>
      <c r="C175" s="1">
        <f>31817</f>
        <v>31817</v>
      </c>
      <c r="D175" s="1">
        <f>27948</f>
        <v>27948</v>
      </c>
      <c r="E175" s="1">
        <f>27.29296875</f>
        <v>27.29296875</v>
      </c>
    </row>
    <row r="176" spans="1:5" x14ac:dyDescent="0.25">
      <c r="A176" s="1">
        <f>60431</f>
        <v>60431</v>
      </c>
      <c r="B176" s="1">
        <f t="shared" si="16"/>
        <v>0</v>
      </c>
      <c r="C176" s="1">
        <f>31996</f>
        <v>31996</v>
      </c>
      <c r="D176" s="1">
        <f t="shared" ref="D176:D187" si="17">27947</f>
        <v>27947</v>
      </c>
      <c r="E176" s="1">
        <f t="shared" ref="E176:E187" si="18">27.2919921875</f>
        <v>27.2919921875</v>
      </c>
    </row>
    <row r="177" spans="1:5" x14ac:dyDescent="0.25">
      <c r="A177" s="1">
        <f>60731</f>
        <v>60731</v>
      </c>
      <c r="B177" s="1">
        <f t="shared" si="16"/>
        <v>0</v>
      </c>
      <c r="C177" s="1">
        <f>32169</f>
        <v>32169</v>
      </c>
      <c r="D177" s="1">
        <f t="shared" si="17"/>
        <v>27947</v>
      </c>
      <c r="E177" s="1">
        <f t="shared" si="18"/>
        <v>27.2919921875</v>
      </c>
    </row>
    <row r="178" spans="1:5" x14ac:dyDescent="0.25">
      <c r="A178" s="1">
        <f>61034</f>
        <v>61034</v>
      </c>
      <c r="B178" s="1">
        <f t="shared" si="16"/>
        <v>0</v>
      </c>
      <c r="C178" s="1">
        <f>32341</f>
        <v>32341</v>
      </c>
      <c r="D178" s="1">
        <f t="shared" si="17"/>
        <v>27947</v>
      </c>
      <c r="E178" s="1">
        <f t="shared" si="18"/>
        <v>27.2919921875</v>
      </c>
    </row>
    <row r="179" spans="1:5" x14ac:dyDescent="0.25">
      <c r="A179" s="1">
        <f>61390</f>
        <v>61390</v>
      </c>
      <c r="B179" s="1">
        <f t="shared" si="16"/>
        <v>0</v>
      </c>
      <c r="C179" s="1">
        <f>32521</f>
        <v>32521</v>
      </c>
      <c r="D179" s="1">
        <f t="shared" si="17"/>
        <v>27947</v>
      </c>
      <c r="E179" s="1">
        <f t="shared" si="18"/>
        <v>27.2919921875</v>
      </c>
    </row>
    <row r="180" spans="1:5" x14ac:dyDescent="0.25">
      <c r="A180" s="1">
        <f>61723</f>
        <v>61723</v>
      </c>
      <c r="B180" s="1">
        <f t="shared" si="16"/>
        <v>0</v>
      </c>
      <c r="C180" s="1">
        <f>32705</f>
        <v>32705</v>
      </c>
      <c r="D180" s="1">
        <f t="shared" si="17"/>
        <v>27947</v>
      </c>
      <c r="E180" s="1">
        <f t="shared" si="18"/>
        <v>27.2919921875</v>
      </c>
    </row>
    <row r="181" spans="1:5" x14ac:dyDescent="0.25">
      <c r="C181" s="1">
        <f>32834</f>
        <v>32834</v>
      </c>
      <c r="D181" s="1">
        <f t="shared" si="17"/>
        <v>27947</v>
      </c>
      <c r="E181" s="1">
        <f t="shared" si="18"/>
        <v>27.2919921875</v>
      </c>
    </row>
    <row r="182" spans="1:5" x14ac:dyDescent="0.25">
      <c r="C182" s="1">
        <f>33013</f>
        <v>33013</v>
      </c>
      <c r="D182" s="1">
        <f t="shared" si="17"/>
        <v>27947</v>
      </c>
      <c r="E182" s="1">
        <f t="shared" si="18"/>
        <v>27.2919921875</v>
      </c>
    </row>
    <row r="183" spans="1:5" x14ac:dyDescent="0.25">
      <c r="C183" s="1">
        <f>33155</f>
        <v>33155</v>
      </c>
      <c r="D183" s="1">
        <f t="shared" si="17"/>
        <v>27947</v>
      </c>
      <c r="E183" s="1">
        <f t="shared" si="18"/>
        <v>27.2919921875</v>
      </c>
    </row>
    <row r="184" spans="1:5" x14ac:dyDescent="0.25">
      <c r="C184" s="1">
        <f>33347</f>
        <v>33347</v>
      </c>
      <c r="D184" s="1">
        <f t="shared" si="17"/>
        <v>27947</v>
      </c>
      <c r="E184" s="1">
        <f t="shared" si="18"/>
        <v>27.2919921875</v>
      </c>
    </row>
    <row r="185" spans="1:5" x14ac:dyDescent="0.25">
      <c r="C185" s="1">
        <f>33514</f>
        <v>33514</v>
      </c>
      <c r="D185" s="1">
        <f t="shared" si="17"/>
        <v>27947</v>
      </c>
      <c r="E185" s="1">
        <f t="shared" si="18"/>
        <v>27.2919921875</v>
      </c>
    </row>
    <row r="186" spans="1:5" x14ac:dyDescent="0.25">
      <c r="C186" s="1">
        <f>33687</f>
        <v>33687</v>
      </c>
      <c r="D186" s="1">
        <f t="shared" si="17"/>
        <v>27947</v>
      </c>
      <c r="E186" s="1">
        <f t="shared" si="18"/>
        <v>27.2919921875</v>
      </c>
    </row>
    <row r="187" spans="1:5" x14ac:dyDescent="0.25">
      <c r="C187" s="1">
        <f>33841</f>
        <v>33841</v>
      </c>
      <c r="D187" s="1">
        <f t="shared" si="17"/>
        <v>27947</v>
      </c>
      <c r="E187" s="1">
        <f t="shared" si="18"/>
        <v>27.2919921875</v>
      </c>
    </row>
    <row r="188" spans="1:5" x14ac:dyDescent="0.25">
      <c r="C188" s="1">
        <f>34017</f>
        <v>34017</v>
      </c>
      <c r="D188" s="1">
        <f>27983</f>
        <v>27983</v>
      </c>
      <c r="E188" s="1">
        <f>27.3271484375</f>
        <v>27.3271484375</v>
      </c>
    </row>
    <row r="189" spans="1:5" x14ac:dyDescent="0.25">
      <c r="C189" s="1">
        <f>34241</f>
        <v>34241</v>
      </c>
      <c r="D189" s="1">
        <f>28144</f>
        <v>28144</v>
      </c>
      <c r="E189" s="1">
        <f>27.484375</f>
        <v>27.484375</v>
      </c>
    </row>
    <row r="190" spans="1:5" x14ac:dyDescent="0.25">
      <c r="C190" s="1">
        <f>34409</f>
        <v>34409</v>
      </c>
      <c r="D190" s="1">
        <f>28144</f>
        <v>28144</v>
      </c>
      <c r="E190" s="1">
        <f>27.484375</f>
        <v>27.484375</v>
      </c>
    </row>
    <row r="191" spans="1:5" x14ac:dyDescent="0.25">
      <c r="C191" s="1">
        <f>34543</f>
        <v>34543</v>
      </c>
      <c r="D191" s="1">
        <f>28143</f>
        <v>28143</v>
      </c>
      <c r="E191" s="1">
        <f>27.4833984375</f>
        <v>27.4833984375</v>
      </c>
    </row>
    <row r="192" spans="1:5" x14ac:dyDescent="0.25">
      <c r="C192" s="1">
        <f>34714</f>
        <v>34714</v>
      </c>
      <c r="D192" s="1">
        <f>28145</f>
        <v>28145</v>
      </c>
      <c r="E192" s="1">
        <f>27.4853515625</f>
        <v>27.4853515625</v>
      </c>
    </row>
    <row r="193" spans="3:5" x14ac:dyDescent="0.25">
      <c r="C193" s="1">
        <f>34903</f>
        <v>34903</v>
      </c>
      <c r="D193" s="1">
        <f t="shared" ref="D193:D209" si="19">28143</f>
        <v>28143</v>
      </c>
      <c r="E193" s="1">
        <f t="shared" ref="E193:E209" si="20">27.4833984375</f>
        <v>27.4833984375</v>
      </c>
    </row>
    <row r="194" spans="3:5" x14ac:dyDescent="0.25">
      <c r="C194" s="1">
        <f>35086</f>
        <v>35086</v>
      </c>
      <c r="D194" s="1">
        <f t="shared" si="19"/>
        <v>28143</v>
      </c>
      <c r="E194" s="1">
        <f t="shared" si="20"/>
        <v>27.4833984375</v>
      </c>
    </row>
    <row r="195" spans="3:5" x14ac:dyDescent="0.25">
      <c r="C195" s="1">
        <f>35277</f>
        <v>35277</v>
      </c>
      <c r="D195" s="1">
        <f t="shared" si="19"/>
        <v>28143</v>
      </c>
      <c r="E195" s="1">
        <f t="shared" si="20"/>
        <v>27.4833984375</v>
      </c>
    </row>
    <row r="196" spans="3:5" x14ac:dyDescent="0.25">
      <c r="C196" s="1">
        <f>35429</f>
        <v>35429</v>
      </c>
      <c r="D196" s="1">
        <f t="shared" si="19"/>
        <v>28143</v>
      </c>
      <c r="E196" s="1">
        <f t="shared" si="20"/>
        <v>27.4833984375</v>
      </c>
    </row>
    <row r="197" spans="3:5" x14ac:dyDescent="0.25">
      <c r="C197" s="1">
        <f>35604</f>
        <v>35604</v>
      </c>
      <c r="D197" s="1">
        <f t="shared" si="19"/>
        <v>28143</v>
      </c>
      <c r="E197" s="1">
        <f t="shared" si="20"/>
        <v>27.4833984375</v>
      </c>
    </row>
    <row r="198" spans="3:5" x14ac:dyDescent="0.25">
      <c r="C198" s="1">
        <f>35790</f>
        <v>35790</v>
      </c>
      <c r="D198" s="1">
        <f t="shared" si="19"/>
        <v>28143</v>
      </c>
      <c r="E198" s="1">
        <f t="shared" si="20"/>
        <v>27.4833984375</v>
      </c>
    </row>
    <row r="199" spans="3:5" x14ac:dyDescent="0.25">
      <c r="C199" s="1">
        <f>35961</f>
        <v>35961</v>
      </c>
      <c r="D199" s="1">
        <f t="shared" si="19"/>
        <v>28143</v>
      </c>
      <c r="E199" s="1">
        <f t="shared" si="20"/>
        <v>27.4833984375</v>
      </c>
    </row>
    <row r="200" spans="3:5" x14ac:dyDescent="0.25">
      <c r="C200" s="1">
        <f>36125</f>
        <v>36125</v>
      </c>
      <c r="D200" s="1">
        <f t="shared" si="19"/>
        <v>28143</v>
      </c>
      <c r="E200" s="1">
        <f t="shared" si="20"/>
        <v>27.4833984375</v>
      </c>
    </row>
    <row r="201" spans="3:5" x14ac:dyDescent="0.25">
      <c r="C201" s="1">
        <f>36314</f>
        <v>36314</v>
      </c>
      <c r="D201" s="1">
        <f t="shared" si="19"/>
        <v>28143</v>
      </c>
      <c r="E201" s="1">
        <f t="shared" si="20"/>
        <v>27.4833984375</v>
      </c>
    </row>
    <row r="202" spans="3:5" x14ac:dyDescent="0.25">
      <c r="C202" s="1">
        <f>36489</f>
        <v>36489</v>
      </c>
      <c r="D202" s="1">
        <f t="shared" si="19"/>
        <v>28143</v>
      </c>
      <c r="E202" s="1">
        <f t="shared" si="20"/>
        <v>27.4833984375</v>
      </c>
    </row>
    <row r="203" spans="3:5" x14ac:dyDescent="0.25">
      <c r="C203" s="1">
        <f>36686</f>
        <v>36686</v>
      </c>
      <c r="D203" s="1">
        <f t="shared" si="19"/>
        <v>28143</v>
      </c>
      <c r="E203" s="1">
        <f t="shared" si="20"/>
        <v>27.4833984375</v>
      </c>
    </row>
    <row r="204" spans="3:5" x14ac:dyDescent="0.25">
      <c r="C204" s="1">
        <f>36843</f>
        <v>36843</v>
      </c>
      <c r="D204" s="1">
        <f t="shared" si="19"/>
        <v>28143</v>
      </c>
      <c r="E204" s="1">
        <f t="shared" si="20"/>
        <v>27.4833984375</v>
      </c>
    </row>
    <row r="205" spans="3:5" x14ac:dyDescent="0.25">
      <c r="C205" s="1">
        <f>37012</f>
        <v>37012</v>
      </c>
      <c r="D205" s="1">
        <f t="shared" si="19"/>
        <v>28143</v>
      </c>
      <c r="E205" s="1">
        <f t="shared" si="20"/>
        <v>27.4833984375</v>
      </c>
    </row>
    <row r="206" spans="3:5" x14ac:dyDescent="0.25">
      <c r="C206" s="1">
        <f>37177</f>
        <v>37177</v>
      </c>
      <c r="D206" s="1">
        <f t="shared" si="19"/>
        <v>28143</v>
      </c>
      <c r="E206" s="1">
        <f t="shared" si="20"/>
        <v>27.4833984375</v>
      </c>
    </row>
    <row r="207" spans="3:5" x14ac:dyDescent="0.25">
      <c r="C207" s="1">
        <f>37373</f>
        <v>37373</v>
      </c>
      <c r="D207" s="1">
        <f t="shared" si="19"/>
        <v>28143</v>
      </c>
      <c r="E207" s="1">
        <f t="shared" si="20"/>
        <v>27.4833984375</v>
      </c>
    </row>
    <row r="208" spans="3:5" x14ac:dyDescent="0.25">
      <c r="C208" s="1">
        <f>37530</f>
        <v>37530</v>
      </c>
      <c r="D208" s="1">
        <f t="shared" si="19"/>
        <v>28143</v>
      </c>
      <c r="E208" s="1">
        <f t="shared" si="20"/>
        <v>27.4833984375</v>
      </c>
    </row>
    <row r="209" spans="3:5" x14ac:dyDescent="0.25">
      <c r="C209" s="1">
        <f>37703</f>
        <v>37703</v>
      </c>
      <c r="D209" s="1">
        <f t="shared" si="19"/>
        <v>28143</v>
      </c>
      <c r="E209" s="1">
        <f t="shared" si="20"/>
        <v>27.4833984375</v>
      </c>
    </row>
    <row r="210" spans="3:5" x14ac:dyDescent="0.25">
      <c r="C210" s="1">
        <f>37847</f>
        <v>37847</v>
      </c>
      <c r="D210" s="1">
        <f>28167</f>
        <v>28167</v>
      </c>
      <c r="E210" s="1">
        <f>27.5068359375</f>
        <v>27.5068359375</v>
      </c>
    </row>
    <row r="211" spans="3:5" x14ac:dyDescent="0.25">
      <c r="C211" s="1">
        <f>38056</f>
        <v>38056</v>
      </c>
      <c r="D211" s="1">
        <f>27995</f>
        <v>27995</v>
      </c>
      <c r="E211" s="1">
        <f>27.3388671875</f>
        <v>27.3388671875</v>
      </c>
    </row>
    <row r="212" spans="3:5" x14ac:dyDescent="0.25">
      <c r="C212" s="1">
        <f>38195</f>
        <v>38195</v>
      </c>
      <c r="D212" s="1">
        <f>28000</f>
        <v>28000</v>
      </c>
      <c r="E212" s="1">
        <f>27.34375</f>
        <v>27.34375</v>
      </c>
    </row>
    <row r="213" spans="3:5" x14ac:dyDescent="0.25">
      <c r="C213" s="1">
        <f>38349</f>
        <v>38349</v>
      </c>
      <c r="D213" s="1">
        <f>28004</f>
        <v>28004</v>
      </c>
      <c r="E213" s="1">
        <f>27.34765625</f>
        <v>27.34765625</v>
      </c>
    </row>
    <row r="214" spans="3:5" x14ac:dyDescent="0.25">
      <c r="C214" s="1">
        <f>38499</f>
        <v>38499</v>
      </c>
      <c r="D214" s="1">
        <f>28004</f>
        <v>28004</v>
      </c>
      <c r="E214" s="1">
        <f>27.34765625</f>
        <v>27.34765625</v>
      </c>
    </row>
    <row r="215" spans="3:5" x14ac:dyDescent="0.25">
      <c r="C215" s="1">
        <f>38679</f>
        <v>38679</v>
      </c>
      <c r="D215" s="1">
        <f>28004</f>
        <v>28004</v>
      </c>
      <c r="E215" s="1">
        <f>27.34765625</f>
        <v>27.34765625</v>
      </c>
    </row>
    <row r="216" spans="3:5" x14ac:dyDescent="0.25">
      <c r="C216" s="1">
        <f>38799</f>
        <v>38799</v>
      </c>
      <c r="D216" s="1">
        <f>28004</f>
        <v>28004</v>
      </c>
      <c r="E216" s="1">
        <f>27.34765625</f>
        <v>27.34765625</v>
      </c>
    </row>
    <row r="217" spans="3:5" x14ac:dyDescent="0.25">
      <c r="C217" s="1">
        <f>38976</f>
        <v>38976</v>
      </c>
      <c r="D217" s="1">
        <f>28006</f>
        <v>28006</v>
      </c>
      <c r="E217" s="1">
        <f>27.349609375</f>
        <v>27.349609375</v>
      </c>
    </row>
    <row r="218" spans="3:5" x14ac:dyDescent="0.25">
      <c r="C218" s="1">
        <f>39091</f>
        <v>39091</v>
      </c>
      <c r="D218" s="1">
        <f>28004</f>
        <v>28004</v>
      </c>
      <c r="E218" s="1">
        <f>27.34765625</f>
        <v>27.34765625</v>
      </c>
    </row>
    <row r="219" spans="3:5" x14ac:dyDescent="0.25">
      <c r="C219" s="1">
        <f>39278</f>
        <v>39278</v>
      </c>
      <c r="D219" s="1">
        <f>28190</f>
        <v>28190</v>
      </c>
      <c r="E219" s="1">
        <f>27.529296875</f>
        <v>27.529296875</v>
      </c>
    </row>
    <row r="220" spans="3:5" x14ac:dyDescent="0.25">
      <c r="C220" s="1">
        <f>39457</f>
        <v>39457</v>
      </c>
      <c r="D220" s="1">
        <f>28188</f>
        <v>28188</v>
      </c>
      <c r="E220" s="1">
        <f>27.52734375</f>
        <v>27.52734375</v>
      </c>
    </row>
    <row r="221" spans="3:5" x14ac:dyDescent="0.25">
      <c r="C221" s="1">
        <f>39615</f>
        <v>39615</v>
      </c>
      <c r="D221" s="1">
        <f>28188</f>
        <v>28188</v>
      </c>
      <c r="E221" s="1">
        <f>27.52734375</f>
        <v>27.52734375</v>
      </c>
    </row>
    <row r="222" spans="3:5" x14ac:dyDescent="0.25">
      <c r="C222" s="1">
        <f>39774</f>
        <v>39774</v>
      </c>
      <c r="D222" s="1">
        <f>28188</f>
        <v>28188</v>
      </c>
      <c r="E222" s="1">
        <f>27.52734375</f>
        <v>27.52734375</v>
      </c>
    </row>
    <row r="223" spans="3:5" x14ac:dyDescent="0.25">
      <c r="C223" s="1">
        <f>39943</f>
        <v>39943</v>
      </c>
      <c r="D223" s="1">
        <f>28188</f>
        <v>28188</v>
      </c>
      <c r="E223" s="1">
        <f>27.52734375</f>
        <v>27.52734375</v>
      </c>
    </row>
    <row r="224" spans="3:5" x14ac:dyDescent="0.25">
      <c r="C224" s="1">
        <f>40113</f>
        <v>40113</v>
      </c>
      <c r="D224" s="1">
        <f>28188</f>
        <v>28188</v>
      </c>
      <c r="E224" s="1">
        <f>27.52734375</f>
        <v>27.52734375</v>
      </c>
    </row>
    <row r="225" spans="3:5" x14ac:dyDescent="0.25">
      <c r="C225" s="1">
        <f>40297</f>
        <v>40297</v>
      </c>
      <c r="D225" s="1">
        <f>28189</f>
        <v>28189</v>
      </c>
      <c r="E225" s="1">
        <f>27.5283203125</f>
        <v>27.5283203125</v>
      </c>
    </row>
    <row r="226" spans="3:5" x14ac:dyDescent="0.25">
      <c r="C226" s="1">
        <f>40492</f>
        <v>40492</v>
      </c>
      <c r="D226" s="1">
        <f>28188</f>
        <v>28188</v>
      </c>
      <c r="E226" s="1">
        <f t="shared" ref="E226:E231" si="21">27.52734375</f>
        <v>27.52734375</v>
      </c>
    </row>
    <row r="227" spans="3:5" x14ac:dyDescent="0.25">
      <c r="C227" s="1">
        <f>40694</f>
        <v>40694</v>
      </c>
      <c r="D227" s="1">
        <f>28188</f>
        <v>28188</v>
      </c>
      <c r="E227" s="1">
        <f t="shared" si="21"/>
        <v>27.52734375</v>
      </c>
    </row>
    <row r="228" spans="3:5" x14ac:dyDescent="0.25">
      <c r="C228" s="1">
        <f>40884</f>
        <v>40884</v>
      </c>
      <c r="D228" s="1">
        <f>28188</f>
        <v>28188</v>
      </c>
      <c r="E228" s="1">
        <f t="shared" si="21"/>
        <v>27.52734375</v>
      </c>
    </row>
    <row r="229" spans="3:5" x14ac:dyDescent="0.25">
      <c r="C229" s="1">
        <f>41053</f>
        <v>41053</v>
      </c>
      <c r="D229" s="1">
        <f>28188</f>
        <v>28188</v>
      </c>
      <c r="E229" s="1">
        <f t="shared" si="21"/>
        <v>27.52734375</v>
      </c>
    </row>
    <row r="230" spans="3:5" x14ac:dyDescent="0.25">
      <c r="C230" s="1">
        <f>41239</f>
        <v>41239</v>
      </c>
      <c r="D230" s="1">
        <f>28188</f>
        <v>28188</v>
      </c>
      <c r="E230" s="1">
        <f t="shared" si="21"/>
        <v>27.52734375</v>
      </c>
    </row>
    <row r="231" spans="3:5" x14ac:dyDescent="0.25">
      <c r="C231" s="1">
        <f>41381</f>
        <v>41381</v>
      </c>
      <c r="D231" s="1">
        <f>28188</f>
        <v>28188</v>
      </c>
      <c r="E231" s="1">
        <f t="shared" si="21"/>
        <v>27.52734375</v>
      </c>
    </row>
    <row r="232" spans="3:5" x14ac:dyDescent="0.25">
      <c r="C232" s="1">
        <f>41560</f>
        <v>41560</v>
      </c>
      <c r="D232" s="1">
        <f>28012</f>
        <v>28012</v>
      </c>
      <c r="E232" s="1">
        <f>27.35546875</f>
        <v>27.35546875</v>
      </c>
    </row>
    <row r="233" spans="3:5" x14ac:dyDescent="0.25">
      <c r="C233" s="1">
        <f>41700</f>
        <v>41700</v>
      </c>
      <c r="D233" s="1">
        <f>28012</f>
        <v>28012</v>
      </c>
      <c r="E233" s="1">
        <f>27.35546875</f>
        <v>27.35546875</v>
      </c>
    </row>
    <row r="234" spans="3:5" x14ac:dyDescent="0.25">
      <c r="C234" s="1">
        <f>41860</f>
        <v>41860</v>
      </c>
      <c r="D234" s="1">
        <f>28012</f>
        <v>28012</v>
      </c>
      <c r="E234" s="1">
        <f>27.35546875</f>
        <v>27.35546875</v>
      </c>
    </row>
    <row r="235" spans="3:5" x14ac:dyDescent="0.25">
      <c r="C235" s="1">
        <f>42037</f>
        <v>42037</v>
      </c>
      <c r="D235" s="1">
        <f>28132</f>
        <v>28132</v>
      </c>
      <c r="E235" s="1">
        <f>27.47265625</f>
        <v>27.47265625</v>
      </c>
    </row>
    <row r="236" spans="3:5" x14ac:dyDescent="0.25">
      <c r="C236" s="1">
        <f>42223</f>
        <v>42223</v>
      </c>
      <c r="D236" s="1">
        <f>28132</f>
        <v>28132</v>
      </c>
      <c r="E236" s="1">
        <f>27.47265625</f>
        <v>27.47265625</v>
      </c>
    </row>
    <row r="237" spans="3:5" x14ac:dyDescent="0.25">
      <c r="C237" s="1">
        <f>42345</f>
        <v>42345</v>
      </c>
      <c r="D237" s="1">
        <f>28132</f>
        <v>28132</v>
      </c>
      <c r="E237" s="1">
        <f>27.47265625</f>
        <v>27.47265625</v>
      </c>
    </row>
    <row r="238" spans="3:5" x14ac:dyDescent="0.25">
      <c r="C238" s="1">
        <f>42520</f>
        <v>42520</v>
      </c>
      <c r="D238" s="1">
        <f>28168</f>
        <v>28168</v>
      </c>
      <c r="E238" s="1">
        <f>27.5078125</f>
        <v>27.5078125</v>
      </c>
    </row>
    <row r="239" spans="3:5" x14ac:dyDescent="0.25">
      <c r="C239" s="1">
        <f>42667</f>
        <v>42667</v>
      </c>
      <c r="D239" s="1">
        <f>28176</f>
        <v>28176</v>
      </c>
      <c r="E239" s="1">
        <f>27.515625</f>
        <v>27.515625</v>
      </c>
    </row>
    <row r="240" spans="3:5" x14ac:dyDescent="0.25">
      <c r="C240" s="1">
        <f>42848</f>
        <v>42848</v>
      </c>
      <c r="D240" s="1">
        <f>28210</f>
        <v>28210</v>
      </c>
      <c r="E240" s="1">
        <f>27.548828125</f>
        <v>27.548828125</v>
      </c>
    </row>
    <row r="241" spans="3:5" x14ac:dyDescent="0.25">
      <c r="C241" s="1">
        <f>42987</f>
        <v>42987</v>
      </c>
      <c r="D241" s="1">
        <f>28216</f>
        <v>28216</v>
      </c>
      <c r="E241" s="1">
        <f>27.5546875</f>
        <v>27.5546875</v>
      </c>
    </row>
    <row r="242" spans="3:5" x14ac:dyDescent="0.25">
      <c r="C242" s="1">
        <f>43158</f>
        <v>43158</v>
      </c>
      <c r="D242" s="1">
        <f>28218</f>
        <v>28218</v>
      </c>
      <c r="E242" s="1">
        <f>27.556640625</f>
        <v>27.556640625</v>
      </c>
    </row>
    <row r="243" spans="3:5" x14ac:dyDescent="0.25">
      <c r="C243" s="1">
        <f>43321</f>
        <v>43321</v>
      </c>
      <c r="D243" s="1">
        <f>28216</f>
        <v>28216</v>
      </c>
      <c r="E243" s="1">
        <f>27.5546875</f>
        <v>27.5546875</v>
      </c>
    </row>
    <row r="244" spans="3:5" x14ac:dyDescent="0.25">
      <c r="C244" s="1">
        <f>43508</f>
        <v>43508</v>
      </c>
      <c r="D244" s="1">
        <f>28217</f>
        <v>28217</v>
      </c>
      <c r="E244" s="1">
        <f>27.5556640625</f>
        <v>27.5556640625</v>
      </c>
    </row>
    <row r="245" spans="3:5" x14ac:dyDescent="0.25">
      <c r="C245" s="1">
        <f>43663</f>
        <v>43663</v>
      </c>
      <c r="D245" s="1">
        <f>28216</f>
        <v>28216</v>
      </c>
      <c r="E245" s="1">
        <f t="shared" ref="E245:E251" si="22">27.5546875</f>
        <v>27.5546875</v>
      </c>
    </row>
    <row r="246" spans="3:5" x14ac:dyDescent="0.25">
      <c r="C246" s="1">
        <f>43811</f>
        <v>43811</v>
      </c>
      <c r="D246" s="1">
        <f>28216</f>
        <v>28216</v>
      </c>
      <c r="E246" s="1">
        <f t="shared" si="22"/>
        <v>27.5546875</v>
      </c>
    </row>
    <row r="247" spans="3:5" x14ac:dyDescent="0.25">
      <c r="C247" s="1">
        <f>43987</f>
        <v>43987</v>
      </c>
      <c r="D247" s="1">
        <f>28216</f>
        <v>28216</v>
      </c>
      <c r="E247" s="1">
        <f t="shared" si="22"/>
        <v>27.5546875</v>
      </c>
    </row>
    <row r="248" spans="3:5" x14ac:dyDescent="0.25">
      <c r="C248" s="1">
        <f>44120</f>
        <v>44120</v>
      </c>
      <c r="D248" s="1">
        <f>28216</f>
        <v>28216</v>
      </c>
      <c r="E248" s="1">
        <f t="shared" si="22"/>
        <v>27.5546875</v>
      </c>
    </row>
    <row r="249" spans="3:5" x14ac:dyDescent="0.25">
      <c r="C249" s="1">
        <f>44291</f>
        <v>44291</v>
      </c>
      <c r="D249" s="1">
        <f>28216</f>
        <v>28216</v>
      </c>
      <c r="E249" s="1">
        <f t="shared" si="22"/>
        <v>27.5546875</v>
      </c>
    </row>
    <row r="250" spans="3:5" x14ac:dyDescent="0.25">
      <c r="C250" s="1">
        <f>44441</f>
        <v>44441</v>
      </c>
      <c r="D250" s="1">
        <f>28216</f>
        <v>28216</v>
      </c>
      <c r="E250" s="1">
        <f t="shared" si="22"/>
        <v>27.5546875</v>
      </c>
    </row>
    <row r="251" spans="3:5" x14ac:dyDescent="0.25">
      <c r="C251" s="1">
        <f>44608</f>
        <v>44608</v>
      </c>
      <c r="D251" s="1">
        <f>28216</f>
        <v>28216</v>
      </c>
      <c r="E251" s="1">
        <f t="shared" si="22"/>
        <v>27.5546875</v>
      </c>
    </row>
    <row r="252" spans="3:5" x14ac:dyDescent="0.25">
      <c r="C252" s="1">
        <f>44765</f>
        <v>44765</v>
      </c>
      <c r="D252" s="1">
        <f>28320</f>
        <v>28320</v>
      </c>
      <c r="E252" s="1">
        <f>27.65625</f>
        <v>27.65625</v>
      </c>
    </row>
    <row r="253" spans="3:5" x14ac:dyDescent="0.25">
      <c r="C253" s="1">
        <f>44924</f>
        <v>44924</v>
      </c>
      <c r="D253" s="1">
        <f>28420</f>
        <v>28420</v>
      </c>
      <c r="E253" s="1">
        <f>27.75390625</f>
        <v>27.75390625</v>
      </c>
    </row>
    <row r="254" spans="3:5" x14ac:dyDescent="0.25">
      <c r="C254" s="1">
        <f>45082</f>
        <v>45082</v>
      </c>
      <c r="D254" s="1">
        <f>28444</f>
        <v>28444</v>
      </c>
      <c r="E254" s="1">
        <f>27.77734375</f>
        <v>27.77734375</v>
      </c>
    </row>
    <row r="255" spans="3:5" x14ac:dyDescent="0.25">
      <c r="C255" s="1">
        <f>45244</f>
        <v>45244</v>
      </c>
      <c r="D255" s="1">
        <f>28524</f>
        <v>28524</v>
      </c>
      <c r="E255" s="1">
        <f>27.85546875</f>
        <v>27.85546875</v>
      </c>
    </row>
    <row r="256" spans="3:5" x14ac:dyDescent="0.25">
      <c r="C256" s="1">
        <f>45386</f>
        <v>45386</v>
      </c>
      <c r="D256" s="1">
        <f>28524</f>
        <v>28524</v>
      </c>
      <c r="E256" s="1">
        <f>27.85546875</f>
        <v>27.85546875</v>
      </c>
    </row>
    <row r="257" spans="3:5" x14ac:dyDescent="0.25">
      <c r="C257" s="1">
        <f>45560</f>
        <v>45560</v>
      </c>
      <c r="D257" s="1">
        <f>28524</f>
        <v>28524</v>
      </c>
      <c r="E257" s="1">
        <f>27.85546875</f>
        <v>27.85546875</v>
      </c>
    </row>
    <row r="258" spans="3:5" x14ac:dyDescent="0.25">
      <c r="C258" s="1">
        <f>45764</f>
        <v>45764</v>
      </c>
      <c r="D258" s="1">
        <f>28524</f>
        <v>28524</v>
      </c>
      <c r="E258" s="1">
        <f>27.85546875</f>
        <v>27.85546875</v>
      </c>
    </row>
    <row r="259" spans="3:5" x14ac:dyDescent="0.25">
      <c r="C259" s="1">
        <f>46009</f>
        <v>46009</v>
      </c>
      <c r="D259" s="1">
        <f>28576</f>
        <v>28576</v>
      </c>
      <c r="E259" s="1">
        <f>27.90625</f>
        <v>27.90625</v>
      </c>
    </row>
    <row r="260" spans="3:5" x14ac:dyDescent="0.25">
      <c r="C260" s="1">
        <f>46211</f>
        <v>46211</v>
      </c>
      <c r="D260" s="1">
        <f>28624</f>
        <v>28624</v>
      </c>
      <c r="E260" s="1">
        <f>27.953125</f>
        <v>27.953125</v>
      </c>
    </row>
    <row r="261" spans="3:5" x14ac:dyDescent="0.25">
      <c r="C261" s="1">
        <f>46423</f>
        <v>46423</v>
      </c>
      <c r="D261" s="1">
        <f>28624</f>
        <v>28624</v>
      </c>
      <c r="E261" s="1">
        <f>27.953125</f>
        <v>27.953125</v>
      </c>
    </row>
    <row r="262" spans="3:5" x14ac:dyDescent="0.25">
      <c r="C262" s="1">
        <f>46625</f>
        <v>46625</v>
      </c>
      <c r="D262" s="1">
        <f>28624</f>
        <v>28624</v>
      </c>
      <c r="E262" s="1">
        <f>27.953125</f>
        <v>27.953125</v>
      </c>
    </row>
    <row r="263" spans="3:5" x14ac:dyDescent="0.25">
      <c r="C263" s="1">
        <f>46832</f>
        <v>46832</v>
      </c>
      <c r="D263" s="1">
        <f>28624</f>
        <v>28624</v>
      </c>
      <c r="E263" s="1">
        <f>27.953125</f>
        <v>27.953125</v>
      </c>
    </row>
    <row r="264" spans="3:5" x14ac:dyDescent="0.25">
      <c r="C264" s="1">
        <f>47046</f>
        <v>47046</v>
      </c>
      <c r="D264" s="1">
        <f>28625</f>
        <v>28625</v>
      </c>
      <c r="E264" s="1">
        <f>27.9541015625</f>
        <v>27.9541015625</v>
      </c>
    </row>
    <row r="265" spans="3:5" x14ac:dyDescent="0.25">
      <c r="C265" s="1">
        <f>47277</f>
        <v>47277</v>
      </c>
      <c r="D265" s="1">
        <f>28624</f>
        <v>28624</v>
      </c>
      <c r="E265" s="1">
        <f t="shared" ref="E265:E270" si="23">27.953125</f>
        <v>27.953125</v>
      </c>
    </row>
    <row r="266" spans="3:5" x14ac:dyDescent="0.25">
      <c r="C266" s="1">
        <f>47464</f>
        <v>47464</v>
      </c>
      <c r="D266" s="1">
        <f>28624</f>
        <v>28624</v>
      </c>
      <c r="E266" s="1">
        <f t="shared" si="23"/>
        <v>27.953125</v>
      </c>
    </row>
    <row r="267" spans="3:5" x14ac:dyDescent="0.25">
      <c r="C267" s="1">
        <f>47685</f>
        <v>47685</v>
      </c>
      <c r="D267" s="1">
        <f>28624</f>
        <v>28624</v>
      </c>
      <c r="E267" s="1">
        <f t="shared" si="23"/>
        <v>27.953125</v>
      </c>
    </row>
    <row r="268" spans="3:5" x14ac:dyDescent="0.25">
      <c r="C268" s="1">
        <f>47888</f>
        <v>47888</v>
      </c>
      <c r="D268" s="1">
        <f>28624</f>
        <v>28624</v>
      </c>
      <c r="E268" s="1">
        <f t="shared" si="23"/>
        <v>27.953125</v>
      </c>
    </row>
    <row r="269" spans="3:5" x14ac:dyDescent="0.25">
      <c r="C269" s="1">
        <f>48100</f>
        <v>48100</v>
      </c>
      <c r="D269" s="1">
        <f>28624</f>
        <v>28624</v>
      </c>
      <c r="E269" s="1">
        <f t="shared" si="23"/>
        <v>27.953125</v>
      </c>
    </row>
    <row r="270" spans="3:5" x14ac:dyDescent="0.25">
      <c r="C270" s="1">
        <f>48288</f>
        <v>48288</v>
      </c>
      <c r="D270" s="1">
        <f>28624</f>
        <v>28624</v>
      </c>
      <c r="E270" s="1">
        <f t="shared" si="23"/>
        <v>27.953125</v>
      </c>
    </row>
    <row r="271" spans="3:5" x14ac:dyDescent="0.25">
      <c r="C271" s="1">
        <f>48488</f>
        <v>48488</v>
      </c>
      <c r="D271" s="1">
        <f>29780</f>
        <v>29780</v>
      </c>
      <c r="E271" s="1">
        <f>29.08203125</f>
        <v>29.08203125</v>
      </c>
    </row>
    <row r="272" spans="3:5" x14ac:dyDescent="0.25">
      <c r="C272" s="1">
        <f>48639</f>
        <v>48639</v>
      </c>
      <c r="D272" s="1">
        <f>29784</f>
        <v>29784</v>
      </c>
      <c r="E272" s="1">
        <f>29.0859375</f>
        <v>29.0859375</v>
      </c>
    </row>
    <row r="273" spans="3:5" x14ac:dyDescent="0.25">
      <c r="C273" s="1">
        <f>48809</f>
        <v>48809</v>
      </c>
      <c r="D273" s="1">
        <f>30358</f>
        <v>30358</v>
      </c>
      <c r="E273" s="1">
        <f>29.646484375</f>
        <v>29.646484375</v>
      </c>
    </row>
    <row r="274" spans="3:5" x14ac:dyDescent="0.25">
      <c r="C274" s="1">
        <f>48965</f>
        <v>48965</v>
      </c>
      <c r="D274" s="1">
        <f>30356</f>
        <v>30356</v>
      </c>
      <c r="E274" s="1">
        <f>29.64453125</f>
        <v>29.64453125</v>
      </c>
    </row>
    <row r="275" spans="3:5" x14ac:dyDescent="0.25">
      <c r="C275" s="1">
        <f>49144</f>
        <v>49144</v>
      </c>
      <c r="D275" s="1">
        <f>30357</f>
        <v>30357</v>
      </c>
      <c r="E275" s="1">
        <f>29.6455078125</f>
        <v>29.6455078125</v>
      </c>
    </row>
    <row r="276" spans="3:5" x14ac:dyDescent="0.25">
      <c r="C276" s="1">
        <f>49327</f>
        <v>49327</v>
      </c>
      <c r="D276" s="1">
        <f t="shared" ref="D276:D286" si="24">30356</f>
        <v>30356</v>
      </c>
      <c r="E276" s="1">
        <f t="shared" ref="E276:E286" si="25">29.64453125</f>
        <v>29.64453125</v>
      </c>
    </row>
    <row r="277" spans="3:5" x14ac:dyDescent="0.25">
      <c r="C277" s="1">
        <f>49493</f>
        <v>49493</v>
      </c>
      <c r="D277" s="1">
        <f t="shared" si="24"/>
        <v>30356</v>
      </c>
      <c r="E277" s="1">
        <f t="shared" si="25"/>
        <v>29.64453125</v>
      </c>
    </row>
    <row r="278" spans="3:5" x14ac:dyDescent="0.25">
      <c r="C278" s="1">
        <f>49678</f>
        <v>49678</v>
      </c>
      <c r="D278" s="1">
        <f t="shared" si="24"/>
        <v>30356</v>
      </c>
      <c r="E278" s="1">
        <f t="shared" si="25"/>
        <v>29.64453125</v>
      </c>
    </row>
    <row r="279" spans="3:5" x14ac:dyDescent="0.25">
      <c r="C279" s="1">
        <f>49840</f>
        <v>49840</v>
      </c>
      <c r="D279" s="1">
        <f t="shared" si="24"/>
        <v>30356</v>
      </c>
      <c r="E279" s="1">
        <f t="shared" si="25"/>
        <v>29.64453125</v>
      </c>
    </row>
    <row r="280" spans="3:5" x14ac:dyDescent="0.25">
      <c r="C280" s="1">
        <f>50027</f>
        <v>50027</v>
      </c>
      <c r="D280" s="1">
        <f t="shared" si="24"/>
        <v>30356</v>
      </c>
      <c r="E280" s="1">
        <f t="shared" si="25"/>
        <v>29.64453125</v>
      </c>
    </row>
    <row r="281" spans="3:5" x14ac:dyDescent="0.25">
      <c r="C281" s="1">
        <f>50187</f>
        <v>50187</v>
      </c>
      <c r="D281" s="1">
        <f t="shared" si="24"/>
        <v>30356</v>
      </c>
      <c r="E281" s="1">
        <f t="shared" si="25"/>
        <v>29.64453125</v>
      </c>
    </row>
    <row r="282" spans="3:5" x14ac:dyDescent="0.25">
      <c r="C282" s="1">
        <f>50362</f>
        <v>50362</v>
      </c>
      <c r="D282" s="1">
        <f t="shared" si="24"/>
        <v>30356</v>
      </c>
      <c r="E282" s="1">
        <f t="shared" si="25"/>
        <v>29.64453125</v>
      </c>
    </row>
    <row r="283" spans="3:5" x14ac:dyDescent="0.25">
      <c r="C283" s="1">
        <f>50525</f>
        <v>50525</v>
      </c>
      <c r="D283" s="1">
        <f t="shared" si="24"/>
        <v>30356</v>
      </c>
      <c r="E283" s="1">
        <f t="shared" si="25"/>
        <v>29.64453125</v>
      </c>
    </row>
    <row r="284" spans="3:5" x14ac:dyDescent="0.25">
      <c r="C284" s="1">
        <f>50723</f>
        <v>50723</v>
      </c>
      <c r="D284" s="1">
        <f t="shared" si="24"/>
        <v>30356</v>
      </c>
      <c r="E284" s="1">
        <f t="shared" si="25"/>
        <v>29.64453125</v>
      </c>
    </row>
    <row r="285" spans="3:5" x14ac:dyDescent="0.25">
      <c r="C285" s="1">
        <f>50899</f>
        <v>50899</v>
      </c>
      <c r="D285" s="1">
        <f t="shared" si="24"/>
        <v>30356</v>
      </c>
      <c r="E285" s="1">
        <f t="shared" si="25"/>
        <v>29.64453125</v>
      </c>
    </row>
    <row r="286" spans="3:5" x14ac:dyDescent="0.25">
      <c r="C286" s="1">
        <f>51099</f>
        <v>51099</v>
      </c>
      <c r="D286" s="1">
        <f t="shared" si="24"/>
        <v>30356</v>
      </c>
      <c r="E286" s="1">
        <f t="shared" si="25"/>
        <v>29.64453125</v>
      </c>
    </row>
    <row r="287" spans="3:5" x14ac:dyDescent="0.25">
      <c r="C287" s="1">
        <f>51263</f>
        <v>51263</v>
      </c>
      <c r="D287" s="1">
        <f>30388</f>
        <v>30388</v>
      </c>
      <c r="E287" s="1">
        <f>29.67578125</f>
        <v>29.67578125</v>
      </c>
    </row>
    <row r="288" spans="3:5" x14ac:dyDescent="0.25">
      <c r="C288" s="1">
        <f>51429</f>
        <v>51429</v>
      </c>
      <c r="D288" s="1">
        <f>30516</f>
        <v>30516</v>
      </c>
      <c r="E288" s="1">
        <f>29.80078125</f>
        <v>29.80078125</v>
      </c>
    </row>
    <row r="289" spans="3:5" x14ac:dyDescent="0.25">
      <c r="C289" s="1">
        <f>51562</f>
        <v>51562</v>
      </c>
      <c r="D289" s="1">
        <f>30516</f>
        <v>30516</v>
      </c>
      <c r="E289" s="1">
        <f>29.80078125</f>
        <v>29.80078125</v>
      </c>
    </row>
    <row r="290" spans="3:5" x14ac:dyDescent="0.25">
      <c r="C290" s="1">
        <f>51746</f>
        <v>51746</v>
      </c>
      <c r="D290" s="1">
        <f>30518</f>
        <v>30518</v>
      </c>
      <c r="E290" s="1">
        <f>29.802734375</f>
        <v>29.802734375</v>
      </c>
    </row>
    <row r="291" spans="3:5" x14ac:dyDescent="0.25">
      <c r="C291" s="1">
        <f>51896</f>
        <v>51896</v>
      </c>
      <c r="D291" s="1">
        <f>30516</f>
        <v>30516</v>
      </c>
      <c r="E291" s="1">
        <f>29.80078125</f>
        <v>29.80078125</v>
      </c>
    </row>
    <row r="292" spans="3:5" x14ac:dyDescent="0.25">
      <c r="C292" s="1">
        <f>52062</f>
        <v>52062</v>
      </c>
      <c r="D292" s="1">
        <f>30518</f>
        <v>30518</v>
      </c>
      <c r="E292" s="1">
        <f>29.802734375</f>
        <v>29.802734375</v>
      </c>
    </row>
    <row r="293" spans="3:5" x14ac:dyDescent="0.25">
      <c r="C293" s="1">
        <f>52230</f>
        <v>52230</v>
      </c>
      <c r="D293" s="1">
        <f t="shared" ref="D293:D307" si="26">30516</f>
        <v>30516</v>
      </c>
      <c r="E293" s="1">
        <f t="shared" ref="E293:E307" si="27">29.80078125</f>
        <v>29.80078125</v>
      </c>
    </row>
    <row r="294" spans="3:5" x14ac:dyDescent="0.25">
      <c r="C294" s="1">
        <f>52368</f>
        <v>52368</v>
      </c>
      <c r="D294" s="1">
        <f t="shared" si="26"/>
        <v>30516</v>
      </c>
      <c r="E294" s="1">
        <f t="shared" si="27"/>
        <v>29.80078125</v>
      </c>
    </row>
    <row r="295" spans="3:5" x14ac:dyDescent="0.25">
      <c r="C295" s="1">
        <f>52537</f>
        <v>52537</v>
      </c>
      <c r="D295" s="1">
        <f t="shared" si="26"/>
        <v>30516</v>
      </c>
      <c r="E295" s="1">
        <f t="shared" si="27"/>
        <v>29.80078125</v>
      </c>
    </row>
    <row r="296" spans="3:5" x14ac:dyDescent="0.25">
      <c r="C296" s="1">
        <f>52680</f>
        <v>52680</v>
      </c>
      <c r="D296" s="1">
        <f t="shared" si="26"/>
        <v>30516</v>
      </c>
      <c r="E296" s="1">
        <f t="shared" si="27"/>
        <v>29.80078125</v>
      </c>
    </row>
    <row r="297" spans="3:5" x14ac:dyDescent="0.25">
      <c r="C297" s="1">
        <f>52867</f>
        <v>52867</v>
      </c>
      <c r="D297" s="1">
        <f t="shared" si="26"/>
        <v>30516</v>
      </c>
      <c r="E297" s="1">
        <f t="shared" si="27"/>
        <v>29.80078125</v>
      </c>
    </row>
    <row r="298" spans="3:5" x14ac:dyDescent="0.25">
      <c r="C298" s="1">
        <f>52995</f>
        <v>52995</v>
      </c>
      <c r="D298" s="1">
        <f t="shared" si="26"/>
        <v>30516</v>
      </c>
      <c r="E298" s="1">
        <f t="shared" si="27"/>
        <v>29.80078125</v>
      </c>
    </row>
    <row r="299" spans="3:5" x14ac:dyDescent="0.25">
      <c r="C299" s="1">
        <f>53162</f>
        <v>53162</v>
      </c>
      <c r="D299" s="1">
        <f t="shared" si="26"/>
        <v>30516</v>
      </c>
      <c r="E299" s="1">
        <f t="shared" si="27"/>
        <v>29.80078125</v>
      </c>
    </row>
    <row r="300" spans="3:5" x14ac:dyDescent="0.25">
      <c r="C300" s="1">
        <f>53299</f>
        <v>53299</v>
      </c>
      <c r="D300" s="1">
        <f t="shared" si="26"/>
        <v>30516</v>
      </c>
      <c r="E300" s="1">
        <f t="shared" si="27"/>
        <v>29.80078125</v>
      </c>
    </row>
    <row r="301" spans="3:5" x14ac:dyDescent="0.25">
      <c r="C301" s="1">
        <f>53453</f>
        <v>53453</v>
      </c>
      <c r="D301" s="1">
        <f t="shared" si="26"/>
        <v>30516</v>
      </c>
      <c r="E301" s="1">
        <f t="shared" si="27"/>
        <v>29.80078125</v>
      </c>
    </row>
    <row r="302" spans="3:5" x14ac:dyDescent="0.25">
      <c r="C302" s="1">
        <f>53601</f>
        <v>53601</v>
      </c>
      <c r="D302" s="1">
        <f t="shared" si="26"/>
        <v>30516</v>
      </c>
      <c r="E302" s="1">
        <f t="shared" si="27"/>
        <v>29.80078125</v>
      </c>
    </row>
    <row r="303" spans="3:5" x14ac:dyDescent="0.25">
      <c r="C303" s="1">
        <f>53779</f>
        <v>53779</v>
      </c>
      <c r="D303" s="1">
        <f t="shared" si="26"/>
        <v>30516</v>
      </c>
      <c r="E303" s="1">
        <f t="shared" si="27"/>
        <v>29.80078125</v>
      </c>
    </row>
    <row r="304" spans="3:5" x14ac:dyDescent="0.25">
      <c r="C304" s="1">
        <f>53943</f>
        <v>53943</v>
      </c>
      <c r="D304" s="1">
        <f t="shared" si="26"/>
        <v>30516</v>
      </c>
      <c r="E304" s="1">
        <f t="shared" si="27"/>
        <v>29.80078125</v>
      </c>
    </row>
    <row r="305" spans="3:5" x14ac:dyDescent="0.25">
      <c r="C305" s="1">
        <f>54125</f>
        <v>54125</v>
      </c>
      <c r="D305" s="1">
        <f t="shared" si="26"/>
        <v>30516</v>
      </c>
      <c r="E305" s="1">
        <f t="shared" si="27"/>
        <v>29.80078125</v>
      </c>
    </row>
    <row r="306" spans="3:5" x14ac:dyDescent="0.25">
      <c r="C306" s="1">
        <f>54294</f>
        <v>54294</v>
      </c>
      <c r="D306" s="1">
        <f t="shared" si="26"/>
        <v>30516</v>
      </c>
      <c r="E306" s="1">
        <f t="shared" si="27"/>
        <v>29.80078125</v>
      </c>
    </row>
    <row r="307" spans="3:5" x14ac:dyDescent="0.25">
      <c r="C307" s="1">
        <f>54472</f>
        <v>54472</v>
      </c>
      <c r="D307" s="1">
        <f t="shared" si="26"/>
        <v>30516</v>
      </c>
      <c r="E307" s="1">
        <f t="shared" si="27"/>
        <v>29.80078125</v>
      </c>
    </row>
    <row r="308" spans="3:5" x14ac:dyDescent="0.25">
      <c r="C308" s="1">
        <f>54664</f>
        <v>54664</v>
      </c>
      <c r="D308" s="1">
        <f>30540</f>
        <v>30540</v>
      </c>
      <c r="E308" s="1">
        <f>29.82421875</f>
        <v>29.82421875</v>
      </c>
    </row>
    <row r="309" spans="3:5" x14ac:dyDescent="0.25">
      <c r="C309" s="1">
        <f>54822</f>
        <v>54822</v>
      </c>
      <c r="D309" s="1">
        <f>30540</f>
        <v>30540</v>
      </c>
      <c r="E309" s="1">
        <f>29.82421875</f>
        <v>29.82421875</v>
      </c>
    </row>
    <row r="310" spans="3:5" x14ac:dyDescent="0.25">
      <c r="C310" s="1">
        <f>54980</f>
        <v>54980</v>
      </c>
      <c r="D310" s="1">
        <f>30372</f>
        <v>30372</v>
      </c>
      <c r="E310" s="1">
        <f>29.66015625</f>
        <v>29.66015625</v>
      </c>
    </row>
    <row r="311" spans="3:5" x14ac:dyDescent="0.25">
      <c r="C311" s="1">
        <f>55147</f>
        <v>55147</v>
      </c>
      <c r="D311" s="1">
        <f>30372</f>
        <v>30372</v>
      </c>
      <c r="E311" s="1">
        <f>29.66015625</f>
        <v>29.66015625</v>
      </c>
    </row>
    <row r="312" spans="3:5" x14ac:dyDescent="0.25">
      <c r="C312" s="1">
        <f>55261</f>
        <v>55261</v>
      </c>
      <c r="D312" s="1">
        <f>30372</f>
        <v>30372</v>
      </c>
      <c r="E312" s="1">
        <f>29.66015625</f>
        <v>29.66015625</v>
      </c>
    </row>
    <row r="313" spans="3:5" x14ac:dyDescent="0.25">
      <c r="C313" s="1">
        <f>55421</f>
        <v>55421</v>
      </c>
      <c r="D313" s="1">
        <f>30372</f>
        <v>30372</v>
      </c>
      <c r="E313" s="1">
        <f>29.66015625</f>
        <v>29.66015625</v>
      </c>
    </row>
    <row r="314" spans="3:5" x14ac:dyDescent="0.25">
      <c r="C314" s="1">
        <f>55598</f>
        <v>55598</v>
      </c>
      <c r="D314" s="1">
        <f>30372</f>
        <v>30372</v>
      </c>
      <c r="E314" s="1">
        <f>29.66015625</f>
        <v>29.66015625</v>
      </c>
    </row>
    <row r="315" spans="3:5" x14ac:dyDescent="0.25">
      <c r="C315" s="1">
        <f>55820</f>
        <v>55820</v>
      </c>
      <c r="D315" s="1">
        <f>30374</f>
        <v>30374</v>
      </c>
      <c r="E315" s="1">
        <f>29.662109375</f>
        <v>29.662109375</v>
      </c>
    </row>
    <row r="316" spans="3:5" x14ac:dyDescent="0.25">
      <c r="C316" s="1">
        <f>56021</f>
        <v>56021</v>
      </c>
      <c r="D316" s="1">
        <f>30372</f>
        <v>30372</v>
      </c>
      <c r="E316" s="1">
        <f>29.66015625</f>
        <v>29.66015625</v>
      </c>
    </row>
    <row r="317" spans="3:5" x14ac:dyDescent="0.25">
      <c r="C317" s="1">
        <f>56267</f>
        <v>56267</v>
      </c>
      <c r="D317" s="1">
        <f>30526</f>
        <v>30526</v>
      </c>
      <c r="E317" s="1">
        <f>29.810546875</f>
        <v>29.810546875</v>
      </c>
    </row>
    <row r="318" spans="3:5" x14ac:dyDescent="0.25">
      <c r="C318" s="1">
        <f>56469</f>
        <v>56469</v>
      </c>
      <c r="D318" s="1">
        <f>30524</f>
        <v>30524</v>
      </c>
      <c r="E318" s="1">
        <f>29.80859375</f>
        <v>29.80859375</v>
      </c>
    </row>
    <row r="319" spans="3:5" x14ac:dyDescent="0.25">
      <c r="C319" s="1">
        <f>56676</f>
        <v>56676</v>
      </c>
      <c r="D319" s="1">
        <f>30525</f>
        <v>30525</v>
      </c>
      <c r="E319" s="1">
        <f>29.8095703125</f>
        <v>29.8095703125</v>
      </c>
    </row>
    <row r="320" spans="3:5" x14ac:dyDescent="0.25">
      <c r="C320" s="1">
        <f>56866</f>
        <v>56866</v>
      </c>
      <c r="D320" s="1">
        <f>30524</f>
        <v>30524</v>
      </c>
      <c r="E320" s="1">
        <f>29.80859375</f>
        <v>29.80859375</v>
      </c>
    </row>
    <row r="321" spans="3:5" x14ac:dyDescent="0.25">
      <c r="C321" s="1">
        <f>57100</f>
        <v>57100</v>
      </c>
      <c r="D321" s="1">
        <f>30526</f>
        <v>30526</v>
      </c>
      <c r="E321" s="1">
        <f>29.810546875</f>
        <v>29.810546875</v>
      </c>
    </row>
    <row r="322" spans="3:5" x14ac:dyDescent="0.25">
      <c r="C322" s="1">
        <f>57315</f>
        <v>57315</v>
      </c>
      <c r="D322" s="1">
        <f>30524</f>
        <v>30524</v>
      </c>
      <c r="E322" s="1">
        <f>29.80859375</f>
        <v>29.80859375</v>
      </c>
    </row>
    <row r="323" spans="3:5" x14ac:dyDescent="0.25">
      <c r="C323" s="1">
        <f>57511</f>
        <v>57511</v>
      </c>
      <c r="D323" s="1">
        <f>30525</f>
        <v>30525</v>
      </c>
      <c r="E323" s="1">
        <f>29.8095703125</f>
        <v>29.8095703125</v>
      </c>
    </row>
    <row r="324" spans="3:5" x14ac:dyDescent="0.25">
      <c r="C324" s="1">
        <f>57700</f>
        <v>57700</v>
      </c>
      <c r="D324" s="1">
        <f>30540</f>
        <v>30540</v>
      </c>
      <c r="E324" s="1">
        <f>29.82421875</f>
        <v>29.82421875</v>
      </c>
    </row>
    <row r="325" spans="3:5" x14ac:dyDescent="0.25">
      <c r="C325" s="1">
        <f>57866</f>
        <v>57866</v>
      </c>
      <c r="D325" s="1">
        <f>30384</f>
        <v>30384</v>
      </c>
      <c r="E325" s="1">
        <f>29.671875</f>
        <v>29.671875</v>
      </c>
    </row>
    <row r="326" spans="3:5" x14ac:dyDescent="0.25">
      <c r="C326" s="1">
        <f>58025</f>
        <v>58025</v>
      </c>
      <c r="D326" s="1">
        <f>30384</f>
        <v>30384</v>
      </c>
      <c r="E326" s="1">
        <f>29.671875</f>
        <v>29.671875</v>
      </c>
    </row>
    <row r="327" spans="3:5" x14ac:dyDescent="0.25">
      <c r="C327" s="1">
        <f>58181</f>
        <v>58181</v>
      </c>
      <c r="D327" s="1">
        <f>30384</f>
        <v>30384</v>
      </c>
      <c r="E327" s="1">
        <f>29.671875</f>
        <v>29.671875</v>
      </c>
    </row>
    <row r="328" spans="3:5" x14ac:dyDescent="0.25">
      <c r="C328" s="1">
        <f>58347</f>
        <v>58347</v>
      </c>
      <c r="D328" s="1">
        <f>30504</f>
        <v>30504</v>
      </c>
      <c r="E328" s="1">
        <f>29.7890625</f>
        <v>29.7890625</v>
      </c>
    </row>
    <row r="329" spans="3:5" x14ac:dyDescent="0.25">
      <c r="C329" s="1">
        <f>58471</f>
        <v>58471</v>
      </c>
      <c r="D329" s="1">
        <f>30504</f>
        <v>30504</v>
      </c>
      <c r="E329" s="1">
        <f>29.7890625</f>
        <v>29.7890625</v>
      </c>
    </row>
    <row r="330" spans="3:5" x14ac:dyDescent="0.25">
      <c r="C330" s="1">
        <f>58651</f>
        <v>58651</v>
      </c>
      <c r="D330" s="1">
        <f>30506</f>
        <v>30506</v>
      </c>
      <c r="E330" s="1">
        <f>29.791015625</f>
        <v>29.791015625</v>
      </c>
    </row>
    <row r="331" spans="3:5" x14ac:dyDescent="0.25">
      <c r="C331" s="1">
        <f>58799</f>
        <v>58799</v>
      </c>
      <c r="D331" s="1">
        <f>30540</f>
        <v>30540</v>
      </c>
      <c r="E331" s="1">
        <f>29.82421875</f>
        <v>29.82421875</v>
      </c>
    </row>
    <row r="332" spans="3:5" x14ac:dyDescent="0.25">
      <c r="C332" s="1">
        <f>58969</f>
        <v>58969</v>
      </c>
      <c r="D332" s="1">
        <f>30554</f>
        <v>30554</v>
      </c>
      <c r="E332" s="1">
        <f>29.837890625</f>
        <v>29.837890625</v>
      </c>
    </row>
    <row r="333" spans="3:5" x14ac:dyDescent="0.25">
      <c r="C333" s="1">
        <f>59142</f>
        <v>59142</v>
      </c>
      <c r="D333" s="1">
        <f>30584</f>
        <v>30584</v>
      </c>
      <c r="E333" s="1">
        <f>29.8671875</f>
        <v>29.8671875</v>
      </c>
    </row>
    <row r="334" spans="3:5" x14ac:dyDescent="0.25">
      <c r="C334" s="1">
        <f>59293</f>
        <v>59293</v>
      </c>
      <c r="D334" s="1">
        <f>30588</f>
        <v>30588</v>
      </c>
      <c r="E334" s="1">
        <f>29.87109375</f>
        <v>29.87109375</v>
      </c>
    </row>
    <row r="335" spans="3:5" x14ac:dyDescent="0.25">
      <c r="C335" s="1">
        <f>59468</f>
        <v>59468</v>
      </c>
      <c r="D335" s="1">
        <f>30588</f>
        <v>30588</v>
      </c>
      <c r="E335" s="1">
        <f>29.87109375</f>
        <v>29.87109375</v>
      </c>
    </row>
    <row r="336" spans="3:5" x14ac:dyDescent="0.25">
      <c r="C336" s="1">
        <f>59635</f>
        <v>59635</v>
      </c>
      <c r="D336" s="1">
        <f>30588</f>
        <v>30588</v>
      </c>
      <c r="E336" s="1">
        <f>29.87109375</f>
        <v>29.87109375</v>
      </c>
    </row>
    <row r="337" spans="3:5" x14ac:dyDescent="0.25">
      <c r="C337" s="1">
        <f>59819</f>
        <v>59819</v>
      </c>
      <c r="D337" s="1">
        <f>30588</f>
        <v>30588</v>
      </c>
      <c r="E337" s="1">
        <f>29.87109375</f>
        <v>29.87109375</v>
      </c>
    </row>
    <row r="338" spans="3:5" x14ac:dyDescent="0.25">
      <c r="C338" s="1">
        <f>60045</f>
        <v>60045</v>
      </c>
      <c r="D338" s="1">
        <f>30588</f>
        <v>30588</v>
      </c>
      <c r="E338" s="1">
        <f>29.87109375</f>
        <v>29.87109375</v>
      </c>
    </row>
    <row r="339" spans="3:5" x14ac:dyDescent="0.25">
      <c r="C339" s="1">
        <f>60225</f>
        <v>60225</v>
      </c>
      <c r="D339" s="1">
        <f>30590</f>
        <v>30590</v>
      </c>
      <c r="E339" s="1">
        <f>29.873046875</f>
        <v>29.873046875</v>
      </c>
    </row>
    <row r="340" spans="3:5" x14ac:dyDescent="0.25">
      <c r="C340" s="1">
        <f>60391</f>
        <v>60391</v>
      </c>
      <c r="D340" s="1">
        <f>30588</f>
        <v>30588</v>
      </c>
      <c r="E340" s="1">
        <f>29.87109375</f>
        <v>29.87109375</v>
      </c>
    </row>
    <row r="341" spans="3:5" x14ac:dyDescent="0.25">
      <c r="C341" s="1">
        <f>60571</f>
        <v>60571</v>
      </c>
      <c r="D341" s="1">
        <f>30590</f>
        <v>30590</v>
      </c>
      <c r="E341" s="1">
        <f>29.873046875</f>
        <v>29.873046875</v>
      </c>
    </row>
    <row r="342" spans="3:5" x14ac:dyDescent="0.25">
      <c r="C342" s="1">
        <f>60746</f>
        <v>60746</v>
      </c>
      <c r="D342" s="1">
        <f>30588</f>
        <v>30588</v>
      </c>
      <c r="E342" s="1">
        <f>29.87109375</f>
        <v>29.87109375</v>
      </c>
    </row>
    <row r="343" spans="3:5" x14ac:dyDescent="0.25">
      <c r="C343" s="1">
        <f>60902</f>
        <v>60902</v>
      </c>
      <c r="D343" s="1">
        <f>30588</f>
        <v>30588</v>
      </c>
      <c r="E343" s="1">
        <f>29.87109375</f>
        <v>29.87109375</v>
      </c>
    </row>
    <row r="344" spans="3:5" x14ac:dyDescent="0.25">
      <c r="C344" s="1">
        <f>61068</f>
        <v>61068</v>
      </c>
      <c r="D344" s="1">
        <f>30588</f>
        <v>30588</v>
      </c>
      <c r="E344" s="1">
        <f>29.87109375</f>
        <v>29.87109375</v>
      </c>
    </row>
    <row r="345" spans="3:5" x14ac:dyDescent="0.25">
      <c r="C345" s="1">
        <f>61232</f>
        <v>61232</v>
      </c>
      <c r="D345" s="1">
        <f>30588</f>
        <v>30588</v>
      </c>
      <c r="E345" s="1">
        <f>29.87109375</f>
        <v>29.87109375</v>
      </c>
    </row>
    <row r="346" spans="3:5" x14ac:dyDescent="0.25">
      <c r="C346" s="1">
        <f>61363</f>
        <v>61363</v>
      </c>
      <c r="D346" s="1">
        <f>30588</f>
        <v>30588</v>
      </c>
      <c r="E346" s="1">
        <f>29.87109375</f>
        <v>29.87109375</v>
      </c>
    </row>
    <row r="347" spans="3:5" x14ac:dyDescent="0.25">
      <c r="C347" s="1">
        <f>61529</f>
        <v>61529</v>
      </c>
      <c r="D347" s="1">
        <f>30590</f>
        <v>30590</v>
      </c>
      <c r="E347" s="1">
        <f>29.873046875</f>
        <v>29.873046875</v>
      </c>
    </row>
    <row r="348" spans="3:5" x14ac:dyDescent="0.25">
      <c r="C348" s="1">
        <f>61707</f>
        <v>61707</v>
      </c>
      <c r="D348" s="1">
        <f>30588</f>
        <v>30588</v>
      </c>
      <c r="E348" s="1">
        <f>29.87109375</f>
        <v>29.87109375</v>
      </c>
    </row>
    <row r="349" spans="3:5" x14ac:dyDescent="0.25">
      <c r="C349" s="1">
        <f>61840</f>
        <v>61840</v>
      </c>
      <c r="D349" s="1">
        <f>30590</f>
        <v>30590</v>
      </c>
      <c r="E349" s="1">
        <f>29.873046875</f>
        <v>29.873046875</v>
      </c>
    </row>
    <row r="350" spans="3:5" x14ac:dyDescent="0.25">
      <c r="C350" s="1">
        <f>61971</f>
        <v>61971</v>
      </c>
      <c r="D350" s="1">
        <f>30588</f>
        <v>30588</v>
      </c>
      <c r="E350" s="1">
        <f>29.87109375</f>
        <v>29.87109375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2016-01-08T15:46:56Z</cp:lastPrinted>
  <dcterms:created xsi:type="dcterms:W3CDTF">2016-01-08T15:46:56Z</dcterms:created>
  <dcterms:modified xsi:type="dcterms:W3CDTF">2016-01-08T15:49:51Z</dcterms:modified>
</cp:coreProperties>
</file>