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Xamarin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343" i="2"/>
  <c r="D343" i="2"/>
  <c r="C343" i="2"/>
  <c r="E342" i="2"/>
  <c r="D342" i="2"/>
  <c r="C342" i="2"/>
  <c r="E341" i="2"/>
  <c r="D341" i="2"/>
  <c r="C341" i="2"/>
  <c r="E340" i="2"/>
  <c r="D340" i="2"/>
  <c r="C340" i="2"/>
  <c r="E339" i="2"/>
  <c r="D339" i="2"/>
  <c r="C339" i="2"/>
  <c r="E338" i="2"/>
  <c r="D338" i="2"/>
  <c r="C338" i="2"/>
  <c r="E337" i="2"/>
  <c r="D337" i="2"/>
  <c r="C337" i="2"/>
  <c r="E336" i="2"/>
  <c r="D336" i="2"/>
  <c r="C336" i="2"/>
  <c r="E335" i="2"/>
  <c r="D335" i="2"/>
  <c r="C335" i="2"/>
  <c r="E334" i="2"/>
  <c r="D334" i="2"/>
  <c r="C334" i="2"/>
  <c r="E333" i="2"/>
  <c r="D333" i="2"/>
  <c r="C333" i="2"/>
  <c r="E332" i="2"/>
  <c r="D332" i="2"/>
  <c r="C332" i="2"/>
  <c r="E331" i="2"/>
  <c r="D331" i="2"/>
  <c r="C331" i="2"/>
  <c r="E330" i="2"/>
  <c r="D330" i="2"/>
  <c r="C330" i="2"/>
  <c r="E329" i="2"/>
  <c r="D329" i="2"/>
  <c r="C329" i="2"/>
  <c r="E328" i="2"/>
  <c r="D328" i="2"/>
  <c r="C328" i="2"/>
  <c r="E327" i="2"/>
  <c r="D327" i="2"/>
  <c r="C327" i="2"/>
  <c r="E326" i="2"/>
  <c r="D326" i="2"/>
  <c r="C326" i="2"/>
  <c r="E325" i="2"/>
  <c r="D325" i="2"/>
  <c r="C325" i="2"/>
  <c r="E324" i="2"/>
  <c r="D324" i="2"/>
  <c r="C324" i="2"/>
  <c r="E323" i="2"/>
  <c r="D323" i="2"/>
  <c r="C323" i="2"/>
  <c r="E322" i="2"/>
  <c r="D322" i="2"/>
  <c r="C322" i="2"/>
  <c r="E321" i="2"/>
  <c r="D321" i="2"/>
  <c r="C321" i="2"/>
  <c r="E320" i="2"/>
  <c r="D320" i="2"/>
  <c r="C320" i="2"/>
  <c r="E319" i="2"/>
  <c r="D319" i="2"/>
  <c r="C319" i="2"/>
  <c r="E318" i="2"/>
  <c r="D318" i="2"/>
  <c r="C318" i="2"/>
  <c r="E317" i="2"/>
  <c r="D317" i="2"/>
  <c r="C317" i="2"/>
  <c r="E316" i="2"/>
  <c r="D316" i="2"/>
  <c r="C316" i="2"/>
  <c r="E315" i="2"/>
  <c r="D315" i="2"/>
  <c r="C315" i="2"/>
  <c r="E314" i="2"/>
  <c r="D314" i="2"/>
  <c r="C314" i="2"/>
  <c r="E313" i="2"/>
  <c r="D313" i="2"/>
  <c r="C313" i="2"/>
  <c r="E312" i="2"/>
  <c r="D312" i="2"/>
  <c r="C312" i="2"/>
  <c r="E311" i="2"/>
  <c r="D311" i="2"/>
  <c r="C311" i="2"/>
  <c r="E310" i="2"/>
  <c r="D310" i="2"/>
  <c r="C310" i="2"/>
  <c r="E309" i="2"/>
  <c r="D309" i="2"/>
  <c r="C309" i="2"/>
  <c r="E308" i="2"/>
  <c r="D308" i="2"/>
  <c r="C308" i="2"/>
  <c r="E307" i="2"/>
  <c r="D307" i="2"/>
  <c r="C307" i="2"/>
  <c r="E306" i="2"/>
  <c r="D306" i="2"/>
  <c r="C306" i="2"/>
  <c r="E305" i="2"/>
  <c r="D305" i="2"/>
  <c r="C305" i="2"/>
  <c r="E304" i="2"/>
  <c r="D304" i="2"/>
  <c r="C304" i="2"/>
  <c r="E303" i="2"/>
  <c r="D303" i="2"/>
  <c r="C303" i="2"/>
  <c r="E302" i="2"/>
  <c r="D302" i="2"/>
  <c r="C302" i="2"/>
  <c r="E301" i="2"/>
  <c r="D301" i="2"/>
  <c r="C301" i="2"/>
  <c r="E300" i="2"/>
  <c r="D300" i="2"/>
  <c r="C300" i="2"/>
  <c r="E299" i="2"/>
  <c r="D299" i="2"/>
  <c r="C299" i="2"/>
  <c r="E298" i="2"/>
  <c r="D298" i="2"/>
  <c r="C298" i="2"/>
  <c r="E297" i="2"/>
  <c r="D297" i="2"/>
  <c r="C297" i="2"/>
  <c r="E296" i="2"/>
  <c r="D296" i="2"/>
  <c r="C296" i="2"/>
  <c r="E295" i="2"/>
  <c r="D295" i="2"/>
  <c r="C295" i="2"/>
  <c r="E294" i="2"/>
  <c r="D294" i="2"/>
  <c r="C294" i="2"/>
  <c r="E293" i="2"/>
  <c r="D293" i="2"/>
  <c r="C293" i="2"/>
  <c r="E292" i="2"/>
  <c r="D292" i="2"/>
  <c r="C292" i="2"/>
  <c r="E291" i="2"/>
  <c r="D291" i="2"/>
  <c r="C291" i="2"/>
  <c r="E290" i="2"/>
  <c r="D290" i="2"/>
  <c r="C290" i="2"/>
  <c r="E289" i="2"/>
  <c r="D289" i="2"/>
  <c r="C289" i="2"/>
  <c r="E288" i="2"/>
  <c r="D288" i="2"/>
  <c r="C288" i="2"/>
  <c r="E287" i="2"/>
  <c r="D287" i="2"/>
  <c r="C287" i="2"/>
  <c r="E286" i="2"/>
  <c r="D286" i="2"/>
  <c r="C286" i="2"/>
  <c r="E285" i="2"/>
  <c r="D285" i="2"/>
  <c r="C285" i="2"/>
  <c r="E284" i="2"/>
  <c r="D284" i="2"/>
  <c r="C284" i="2"/>
  <c r="E283" i="2"/>
  <c r="D283" i="2"/>
  <c r="C283" i="2"/>
  <c r="E282" i="2"/>
  <c r="D282" i="2"/>
  <c r="C282" i="2"/>
  <c r="E281" i="2"/>
  <c r="D281" i="2"/>
  <c r="C281" i="2"/>
  <c r="E280" i="2"/>
  <c r="D280" i="2"/>
  <c r="C280" i="2"/>
  <c r="E279" i="2"/>
  <c r="D279" i="2"/>
  <c r="C279" i="2"/>
  <c r="E278" i="2"/>
  <c r="D278" i="2"/>
  <c r="C278" i="2"/>
  <c r="E277" i="2"/>
  <c r="D277" i="2"/>
  <c r="C277" i="2"/>
  <c r="E276" i="2"/>
  <c r="D276" i="2"/>
  <c r="C276" i="2"/>
  <c r="E275" i="2"/>
  <c r="D275" i="2"/>
  <c r="C275" i="2"/>
  <c r="E274" i="2"/>
  <c r="D274" i="2"/>
  <c r="C274" i="2"/>
  <c r="E273" i="2"/>
  <c r="D273" i="2"/>
  <c r="C273" i="2"/>
  <c r="E272" i="2"/>
  <c r="D272" i="2"/>
  <c r="C272" i="2"/>
  <c r="E271" i="2"/>
  <c r="D271" i="2"/>
  <c r="C271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B181" i="2"/>
  <c r="A181" i="2"/>
  <c r="E180" i="2"/>
  <c r="D180" i="2"/>
  <c r="C180" i="2"/>
  <c r="B180" i="2"/>
  <c r="A180" i="2"/>
  <c r="E179" i="2"/>
  <c r="D179" i="2"/>
  <c r="C179" i="2"/>
  <c r="B179" i="2"/>
  <c r="A179" i="2"/>
  <c r="E178" i="2"/>
  <c r="D178" i="2"/>
  <c r="C178" i="2"/>
  <c r="B178" i="2"/>
  <c r="A178" i="2"/>
  <c r="E177" i="2"/>
  <c r="D177" i="2"/>
  <c r="C177" i="2"/>
  <c r="B177" i="2"/>
  <c r="A177" i="2"/>
  <c r="E176" i="2"/>
  <c r="D176" i="2"/>
  <c r="C176" i="2"/>
  <c r="B176" i="2"/>
  <c r="A176" i="2"/>
  <c r="E175" i="2"/>
  <c r="D175" i="2"/>
  <c r="C175" i="2"/>
  <c r="B175" i="2"/>
  <c r="A175" i="2"/>
  <c r="E174" i="2"/>
  <c r="D174" i="2"/>
  <c r="C174" i="2"/>
  <c r="B174" i="2"/>
  <c r="A174" i="2"/>
  <c r="E173" i="2"/>
  <c r="D173" i="2"/>
  <c r="C173" i="2"/>
  <c r="B173" i="2"/>
  <c r="A173" i="2"/>
  <c r="E172" i="2"/>
  <c r="D172" i="2"/>
  <c r="C172" i="2"/>
  <c r="B172" i="2"/>
  <c r="A172" i="2"/>
  <c r="E171" i="2"/>
  <c r="D171" i="2"/>
  <c r="C171" i="2"/>
  <c r="B171" i="2"/>
  <c r="A171" i="2"/>
  <c r="E170" i="2"/>
  <c r="D170" i="2"/>
  <c r="C170" i="2"/>
  <c r="B170" i="2"/>
  <c r="A170" i="2"/>
  <c r="E169" i="2"/>
  <c r="D169" i="2"/>
  <c r="C169" i="2"/>
  <c r="B169" i="2"/>
  <c r="A169" i="2"/>
  <c r="E168" i="2"/>
  <c r="D168" i="2"/>
  <c r="C168" i="2"/>
  <c r="B168" i="2"/>
  <c r="A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I13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<sst xmlns="http://schemas.openxmlformats.org/spreadsheetml/2006/main" count="9" uniqueCount="9">
  <si>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</si>
  <si>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</si>
  <si>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</si>
  <si>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</si>
  <si>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314(180x)</t>
  </si>
  <si>
    <t>AVERAGE: 166(342x)</t>
  </si>
  <si>
    <t>begin</t>
  </si>
  <si>
    <t>max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</si>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</sst>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Sheet1!$A$2:$A$181</c:f>
              <c:numCache>
                <c:formatCode>General</c:formatCode>
                <c:ptCount val="180"/>
                <c:pt idx="0">
                  <c:v>352</c:v>
                </c:pt>
                <c:pt idx="1">
                  <c:v>683</c:v>
                </c:pt>
                <c:pt idx="2">
                  <c:v>998</c:v>
                </c:pt>
                <c:pt idx="3">
                  <c:v>1312</c:v>
                </c:pt>
                <c:pt idx="4">
                  <c:v>1605</c:v>
                </c:pt>
                <c:pt idx="5">
                  <c:v>1936</c:v>
                </c:pt>
                <c:pt idx="6">
                  <c:v>2260</c:v>
                </c:pt>
                <c:pt idx="7">
                  <c:v>2586</c:v>
                </c:pt>
                <c:pt idx="8">
                  <c:v>2931</c:v>
                </c:pt>
                <c:pt idx="9">
                  <c:v>3283</c:v>
                </c:pt>
                <c:pt idx="10">
                  <c:v>3588</c:v>
                </c:pt>
                <c:pt idx="11">
                  <c:v>3852</c:v>
                </c:pt>
                <c:pt idx="12">
                  <c:v>4132</c:v>
                </c:pt>
                <c:pt idx="13">
                  <c:v>4459</c:v>
                </c:pt>
                <c:pt idx="14">
                  <c:v>4796</c:v>
                </c:pt>
                <c:pt idx="15">
                  <c:v>5122</c:v>
                </c:pt>
                <c:pt idx="16">
                  <c:v>5432</c:v>
                </c:pt>
                <c:pt idx="17">
                  <c:v>5704</c:v>
                </c:pt>
                <c:pt idx="18">
                  <c:v>5984</c:v>
                </c:pt>
                <c:pt idx="19">
                  <c:v>6290</c:v>
                </c:pt>
                <c:pt idx="20">
                  <c:v>6552</c:v>
                </c:pt>
                <c:pt idx="21">
                  <c:v>6874</c:v>
                </c:pt>
                <c:pt idx="22">
                  <c:v>7199</c:v>
                </c:pt>
                <c:pt idx="23">
                  <c:v>7524</c:v>
                </c:pt>
                <c:pt idx="24">
                  <c:v>7868</c:v>
                </c:pt>
                <c:pt idx="25">
                  <c:v>8181</c:v>
                </c:pt>
                <c:pt idx="26">
                  <c:v>8521</c:v>
                </c:pt>
                <c:pt idx="27">
                  <c:v>8843</c:v>
                </c:pt>
                <c:pt idx="28">
                  <c:v>9174</c:v>
                </c:pt>
                <c:pt idx="29">
                  <c:v>9504</c:v>
                </c:pt>
                <c:pt idx="30">
                  <c:v>9839</c:v>
                </c:pt>
                <c:pt idx="31">
                  <c:v>10177</c:v>
                </c:pt>
                <c:pt idx="32">
                  <c:v>10521</c:v>
                </c:pt>
                <c:pt idx="33">
                  <c:v>10862</c:v>
                </c:pt>
                <c:pt idx="34">
                  <c:v>11191</c:v>
                </c:pt>
                <c:pt idx="35">
                  <c:v>11495</c:v>
                </c:pt>
                <c:pt idx="36">
                  <c:v>11789</c:v>
                </c:pt>
                <c:pt idx="37">
                  <c:v>12090</c:v>
                </c:pt>
                <c:pt idx="38">
                  <c:v>12389</c:v>
                </c:pt>
                <c:pt idx="39">
                  <c:v>12714</c:v>
                </c:pt>
                <c:pt idx="40">
                  <c:v>13054</c:v>
                </c:pt>
                <c:pt idx="41">
                  <c:v>13376</c:v>
                </c:pt>
                <c:pt idx="42">
                  <c:v>13658</c:v>
                </c:pt>
                <c:pt idx="43">
                  <c:v>13948</c:v>
                </c:pt>
                <c:pt idx="44">
                  <c:v>14258</c:v>
                </c:pt>
                <c:pt idx="45">
                  <c:v>14582</c:v>
                </c:pt>
                <c:pt idx="46">
                  <c:v>14932</c:v>
                </c:pt>
                <c:pt idx="47">
                  <c:v>15278</c:v>
                </c:pt>
                <c:pt idx="48">
                  <c:v>15623</c:v>
                </c:pt>
                <c:pt idx="49">
                  <c:v>15964</c:v>
                </c:pt>
                <c:pt idx="50">
                  <c:v>16291</c:v>
                </c:pt>
                <c:pt idx="51">
                  <c:v>16602</c:v>
                </c:pt>
                <c:pt idx="52">
                  <c:v>16907</c:v>
                </c:pt>
                <c:pt idx="53">
                  <c:v>17177</c:v>
                </c:pt>
                <c:pt idx="54">
                  <c:v>17482</c:v>
                </c:pt>
                <c:pt idx="55">
                  <c:v>17821</c:v>
                </c:pt>
                <c:pt idx="56">
                  <c:v>18165</c:v>
                </c:pt>
                <c:pt idx="57">
                  <c:v>18502</c:v>
                </c:pt>
                <c:pt idx="58">
                  <c:v>18847</c:v>
                </c:pt>
                <c:pt idx="59">
                  <c:v>19180</c:v>
                </c:pt>
                <c:pt idx="60">
                  <c:v>19511</c:v>
                </c:pt>
                <c:pt idx="61">
                  <c:v>19860</c:v>
                </c:pt>
                <c:pt idx="62">
                  <c:v>20167</c:v>
                </c:pt>
                <c:pt idx="63">
                  <c:v>20487</c:v>
                </c:pt>
                <c:pt idx="64">
                  <c:v>20757</c:v>
                </c:pt>
                <c:pt idx="65">
                  <c:v>21034</c:v>
                </c:pt>
                <c:pt idx="66">
                  <c:v>21299</c:v>
                </c:pt>
                <c:pt idx="67">
                  <c:v>21584</c:v>
                </c:pt>
                <c:pt idx="68">
                  <c:v>21900</c:v>
                </c:pt>
                <c:pt idx="69">
                  <c:v>22268</c:v>
                </c:pt>
                <c:pt idx="70">
                  <c:v>22611</c:v>
                </c:pt>
                <c:pt idx="71">
                  <c:v>22979</c:v>
                </c:pt>
                <c:pt idx="72">
                  <c:v>23390</c:v>
                </c:pt>
                <c:pt idx="73">
                  <c:v>23807</c:v>
                </c:pt>
                <c:pt idx="74">
                  <c:v>24226</c:v>
                </c:pt>
                <c:pt idx="75">
                  <c:v>24569</c:v>
                </c:pt>
                <c:pt idx="76">
                  <c:v>24883</c:v>
                </c:pt>
                <c:pt idx="77">
                  <c:v>25168</c:v>
                </c:pt>
                <c:pt idx="78">
                  <c:v>25437</c:v>
                </c:pt>
                <c:pt idx="79">
                  <c:v>25815</c:v>
                </c:pt>
                <c:pt idx="80">
                  <c:v>26195</c:v>
                </c:pt>
                <c:pt idx="81">
                  <c:v>26538</c:v>
                </c:pt>
                <c:pt idx="82">
                  <c:v>26832</c:v>
                </c:pt>
                <c:pt idx="83">
                  <c:v>27142</c:v>
                </c:pt>
                <c:pt idx="84">
                  <c:v>27434</c:v>
                </c:pt>
                <c:pt idx="85">
                  <c:v>27731</c:v>
                </c:pt>
                <c:pt idx="86">
                  <c:v>28071</c:v>
                </c:pt>
                <c:pt idx="87">
                  <c:v>28419</c:v>
                </c:pt>
                <c:pt idx="88">
                  <c:v>28743</c:v>
                </c:pt>
                <c:pt idx="89">
                  <c:v>29037</c:v>
                </c:pt>
                <c:pt idx="90">
                  <c:v>29326</c:v>
                </c:pt>
                <c:pt idx="91">
                  <c:v>29636</c:v>
                </c:pt>
                <c:pt idx="92">
                  <c:v>29949</c:v>
                </c:pt>
                <c:pt idx="93">
                  <c:v>30293</c:v>
                </c:pt>
                <c:pt idx="94">
                  <c:v>30574</c:v>
                </c:pt>
                <c:pt idx="95">
                  <c:v>30884</c:v>
                </c:pt>
                <c:pt idx="96">
                  <c:v>31161</c:v>
                </c:pt>
                <c:pt idx="97">
                  <c:v>31446</c:v>
                </c:pt>
                <c:pt idx="98">
                  <c:v>31802</c:v>
                </c:pt>
                <c:pt idx="99">
                  <c:v>32123</c:v>
                </c:pt>
                <c:pt idx="100">
                  <c:v>32461</c:v>
                </c:pt>
                <c:pt idx="101">
                  <c:v>32783</c:v>
                </c:pt>
                <c:pt idx="102">
                  <c:v>33118</c:v>
                </c:pt>
                <c:pt idx="103">
                  <c:v>33429</c:v>
                </c:pt>
                <c:pt idx="104">
                  <c:v>33709</c:v>
                </c:pt>
                <c:pt idx="105">
                  <c:v>33987</c:v>
                </c:pt>
                <c:pt idx="106">
                  <c:v>34302</c:v>
                </c:pt>
                <c:pt idx="107">
                  <c:v>34616</c:v>
                </c:pt>
                <c:pt idx="108">
                  <c:v>34940</c:v>
                </c:pt>
                <c:pt idx="109">
                  <c:v>35242</c:v>
                </c:pt>
                <c:pt idx="110">
                  <c:v>35501</c:v>
                </c:pt>
                <c:pt idx="111">
                  <c:v>35817</c:v>
                </c:pt>
                <c:pt idx="112">
                  <c:v>36139</c:v>
                </c:pt>
                <c:pt idx="113">
                  <c:v>36465</c:v>
                </c:pt>
                <c:pt idx="114">
                  <c:v>36811</c:v>
                </c:pt>
                <c:pt idx="115">
                  <c:v>37114</c:v>
                </c:pt>
                <c:pt idx="116">
                  <c:v>37406</c:v>
                </c:pt>
                <c:pt idx="117">
                  <c:v>37700</c:v>
                </c:pt>
                <c:pt idx="118">
                  <c:v>38000</c:v>
                </c:pt>
                <c:pt idx="119">
                  <c:v>38290</c:v>
                </c:pt>
                <c:pt idx="120">
                  <c:v>38574</c:v>
                </c:pt>
                <c:pt idx="121">
                  <c:v>38851</c:v>
                </c:pt>
                <c:pt idx="122">
                  <c:v>39173</c:v>
                </c:pt>
                <c:pt idx="123">
                  <c:v>39496</c:v>
                </c:pt>
                <c:pt idx="124">
                  <c:v>39777</c:v>
                </c:pt>
                <c:pt idx="125">
                  <c:v>40087</c:v>
                </c:pt>
                <c:pt idx="126">
                  <c:v>40397</c:v>
                </c:pt>
                <c:pt idx="127">
                  <c:v>40677</c:v>
                </c:pt>
                <c:pt idx="128">
                  <c:v>40936</c:v>
                </c:pt>
                <c:pt idx="129">
                  <c:v>41346</c:v>
                </c:pt>
                <c:pt idx="130">
                  <c:v>41737</c:v>
                </c:pt>
                <c:pt idx="131">
                  <c:v>42154</c:v>
                </c:pt>
                <c:pt idx="132">
                  <c:v>42554</c:v>
                </c:pt>
                <c:pt idx="133">
                  <c:v>42987</c:v>
                </c:pt>
                <c:pt idx="134">
                  <c:v>43375</c:v>
                </c:pt>
                <c:pt idx="135">
                  <c:v>43791</c:v>
                </c:pt>
                <c:pt idx="136">
                  <c:v>44076</c:v>
                </c:pt>
                <c:pt idx="137">
                  <c:v>44378</c:v>
                </c:pt>
                <c:pt idx="138">
                  <c:v>44653</c:v>
                </c:pt>
                <c:pt idx="139">
                  <c:v>44942</c:v>
                </c:pt>
                <c:pt idx="140">
                  <c:v>45239</c:v>
                </c:pt>
                <c:pt idx="141">
                  <c:v>45578</c:v>
                </c:pt>
                <c:pt idx="142">
                  <c:v>45921</c:v>
                </c:pt>
                <c:pt idx="143">
                  <c:v>46248</c:v>
                </c:pt>
                <c:pt idx="144">
                  <c:v>46581</c:v>
                </c:pt>
                <c:pt idx="145">
                  <c:v>46944</c:v>
                </c:pt>
                <c:pt idx="146">
                  <c:v>47353</c:v>
                </c:pt>
                <c:pt idx="147">
                  <c:v>47642</c:v>
                </c:pt>
                <c:pt idx="148">
                  <c:v>47949</c:v>
                </c:pt>
                <c:pt idx="149">
                  <c:v>48201</c:v>
                </c:pt>
                <c:pt idx="150">
                  <c:v>48453</c:v>
                </c:pt>
                <c:pt idx="151">
                  <c:v>48709</c:v>
                </c:pt>
                <c:pt idx="152">
                  <c:v>48963</c:v>
                </c:pt>
                <c:pt idx="153">
                  <c:v>49215</c:v>
                </c:pt>
                <c:pt idx="154">
                  <c:v>49477</c:v>
                </c:pt>
                <c:pt idx="155">
                  <c:v>49740</c:v>
                </c:pt>
                <c:pt idx="156">
                  <c:v>50004</c:v>
                </c:pt>
                <c:pt idx="157">
                  <c:v>50264</c:v>
                </c:pt>
                <c:pt idx="158">
                  <c:v>50527</c:v>
                </c:pt>
                <c:pt idx="159">
                  <c:v>50781</c:v>
                </c:pt>
                <c:pt idx="160">
                  <c:v>51039</c:v>
                </c:pt>
                <c:pt idx="161">
                  <c:v>51318</c:v>
                </c:pt>
                <c:pt idx="162">
                  <c:v>51619</c:v>
                </c:pt>
                <c:pt idx="163">
                  <c:v>51992</c:v>
                </c:pt>
                <c:pt idx="164">
                  <c:v>52278</c:v>
                </c:pt>
                <c:pt idx="165">
                  <c:v>52562</c:v>
                </c:pt>
                <c:pt idx="166">
                  <c:v>52868</c:v>
                </c:pt>
                <c:pt idx="167">
                  <c:v>53153</c:v>
                </c:pt>
                <c:pt idx="168">
                  <c:v>53441</c:v>
                </c:pt>
                <c:pt idx="169">
                  <c:v>53733</c:v>
                </c:pt>
                <c:pt idx="170">
                  <c:v>54028</c:v>
                </c:pt>
                <c:pt idx="171">
                  <c:v>54327</c:v>
                </c:pt>
                <c:pt idx="172">
                  <c:v>54583</c:v>
                </c:pt>
                <c:pt idx="173">
                  <c:v>54891</c:v>
                </c:pt>
                <c:pt idx="174">
                  <c:v>55205</c:v>
                </c:pt>
                <c:pt idx="175">
                  <c:v>55581</c:v>
                </c:pt>
                <c:pt idx="176">
                  <c:v>55930</c:v>
                </c:pt>
                <c:pt idx="177">
                  <c:v>56306</c:v>
                </c:pt>
                <c:pt idx="178">
                  <c:v>56644</c:v>
                </c:pt>
                <c:pt idx="179">
                  <c:v>56980</c:v>
                </c:pt>
              </c:numCache>
            </c:numRef>
          </c:cat>
          <c:val>
            <c:numRef>
              <c:f>Sheet1!$B$2:$B$181</c:f>
              <c:numCache>
                <c:formatCode>General</c:formatCode>
                <c:ptCount val="180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34</c:v>
                </c:pt>
                <c:pt idx="4">
                  <c:v>36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39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27</c:v>
                </c:pt>
                <c:pt idx="62">
                  <c:v>25</c:v>
                </c:pt>
                <c:pt idx="63">
                  <c:v>31</c:v>
                </c:pt>
                <c:pt idx="64">
                  <c:v>28</c:v>
                </c:pt>
                <c:pt idx="65">
                  <c:v>6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28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6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7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421792"/>
        <c:axId val="1821428320"/>
      </c:lineChart>
      <c:catAx>
        <c:axId val="182142179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82142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142832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82142179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Sheet1!$C$2:$C$343</c:f>
              <c:numCache>
                <c:formatCode>General</c:formatCode>
                <c:ptCount val="342"/>
                <c:pt idx="0">
                  <c:v>326</c:v>
                </c:pt>
                <c:pt idx="1">
                  <c:v>507</c:v>
                </c:pt>
                <c:pt idx="2">
                  <c:v>693</c:v>
                </c:pt>
                <c:pt idx="3">
                  <c:v>854</c:v>
                </c:pt>
                <c:pt idx="4">
                  <c:v>1020</c:v>
                </c:pt>
                <c:pt idx="5">
                  <c:v>1164</c:v>
                </c:pt>
                <c:pt idx="6">
                  <c:v>1342</c:v>
                </c:pt>
                <c:pt idx="7">
                  <c:v>1462</c:v>
                </c:pt>
                <c:pt idx="8">
                  <c:v>1634</c:v>
                </c:pt>
                <c:pt idx="9">
                  <c:v>1783</c:v>
                </c:pt>
                <c:pt idx="10">
                  <c:v>1975</c:v>
                </c:pt>
                <c:pt idx="11">
                  <c:v>2119</c:v>
                </c:pt>
                <c:pt idx="12">
                  <c:v>2287</c:v>
                </c:pt>
                <c:pt idx="13">
                  <c:v>2439</c:v>
                </c:pt>
                <c:pt idx="14">
                  <c:v>2608</c:v>
                </c:pt>
                <c:pt idx="15">
                  <c:v>2784</c:v>
                </c:pt>
                <c:pt idx="16">
                  <c:v>2974</c:v>
                </c:pt>
                <c:pt idx="17">
                  <c:v>3146</c:v>
                </c:pt>
                <c:pt idx="18">
                  <c:v>3324</c:v>
                </c:pt>
                <c:pt idx="19">
                  <c:v>3484</c:v>
                </c:pt>
                <c:pt idx="20">
                  <c:v>3646</c:v>
                </c:pt>
                <c:pt idx="21">
                  <c:v>3802</c:v>
                </c:pt>
                <c:pt idx="22">
                  <c:v>3984</c:v>
                </c:pt>
                <c:pt idx="23">
                  <c:v>4161</c:v>
                </c:pt>
                <c:pt idx="24">
                  <c:v>4303</c:v>
                </c:pt>
                <c:pt idx="25">
                  <c:v>4478</c:v>
                </c:pt>
                <c:pt idx="26">
                  <c:v>4646</c:v>
                </c:pt>
                <c:pt idx="27">
                  <c:v>4825</c:v>
                </c:pt>
                <c:pt idx="28">
                  <c:v>4977</c:v>
                </c:pt>
                <c:pt idx="29">
                  <c:v>5145</c:v>
                </c:pt>
                <c:pt idx="30">
                  <c:v>5325</c:v>
                </c:pt>
                <c:pt idx="31">
                  <c:v>5488</c:v>
                </c:pt>
                <c:pt idx="32">
                  <c:v>5639</c:v>
                </c:pt>
                <c:pt idx="33">
                  <c:v>5825</c:v>
                </c:pt>
                <c:pt idx="34">
                  <c:v>6023</c:v>
                </c:pt>
                <c:pt idx="35">
                  <c:v>6163</c:v>
                </c:pt>
                <c:pt idx="36">
                  <c:v>6330</c:v>
                </c:pt>
                <c:pt idx="37">
                  <c:v>6453</c:v>
                </c:pt>
                <c:pt idx="38">
                  <c:v>6597</c:v>
                </c:pt>
                <c:pt idx="39">
                  <c:v>6727</c:v>
                </c:pt>
                <c:pt idx="40">
                  <c:v>6905</c:v>
                </c:pt>
                <c:pt idx="41">
                  <c:v>7050</c:v>
                </c:pt>
                <c:pt idx="42">
                  <c:v>7214</c:v>
                </c:pt>
                <c:pt idx="43">
                  <c:v>7372</c:v>
                </c:pt>
                <c:pt idx="44">
                  <c:v>7540</c:v>
                </c:pt>
                <c:pt idx="45">
                  <c:v>7705</c:v>
                </c:pt>
                <c:pt idx="46">
                  <c:v>7887</c:v>
                </c:pt>
                <c:pt idx="47">
                  <c:v>8038</c:v>
                </c:pt>
                <c:pt idx="48">
                  <c:v>8200</c:v>
                </c:pt>
                <c:pt idx="49">
                  <c:v>8362</c:v>
                </c:pt>
                <c:pt idx="50">
                  <c:v>8535</c:v>
                </c:pt>
                <c:pt idx="51">
                  <c:v>8694</c:v>
                </c:pt>
                <c:pt idx="52">
                  <c:v>8884</c:v>
                </c:pt>
                <c:pt idx="53">
                  <c:v>9021</c:v>
                </c:pt>
                <c:pt idx="54">
                  <c:v>9192</c:v>
                </c:pt>
                <c:pt idx="55">
                  <c:v>9349</c:v>
                </c:pt>
                <c:pt idx="56">
                  <c:v>9518</c:v>
                </c:pt>
                <c:pt idx="57">
                  <c:v>9688</c:v>
                </c:pt>
                <c:pt idx="58">
                  <c:v>9871</c:v>
                </c:pt>
                <c:pt idx="59">
                  <c:v>10024</c:v>
                </c:pt>
                <c:pt idx="60">
                  <c:v>10201</c:v>
                </c:pt>
                <c:pt idx="61">
                  <c:v>10387</c:v>
                </c:pt>
                <c:pt idx="62">
                  <c:v>10562</c:v>
                </c:pt>
                <c:pt idx="63">
                  <c:v>10715</c:v>
                </c:pt>
                <c:pt idx="64">
                  <c:v>10890</c:v>
                </c:pt>
                <c:pt idx="65">
                  <c:v>11031</c:v>
                </c:pt>
                <c:pt idx="66">
                  <c:v>11174</c:v>
                </c:pt>
                <c:pt idx="67">
                  <c:v>11326</c:v>
                </c:pt>
                <c:pt idx="68">
                  <c:v>11448</c:v>
                </c:pt>
                <c:pt idx="69">
                  <c:v>11587</c:v>
                </c:pt>
                <c:pt idx="70">
                  <c:v>11721</c:v>
                </c:pt>
                <c:pt idx="71">
                  <c:v>11857</c:v>
                </c:pt>
                <c:pt idx="72">
                  <c:v>12000</c:v>
                </c:pt>
                <c:pt idx="73">
                  <c:v>12187</c:v>
                </c:pt>
                <c:pt idx="74">
                  <c:v>12398</c:v>
                </c:pt>
                <c:pt idx="75">
                  <c:v>12565</c:v>
                </c:pt>
                <c:pt idx="76">
                  <c:v>12750</c:v>
                </c:pt>
                <c:pt idx="77">
                  <c:v>12954</c:v>
                </c:pt>
                <c:pt idx="78">
                  <c:v>13138</c:v>
                </c:pt>
                <c:pt idx="79">
                  <c:v>13296</c:v>
                </c:pt>
                <c:pt idx="80">
                  <c:v>13485</c:v>
                </c:pt>
                <c:pt idx="81">
                  <c:v>13669</c:v>
                </c:pt>
                <c:pt idx="82">
                  <c:v>13809</c:v>
                </c:pt>
                <c:pt idx="83">
                  <c:v>13979</c:v>
                </c:pt>
                <c:pt idx="84">
                  <c:v>14139</c:v>
                </c:pt>
                <c:pt idx="85">
                  <c:v>14304</c:v>
                </c:pt>
                <c:pt idx="86">
                  <c:v>14443</c:v>
                </c:pt>
                <c:pt idx="87">
                  <c:v>14616</c:v>
                </c:pt>
                <c:pt idx="88">
                  <c:v>14776</c:v>
                </c:pt>
                <c:pt idx="89">
                  <c:v>14974</c:v>
                </c:pt>
                <c:pt idx="90">
                  <c:v>15132</c:v>
                </c:pt>
                <c:pt idx="91">
                  <c:v>15304</c:v>
                </c:pt>
                <c:pt idx="92">
                  <c:v>15467</c:v>
                </c:pt>
                <c:pt idx="93">
                  <c:v>15638</c:v>
                </c:pt>
                <c:pt idx="94">
                  <c:v>15801</c:v>
                </c:pt>
                <c:pt idx="95">
                  <c:v>15973</c:v>
                </c:pt>
                <c:pt idx="96">
                  <c:v>16146</c:v>
                </c:pt>
                <c:pt idx="97">
                  <c:v>16320</c:v>
                </c:pt>
                <c:pt idx="98">
                  <c:v>16471</c:v>
                </c:pt>
                <c:pt idx="99">
                  <c:v>16632</c:v>
                </c:pt>
                <c:pt idx="100">
                  <c:v>16790</c:v>
                </c:pt>
                <c:pt idx="101">
                  <c:v>16965</c:v>
                </c:pt>
                <c:pt idx="102">
                  <c:v>17122</c:v>
                </c:pt>
                <c:pt idx="103">
                  <c:v>17285</c:v>
                </c:pt>
                <c:pt idx="104">
                  <c:v>17472</c:v>
                </c:pt>
                <c:pt idx="105">
                  <c:v>17646</c:v>
                </c:pt>
                <c:pt idx="106">
                  <c:v>17805</c:v>
                </c:pt>
                <c:pt idx="107">
                  <c:v>17986</c:v>
                </c:pt>
                <c:pt idx="108">
                  <c:v>18155</c:v>
                </c:pt>
                <c:pt idx="109">
                  <c:v>18312</c:v>
                </c:pt>
                <c:pt idx="110">
                  <c:v>18493</c:v>
                </c:pt>
                <c:pt idx="111">
                  <c:v>18666</c:v>
                </c:pt>
                <c:pt idx="112">
                  <c:v>18832</c:v>
                </c:pt>
                <c:pt idx="113">
                  <c:v>18999</c:v>
                </c:pt>
                <c:pt idx="114">
                  <c:v>19171</c:v>
                </c:pt>
                <c:pt idx="115">
                  <c:v>19335</c:v>
                </c:pt>
                <c:pt idx="116">
                  <c:v>19541</c:v>
                </c:pt>
                <c:pt idx="117">
                  <c:v>19697</c:v>
                </c:pt>
                <c:pt idx="118">
                  <c:v>19899</c:v>
                </c:pt>
                <c:pt idx="119">
                  <c:v>20024</c:v>
                </c:pt>
                <c:pt idx="120">
                  <c:v>20220</c:v>
                </c:pt>
                <c:pt idx="121">
                  <c:v>20388</c:v>
                </c:pt>
                <c:pt idx="122">
                  <c:v>20557</c:v>
                </c:pt>
                <c:pt idx="123">
                  <c:v>20728</c:v>
                </c:pt>
                <c:pt idx="124">
                  <c:v>20896</c:v>
                </c:pt>
                <c:pt idx="125">
                  <c:v>21096</c:v>
                </c:pt>
                <c:pt idx="126">
                  <c:v>21262</c:v>
                </c:pt>
                <c:pt idx="127">
                  <c:v>21435</c:v>
                </c:pt>
                <c:pt idx="128">
                  <c:v>21621</c:v>
                </c:pt>
                <c:pt idx="129">
                  <c:v>21769</c:v>
                </c:pt>
                <c:pt idx="130">
                  <c:v>21955</c:v>
                </c:pt>
                <c:pt idx="131">
                  <c:v>22124</c:v>
                </c:pt>
                <c:pt idx="132">
                  <c:v>22279</c:v>
                </c:pt>
                <c:pt idx="133">
                  <c:v>22445</c:v>
                </c:pt>
                <c:pt idx="134">
                  <c:v>22627</c:v>
                </c:pt>
                <c:pt idx="135">
                  <c:v>22791</c:v>
                </c:pt>
                <c:pt idx="136">
                  <c:v>22996</c:v>
                </c:pt>
                <c:pt idx="137">
                  <c:v>23187</c:v>
                </c:pt>
                <c:pt idx="138">
                  <c:v>23402</c:v>
                </c:pt>
                <c:pt idx="139">
                  <c:v>23596</c:v>
                </c:pt>
                <c:pt idx="140">
                  <c:v>23789</c:v>
                </c:pt>
                <c:pt idx="141">
                  <c:v>23986</c:v>
                </c:pt>
                <c:pt idx="142">
                  <c:v>24199</c:v>
                </c:pt>
                <c:pt idx="143">
                  <c:v>24397</c:v>
                </c:pt>
                <c:pt idx="144">
                  <c:v>24587</c:v>
                </c:pt>
                <c:pt idx="145">
                  <c:v>24797</c:v>
                </c:pt>
                <c:pt idx="146">
                  <c:v>24957</c:v>
                </c:pt>
                <c:pt idx="147">
                  <c:v>25095</c:v>
                </c:pt>
                <c:pt idx="148">
                  <c:v>25251</c:v>
                </c:pt>
                <c:pt idx="149">
                  <c:v>25415</c:v>
                </c:pt>
                <c:pt idx="150">
                  <c:v>25615</c:v>
                </c:pt>
                <c:pt idx="151">
                  <c:v>25806</c:v>
                </c:pt>
                <c:pt idx="152">
                  <c:v>25998</c:v>
                </c:pt>
                <c:pt idx="153">
                  <c:v>26245</c:v>
                </c:pt>
                <c:pt idx="154">
                  <c:v>26412</c:v>
                </c:pt>
                <c:pt idx="155">
                  <c:v>26573</c:v>
                </c:pt>
                <c:pt idx="156">
                  <c:v>26708</c:v>
                </c:pt>
                <c:pt idx="157">
                  <c:v>26872</c:v>
                </c:pt>
                <c:pt idx="158">
                  <c:v>27021</c:v>
                </c:pt>
                <c:pt idx="159">
                  <c:v>27177</c:v>
                </c:pt>
                <c:pt idx="160">
                  <c:v>27308</c:v>
                </c:pt>
                <c:pt idx="161">
                  <c:v>27478</c:v>
                </c:pt>
                <c:pt idx="162">
                  <c:v>27660</c:v>
                </c:pt>
                <c:pt idx="163">
                  <c:v>27851</c:v>
                </c:pt>
                <c:pt idx="164">
                  <c:v>28027</c:v>
                </c:pt>
                <c:pt idx="165">
                  <c:v>28226</c:v>
                </c:pt>
                <c:pt idx="166">
                  <c:v>28386</c:v>
                </c:pt>
                <c:pt idx="167">
                  <c:v>28570</c:v>
                </c:pt>
                <c:pt idx="168">
                  <c:v>28748</c:v>
                </c:pt>
                <c:pt idx="169">
                  <c:v>28928</c:v>
                </c:pt>
                <c:pt idx="170">
                  <c:v>29110</c:v>
                </c:pt>
                <c:pt idx="171">
                  <c:v>29243</c:v>
                </c:pt>
                <c:pt idx="172">
                  <c:v>29420</c:v>
                </c:pt>
                <c:pt idx="173">
                  <c:v>29589</c:v>
                </c:pt>
                <c:pt idx="174">
                  <c:v>29784</c:v>
                </c:pt>
                <c:pt idx="175">
                  <c:v>29971</c:v>
                </c:pt>
                <c:pt idx="176">
                  <c:v>30175</c:v>
                </c:pt>
                <c:pt idx="177">
                  <c:v>30366</c:v>
                </c:pt>
                <c:pt idx="178">
                  <c:v>30508</c:v>
                </c:pt>
                <c:pt idx="179">
                  <c:v>30667</c:v>
                </c:pt>
                <c:pt idx="180">
                  <c:v>30784</c:v>
                </c:pt>
                <c:pt idx="181">
                  <c:v>30939</c:v>
                </c:pt>
                <c:pt idx="182">
                  <c:v>31063</c:v>
                </c:pt>
                <c:pt idx="183">
                  <c:v>31219</c:v>
                </c:pt>
                <c:pt idx="184">
                  <c:v>31361</c:v>
                </c:pt>
                <c:pt idx="185">
                  <c:v>31571</c:v>
                </c:pt>
                <c:pt idx="186">
                  <c:v>31747</c:v>
                </c:pt>
                <c:pt idx="187">
                  <c:v>31946</c:v>
                </c:pt>
                <c:pt idx="188">
                  <c:v>32132</c:v>
                </c:pt>
                <c:pt idx="189">
                  <c:v>32293</c:v>
                </c:pt>
                <c:pt idx="190">
                  <c:v>32471</c:v>
                </c:pt>
                <c:pt idx="191">
                  <c:v>32629</c:v>
                </c:pt>
                <c:pt idx="192">
                  <c:v>32828</c:v>
                </c:pt>
                <c:pt idx="193">
                  <c:v>32979</c:v>
                </c:pt>
                <c:pt idx="194">
                  <c:v>33175</c:v>
                </c:pt>
                <c:pt idx="195">
                  <c:v>33308</c:v>
                </c:pt>
                <c:pt idx="196">
                  <c:v>33474</c:v>
                </c:pt>
                <c:pt idx="197">
                  <c:v>33614</c:v>
                </c:pt>
                <c:pt idx="198">
                  <c:v>33770</c:v>
                </c:pt>
                <c:pt idx="199">
                  <c:v>33897</c:v>
                </c:pt>
                <c:pt idx="200">
                  <c:v>34092</c:v>
                </c:pt>
                <c:pt idx="201">
                  <c:v>34266</c:v>
                </c:pt>
                <c:pt idx="202">
                  <c:v>34473</c:v>
                </c:pt>
                <c:pt idx="203">
                  <c:v>34615</c:v>
                </c:pt>
                <c:pt idx="204">
                  <c:v>34780</c:v>
                </c:pt>
                <c:pt idx="205">
                  <c:v>34969</c:v>
                </c:pt>
                <c:pt idx="206">
                  <c:v>35121</c:v>
                </c:pt>
                <c:pt idx="207">
                  <c:v>35291</c:v>
                </c:pt>
                <c:pt idx="208">
                  <c:v>35406</c:v>
                </c:pt>
                <c:pt idx="209">
                  <c:v>35611</c:v>
                </c:pt>
                <c:pt idx="210">
                  <c:v>35799</c:v>
                </c:pt>
                <c:pt idx="211">
                  <c:v>35968</c:v>
                </c:pt>
                <c:pt idx="212">
                  <c:v>36160</c:v>
                </c:pt>
                <c:pt idx="213">
                  <c:v>36323</c:v>
                </c:pt>
                <c:pt idx="214">
                  <c:v>36524</c:v>
                </c:pt>
                <c:pt idx="215">
                  <c:v>36687</c:v>
                </c:pt>
                <c:pt idx="216">
                  <c:v>36871</c:v>
                </c:pt>
                <c:pt idx="217">
                  <c:v>37012</c:v>
                </c:pt>
                <c:pt idx="218">
                  <c:v>37245</c:v>
                </c:pt>
                <c:pt idx="219">
                  <c:v>37420</c:v>
                </c:pt>
                <c:pt idx="220">
                  <c:v>37566</c:v>
                </c:pt>
                <c:pt idx="221">
                  <c:v>37732</c:v>
                </c:pt>
                <c:pt idx="222">
                  <c:v>37891</c:v>
                </c:pt>
                <c:pt idx="223">
                  <c:v>38053</c:v>
                </c:pt>
                <c:pt idx="224">
                  <c:v>38213</c:v>
                </c:pt>
                <c:pt idx="225">
                  <c:v>38374</c:v>
                </c:pt>
                <c:pt idx="226">
                  <c:v>38542</c:v>
                </c:pt>
                <c:pt idx="227">
                  <c:v>38702</c:v>
                </c:pt>
                <c:pt idx="228">
                  <c:v>38868</c:v>
                </c:pt>
                <c:pt idx="229">
                  <c:v>39055</c:v>
                </c:pt>
                <c:pt idx="230">
                  <c:v>39254</c:v>
                </c:pt>
                <c:pt idx="231">
                  <c:v>39379</c:v>
                </c:pt>
                <c:pt idx="232">
                  <c:v>39551</c:v>
                </c:pt>
                <c:pt idx="233">
                  <c:v>39726</c:v>
                </c:pt>
                <c:pt idx="234">
                  <c:v>39914</c:v>
                </c:pt>
                <c:pt idx="235">
                  <c:v>40073</c:v>
                </c:pt>
                <c:pt idx="236">
                  <c:v>40326</c:v>
                </c:pt>
                <c:pt idx="237">
                  <c:v>40492</c:v>
                </c:pt>
                <c:pt idx="238">
                  <c:v>40610</c:v>
                </c:pt>
                <c:pt idx="239">
                  <c:v>40762</c:v>
                </c:pt>
                <c:pt idx="240">
                  <c:v>40913</c:v>
                </c:pt>
                <c:pt idx="241">
                  <c:v>41119</c:v>
                </c:pt>
                <c:pt idx="242">
                  <c:v>41326</c:v>
                </c:pt>
                <c:pt idx="243">
                  <c:v>41565</c:v>
                </c:pt>
                <c:pt idx="244">
                  <c:v>41785</c:v>
                </c:pt>
                <c:pt idx="245">
                  <c:v>41952</c:v>
                </c:pt>
                <c:pt idx="246">
                  <c:v>42163</c:v>
                </c:pt>
                <c:pt idx="247">
                  <c:v>42352</c:v>
                </c:pt>
                <c:pt idx="248">
                  <c:v>42569</c:v>
                </c:pt>
                <c:pt idx="249">
                  <c:v>42781</c:v>
                </c:pt>
                <c:pt idx="250">
                  <c:v>42985</c:v>
                </c:pt>
                <c:pt idx="251">
                  <c:v>43162</c:v>
                </c:pt>
                <c:pt idx="252">
                  <c:v>43377</c:v>
                </c:pt>
                <c:pt idx="253">
                  <c:v>43580</c:v>
                </c:pt>
                <c:pt idx="254">
                  <c:v>43770</c:v>
                </c:pt>
                <c:pt idx="255">
                  <c:v>43931</c:v>
                </c:pt>
                <c:pt idx="256">
                  <c:v>44135</c:v>
                </c:pt>
                <c:pt idx="257">
                  <c:v>44270</c:v>
                </c:pt>
                <c:pt idx="258">
                  <c:v>44435</c:v>
                </c:pt>
                <c:pt idx="259">
                  <c:v>44564</c:v>
                </c:pt>
                <c:pt idx="260">
                  <c:v>44745</c:v>
                </c:pt>
                <c:pt idx="261">
                  <c:v>44905</c:v>
                </c:pt>
                <c:pt idx="262">
                  <c:v>45061</c:v>
                </c:pt>
                <c:pt idx="263">
                  <c:v>45234</c:v>
                </c:pt>
                <c:pt idx="264">
                  <c:v>45406</c:v>
                </c:pt>
                <c:pt idx="265">
                  <c:v>45577</c:v>
                </c:pt>
                <c:pt idx="266">
                  <c:v>45739</c:v>
                </c:pt>
                <c:pt idx="267">
                  <c:v>45909</c:v>
                </c:pt>
                <c:pt idx="268">
                  <c:v>46077</c:v>
                </c:pt>
                <c:pt idx="269">
                  <c:v>46247</c:v>
                </c:pt>
                <c:pt idx="270">
                  <c:v>46430</c:v>
                </c:pt>
                <c:pt idx="271">
                  <c:v>46631</c:v>
                </c:pt>
                <c:pt idx="272">
                  <c:v>46785</c:v>
                </c:pt>
                <c:pt idx="273">
                  <c:v>46966</c:v>
                </c:pt>
                <c:pt idx="274">
                  <c:v>47151</c:v>
                </c:pt>
                <c:pt idx="275">
                  <c:v>47341</c:v>
                </c:pt>
                <c:pt idx="276">
                  <c:v>47509</c:v>
                </c:pt>
                <c:pt idx="277">
                  <c:v>47655</c:v>
                </c:pt>
                <c:pt idx="278">
                  <c:v>47816</c:v>
                </c:pt>
                <c:pt idx="279">
                  <c:v>47972</c:v>
                </c:pt>
                <c:pt idx="280">
                  <c:v>48092</c:v>
                </c:pt>
                <c:pt idx="281">
                  <c:v>48269</c:v>
                </c:pt>
                <c:pt idx="282">
                  <c:v>48416</c:v>
                </c:pt>
                <c:pt idx="283">
                  <c:v>48534</c:v>
                </c:pt>
                <c:pt idx="284">
                  <c:v>48700</c:v>
                </c:pt>
                <c:pt idx="285">
                  <c:v>48824</c:v>
                </c:pt>
                <c:pt idx="286">
                  <c:v>48936</c:v>
                </c:pt>
                <c:pt idx="287">
                  <c:v>49073</c:v>
                </c:pt>
                <c:pt idx="288">
                  <c:v>49187</c:v>
                </c:pt>
                <c:pt idx="289">
                  <c:v>49302</c:v>
                </c:pt>
                <c:pt idx="290">
                  <c:v>49418</c:v>
                </c:pt>
                <c:pt idx="291">
                  <c:v>49538</c:v>
                </c:pt>
                <c:pt idx="292">
                  <c:v>49649</c:v>
                </c:pt>
                <c:pt idx="293">
                  <c:v>49763</c:v>
                </c:pt>
                <c:pt idx="294">
                  <c:v>49884</c:v>
                </c:pt>
                <c:pt idx="295">
                  <c:v>49995</c:v>
                </c:pt>
                <c:pt idx="296">
                  <c:v>50113</c:v>
                </c:pt>
                <c:pt idx="297">
                  <c:v>50234</c:v>
                </c:pt>
                <c:pt idx="298">
                  <c:v>50349</c:v>
                </c:pt>
                <c:pt idx="299">
                  <c:v>50476</c:v>
                </c:pt>
                <c:pt idx="300">
                  <c:v>50671</c:v>
                </c:pt>
                <c:pt idx="301">
                  <c:v>50793</c:v>
                </c:pt>
                <c:pt idx="302">
                  <c:v>50906</c:v>
                </c:pt>
                <c:pt idx="303">
                  <c:v>51021</c:v>
                </c:pt>
                <c:pt idx="304">
                  <c:v>51178</c:v>
                </c:pt>
                <c:pt idx="305">
                  <c:v>51327</c:v>
                </c:pt>
                <c:pt idx="306">
                  <c:v>51484</c:v>
                </c:pt>
                <c:pt idx="307">
                  <c:v>51654</c:v>
                </c:pt>
                <c:pt idx="308">
                  <c:v>51901</c:v>
                </c:pt>
                <c:pt idx="309">
                  <c:v>52087</c:v>
                </c:pt>
                <c:pt idx="310">
                  <c:v>52232</c:v>
                </c:pt>
                <c:pt idx="311">
                  <c:v>52403</c:v>
                </c:pt>
                <c:pt idx="312">
                  <c:v>52553</c:v>
                </c:pt>
                <c:pt idx="313">
                  <c:v>52726</c:v>
                </c:pt>
                <c:pt idx="314">
                  <c:v>52848</c:v>
                </c:pt>
                <c:pt idx="315">
                  <c:v>53012</c:v>
                </c:pt>
                <c:pt idx="316">
                  <c:v>53185</c:v>
                </c:pt>
                <c:pt idx="317">
                  <c:v>53328</c:v>
                </c:pt>
                <c:pt idx="318">
                  <c:v>53492</c:v>
                </c:pt>
                <c:pt idx="319">
                  <c:v>53620</c:v>
                </c:pt>
                <c:pt idx="320">
                  <c:v>53781</c:v>
                </c:pt>
                <c:pt idx="321">
                  <c:v>53906</c:v>
                </c:pt>
                <c:pt idx="322">
                  <c:v>54086</c:v>
                </c:pt>
                <c:pt idx="323">
                  <c:v>54254</c:v>
                </c:pt>
                <c:pt idx="324">
                  <c:v>54418</c:v>
                </c:pt>
                <c:pt idx="325">
                  <c:v>54596</c:v>
                </c:pt>
                <c:pt idx="326">
                  <c:v>54751</c:v>
                </c:pt>
                <c:pt idx="327">
                  <c:v>54924</c:v>
                </c:pt>
                <c:pt idx="328">
                  <c:v>55073</c:v>
                </c:pt>
                <c:pt idx="329">
                  <c:v>55264</c:v>
                </c:pt>
                <c:pt idx="330">
                  <c:v>55466</c:v>
                </c:pt>
                <c:pt idx="331">
                  <c:v>55659</c:v>
                </c:pt>
                <c:pt idx="332">
                  <c:v>55790</c:v>
                </c:pt>
                <c:pt idx="333">
                  <c:v>55960</c:v>
                </c:pt>
                <c:pt idx="334">
                  <c:v>56157</c:v>
                </c:pt>
                <c:pt idx="335">
                  <c:v>56344</c:v>
                </c:pt>
                <c:pt idx="336">
                  <c:v>56488</c:v>
                </c:pt>
                <c:pt idx="337">
                  <c:v>56627</c:v>
                </c:pt>
                <c:pt idx="338">
                  <c:v>56801</c:v>
                </c:pt>
                <c:pt idx="339">
                  <c:v>56937</c:v>
                </c:pt>
                <c:pt idx="340">
                  <c:v>57070</c:v>
                </c:pt>
                <c:pt idx="341">
                  <c:v>57208</c:v>
                </c:pt>
              </c:numCache>
            </c:numRef>
          </c:cat>
          <c:val>
            <c:numRef>
              <c:f>Sheet1!$E$2:$E$343</c:f>
              <c:numCache>
                <c:formatCode>General</c:formatCode>
                <c:ptCount val="342"/>
                <c:pt idx="0">
                  <c:v>3.0947265625</c:v>
                </c:pt>
                <c:pt idx="1">
                  <c:v>6.224609375</c:v>
                </c:pt>
                <c:pt idx="2">
                  <c:v>7.326171875</c:v>
                </c:pt>
                <c:pt idx="3">
                  <c:v>8.826171875</c:v>
                </c:pt>
                <c:pt idx="4">
                  <c:v>8.73828125</c:v>
                </c:pt>
                <c:pt idx="5">
                  <c:v>9.9921875</c:v>
                </c:pt>
                <c:pt idx="6">
                  <c:v>10.59765625</c:v>
                </c:pt>
                <c:pt idx="7">
                  <c:v>11.265625</c:v>
                </c:pt>
                <c:pt idx="8">
                  <c:v>13.23828125</c:v>
                </c:pt>
                <c:pt idx="9">
                  <c:v>14.5810546875</c:v>
                </c:pt>
                <c:pt idx="10">
                  <c:v>18.14453125</c:v>
                </c:pt>
                <c:pt idx="11">
                  <c:v>18.3154296875</c:v>
                </c:pt>
                <c:pt idx="12">
                  <c:v>18.3154296875</c:v>
                </c:pt>
                <c:pt idx="13">
                  <c:v>18.3154296875</c:v>
                </c:pt>
                <c:pt idx="14">
                  <c:v>18.3349609375</c:v>
                </c:pt>
                <c:pt idx="15">
                  <c:v>18.3349609375</c:v>
                </c:pt>
                <c:pt idx="16">
                  <c:v>18.40625</c:v>
                </c:pt>
                <c:pt idx="17">
                  <c:v>18.515625</c:v>
                </c:pt>
                <c:pt idx="18">
                  <c:v>18.52734375</c:v>
                </c:pt>
                <c:pt idx="19">
                  <c:v>18.52734375</c:v>
                </c:pt>
                <c:pt idx="20">
                  <c:v>18.5302734375</c:v>
                </c:pt>
                <c:pt idx="21">
                  <c:v>18.52734375</c:v>
                </c:pt>
                <c:pt idx="22">
                  <c:v>18.4052734375</c:v>
                </c:pt>
                <c:pt idx="23">
                  <c:v>18.40234375</c:v>
                </c:pt>
                <c:pt idx="24">
                  <c:v>18.40234375</c:v>
                </c:pt>
                <c:pt idx="25">
                  <c:v>18.40234375</c:v>
                </c:pt>
                <c:pt idx="26">
                  <c:v>18.40234375</c:v>
                </c:pt>
                <c:pt idx="27">
                  <c:v>18.40234375</c:v>
                </c:pt>
                <c:pt idx="28">
                  <c:v>18.40234375</c:v>
                </c:pt>
                <c:pt idx="29">
                  <c:v>18.427734375</c:v>
                </c:pt>
                <c:pt idx="30">
                  <c:v>19.0634765625</c:v>
                </c:pt>
                <c:pt idx="31">
                  <c:v>19.3623046875</c:v>
                </c:pt>
                <c:pt idx="32">
                  <c:v>19.3740234375</c:v>
                </c:pt>
                <c:pt idx="33">
                  <c:v>19.376953125</c:v>
                </c:pt>
                <c:pt idx="34">
                  <c:v>19.4326171875</c:v>
                </c:pt>
                <c:pt idx="35">
                  <c:v>19.4326171875</c:v>
                </c:pt>
                <c:pt idx="36">
                  <c:v>19.2998046875</c:v>
                </c:pt>
                <c:pt idx="37">
                  <c:v>19.3154296875</c:v>
                </c:pt>
                <c:pt idx="38">
                  <c:v>19.3154296875</c:v>
                </c:pt>
                <c:pt idx="39">
                  <c:v>19.3154296875</c:v>
                </c:pt>
                <c:pt idx="40">
                  <c:v>19.3154296875</c:v>
                </c:pt>
                <c:pt idx="41">
                  <c:v>19.3154296875</c:v>
                </c:pt>
                <c:pt idx="42">
                  <c:v>19.3154296875</c:v>
                </c:pt>
                <c:pt idx="43">
                  <c:v>19.3154296875</c:v>
                </c:pt>
                <c:pt idx="44">
                  <c:v>19.3154296875</c:v>
                </c:pt>
                <c:pt idx="45">
                  <c:v>19.3154296875</c:v>
                </c:pt>
                <c:pt idx="46">
                  <c:v>19.3154296875</c:v>
                </c:pt>
                <c:pt idx="47">
                  <c:v>19.3154296875</c:v>
                </c:pt>
                <c:pt idx="48">
                  <c:v>19.3154296875</c:v>
                </c:pt>
                <c:pt idx="49">
                  <c:v>19.3154296875</c:v>
                </c:pt>
                <c:pt idx="50">
                  <c:v>19.3154296875</c:v>
                </c:pt>
                <c:pt idx="51">
                  <c:v>19.3154296875</c:v>
                </c:pt>
                <c:pt idx="52">
                  <c:v>19.3154296875</c:v>
                </c:pt>
                <c:pt idx="53">
                  <c:v>19.3154296875</c:v>
                </c:pt>
                <c:pt idx="54">
                  <c:v>19.3154296875</c:v>
                </c:pt>
                <c:pt idx="55">
                  <c:v>19.3154296875</c:v>
                </c:pt>
                <c:pt idx="56">
                  <c:v>19.3154296875</c:v>
                </c:pt>
                <c:pt idx="57">
                  <c:v>19.3154296875</c:v>
                </c:pt>
                <c:pt idx="58">
                  <c:v>19.3154296875</c:v>
                </c:pt>
                <c:pt idx="59">
                  <c:v>19.3154296875</c:v>
                </c:pt>
                <c:pt idx="60">
                  <c:v>19.3154296875</c:v>
                </c:pt>
                <c:pt idx="61">
                  <c:v>19.3154296875</c:v>
                </c:pt>
                <c:pt idx="62">
                  <c:v>19.3154296875</c:v>
                </c:pt>
                <c:pt idx="63">
                  <c:v>19.3154296875</c:v>
                </c:pt>
                <c:pt idx="64">
                  <c:v>19.3154296875</c:v>
                </c:pt>
                <c:pt idx="65">
                  <c:v>19.3154296875</c:v>
                </c:pt>
                <c:pt idx="66">
                  <c:v>19.3154296875</c:v>
                </c:pt>
                <c:pt idx="67">
                  <c:v>19.3154296875</c:v>
                </c:pt>
                <c:pt idx="68">
                  <c:v>19.3154296875</c:v>
                </c:pt>
                <c:pt idx="69">
                  <c:v>19.318359375</c:v>
                </c:pt>
                <c:pt idx="70">
                  <c:v>19.3154296875</c:v>
                </c:pt>
                <c:pt idx="71">
                  <c:v>19.3154296875</c:v>
                </c:pt>
                <c:pt idx="72">
                  <c:v>19.3154296875</c:v>
                </c:pt>
                <c:pt idx="73">
                  <c:v>19.318359375</c:v>
                </c:pt>
                <c:pt idx="74">
                  <c:v>19.3193359375</c:v>
                </c:pt>
                <c:pt idx="75">
                  <c:v>19.4833984375</c:v>
                </c:pt>
                <c:pt idx="76">
                  <c:v>19.4833984375</c:v>
                </c:pt>
                <c:pt idx="77">
                  <c:v>19.4873046875</c:v>
                </c:pt>
                <c:pt idx="78">
                  <c:v>19.490234375</c:v>
                </c:pt>
                <c:pt idx="79">
                  <c:v>19.4873046875</c:v>
                </c:pt>
                <c:pt idx="80">
                  <c:v>19.494140625</c:v>
                </c:pt>
                <c:pt idx="81">
                  <c:v>19.5068359375</c:v>
                </c:pt>
                <c:pt idx="82">
                  <c:v>19.5146484375</c:v>
                </c:pt>
                <c:pt idx="83">
                  <c:v>19.5146484375</c:v>
                </c:pt>
                <c:pt idx="84">
                  <c:v>19.5146484375</c:v>
                </c:pt>
                <c:pt idx="85">
                  <c:v>19.5146484375</c:v>
                </c:pt>
                <c:pt idx="86">
                  <c:v>19.5146484375</c:v>
                </c:pt>
                <c:pt idx="87">
                  <c:v>19.5146484375</c:v>
                </c:pt>
                <c:pt idx="88">
                  <c:v>19.5146484375</c:v>
                </c:pt>
                <c:pt idx="89">
                  <c:v>19.5146484375</c:v>
                </c:pt>
                <c:pt idx="90">
                  <c:v>19.5146484375</c:v>
                </c:pt>
                <c:pt idx="91">
                  <c:v>19.5146484375</c:v>
                </c:pt>
                <c:pt idx="92">
                  <c:v>19.5146484375</c:v>
                </c:pt>
                <c:pt idx="93">
                  <c:v>19.5146484375</c:v>
                </c:pt>
                <c:pt idx="94">
                  <c:v>19.5146484375</c:v>
                </c:pt>
                <c:pt idx="95">
                  <c:v>19.5146484375</c:v>
                </c:pt>
                <c:pt idx="96">
                  <c:v>19.5146484375</c:v>
                </c:pt>
                <c:pt idx="97">
                  <c:v>19.5146484375</c:v>
                </c:pt>
                <c:pt idx="98">
                  <c:v>19.5146484375</c:v>
                </c:pt>
                <c:pt idx="99">
                  <c:v>19.5146484375</c:v>
                </c:pt>
                <c:pt idx="100">
                  <c:v>19.5146484375</c:v>
                </c:pt>
                <c:pt idx="101">
                  <c:v>19.5146484375</c:v>
                </c:pt>
                <c:pt idx="102">
                  <c:v>19.5146484375</c:v>
                </c:pt>
                <c:pt idx="103">
                  <c:v>19.517578125</c:v>
                </c:pt>
                <c:pt idx="104">
                  <c:v>19.5146484375</c:v>
                </c:pt>
                <c:pt idx="105">
                  <c:v>19.5166015625</c:v>
                </c:pt>
                <c:pt idx="106">
                  <c:v>19.5146484375</c:v>
                </c:pt>
                <c:pt idx="107">
                  <c:v>19.5146484375</c:v>
                </c:pt>
                <c:pt idx="108">
                  <c:v>19.5146484375</c:v>
                </c:pt>
                <c:pt idx="109">
                  <c:v>19.5166015625</c:v>
                </c:pt>
                <c:pt idx="110">
                  <c:v>19.5146484375</c:v>
                </c:pt>
                <c:pt idx="111">
                  <c:v>19.5166015625</c:v>
                </c:pt>
                <c:pt idx="112">
                  <c:v>19.5146484375</c:v>
                </c:pt>
                <c:pt idx="113">
                  <c:v>19.5146484375</c:v>
                </c:pt>
                <c:pt idx="114">
                  <c:v>19.5146484375</c:v>
                </c:pt>
                <c:pt idx="115">
                  <c:v>19.5146484375</c:v>
                </c:pt>
                <c:pt idx="116">
                  <c:v>19.8271484375</c:v>
                </c:pt>
                <c:pt idx="117">
                  <c:v>20.1083984375</c:v>
                </c:pt>
                <c:pt idx="118">
                  <c:v>20.5478515625</c:v>
                </c:pt>
                <c:pt idx="119">
                  <c:v>20.6591796875</c:v>
                </c:pt>
                <c:pt idx="120">
                  <c:v>21.2177734375</c:v>
                </c:pt>
                <c:pt idx="121">
                  <c:v>23.2919921875</c:v>
                </c:pt>
                <c:pt idx="122">
                  <c:v>23.8017578125</c:v>
                </c:pt>
                <c:pt idx="123">
                  <c:v>24.30078125</c:v>
                </c:pt>
                <c:pt idx="124">
                  <c:v>24.6259765625</c:v>
                </c:pt>
                <c:pt idx="125">
                  <c:v>25.8525390625</c:v>
                </c:pt>
                <c:pt idx="126">
                  <c:v>26.2294921875</c:v>
                </c:pt>
                <c:pt idx="127">
                  <c:v>26.2314453125</c:v>
                </c:pt>
                <c:pt idx="128">
                  <c:v>26.2294921875</c:v>
                </c:pt>
                <c:pt idx="129">
                  <c:v>26.2294921875</c:v>
                </c:pt>
                <c:pt idx="130">
                  <c:v>26.2529296875</c:v>
                </c:pt>
                <c:pt idx="131">
                  <c:v>26.2607421875</c:v>
                </c:pt>
                <c:pt idx="132">
                  <c:v>26.2607421875</c:v>
                </c:pt>
                <c:pt idx="133">
                  <c:v>26.2607421875</c:v>
                </c:pt>
                <c:pt idx="134">
                  <c:v>26.2607421875</c:v>
                </c:pt>
                <c:pt idx="135">
                  <c:v>26.2607421875</c:v>
                </c:pt>
                <c:pt idx="136">
                  <c:v>26.2607421875</c:v>
                </c:pt>
                <c:pt idx="137">
                  <c:v>26.2607421875</c:v>
                </c:pt>
                <c:pt idx="138">
                  <c:v>26.2607421875</c:v>
                </c:pt>
                <c:pt idx="139">
                  <c:v>26.2607421875</c:v>
                </c:pt>
                <c:pt idx="140">
                  <c:v>26.2607421875</c:v>
                </c:pt>
                <c:pt idx="141">
                  <c:v>26.2607421875</c:v>
                </c:pt>
                <c:pt idx="142">
                  <c:v>26.2607421875</c:v>
                </c:pt>
                <c:pt idx="143">
                  <c:v>26.26171875</c:v>
                </c:pt>
                <c:pt idx="144">
                  <c:v>26.267578125</c:v>
                </c:pt>
                <c:pt idx="145">
                  <c:v>26.384765625</c:v>
                </c:pt>
                <c:pt idx="146">
                  <c:v>27.359375</c:v>
                </c:pt>
                <c:pt idx="147">
                  <c:v>27.357421875</c:v>
                </c:pt>
                <c:pt idx="148">
                  <c:v>27.91796875</c:v>
                </c:pt>
                <c:pt idx="149">
                  <c:v>27.916015625</c:v>
                </c:pt>
                <c:pt idx="150">
                  <c:v>27.916015625</c:v>
                </c:pt>
                <c:pt idx="151">
                  <c:v>27.916015625</c:v>
                </c:pt>
                <c:pt idx="152">
                  <c:v>27.916015625</c:v>
                </c:pt>
                <c:pt idx="153">
                  <c:v>27.916015625</c:v>
                </c:pt>
                <c:pt idx="154">
                  <c:v>27.916015625</c:v>
                </c:pt>
                <c:pt idx="155">
                  <c:v>27.916015625</c:v>
                </c:pt>
                <c:pt idx="156">
                  <c:v>27.916015625</c:v>
                </c:pt>
                <c:pt idx="157">
                  <c:v>27.916015625</c:v>
                </c:pt>
                <c:pt idx="158">
                  <c:v>27.916015625</c:v>
                </c:pt>
                <c:pt idx="159">
                  <c:v>27.916015625</c:v>
                </c:pt>
                <c:pt idx="160">
                  <c:v>27.916015625</c:v>
                </c:pt>
                <c:pt idx="161">
                  <c:v>27.916015625</c:v>
                </c:pt>
                <c:pt idx="162">
                  <c:v>27.916015625</c:v>
                </c:pt>
                <c:pt idx="163">
                  <c:v>27.91796875</c:v>
                </c:pt>
                <c:pt idx="164">
                  <c:v>27.916015625</c:v>
                </c:pt>
                <c:pt idx="165">
                  <c:v>27.91796875</c:v>
                </c:pt>
                <c:pt idx="166">
                  <c:v>27.916015625</c:v>
                </c:pt>
                <c:pt idx="167">
                  <c:v>27.9169921875</c:v>
                </c:pt>
                <c:pt idx="168">
                  <c:v>27.916015625</c:v>
                </c:pt>
                <c:pt idx="169">
                  <c:v>28.025390625</c:v>
                </c:pt>
                <c:pt idx="170">
                  <c:v>28.10546875</c:v>
                </c:pt>
                <c:pt idx="171">
                  <c:v>28.103515625</c:v>
                </c:pt>
                <c:pt idx="172">
                  <c:v>28.10546875</c:v>
                </c:pt>
                <c:pt idx="173">
                  <c:v>28.103515625</c:v>
                </c:pt>
                <c:pt idx="174">
                  <c:v>28.103515625</c:v>
                </c:pt>
                <c:pt idx="175">
                  <c:v>28.103515625</c:v>
                </c:pt>
                <c:pt idx="176">
                  <c:v>28.103515625</c:v>
                </c:pt>
                <c:pt idx="177">
                  <c:v>28.103515625</c:v>
                </c:pt>
                <c:pt idx="178">
                  <c:v>28.103515625</c:v>
                </c:pt>
                <c:pt idx="179">
                  <c:v>28.10546875</c:v>
                </c:pt>
                <c:pt idx="180">
                  <c:v>28.103515625</c:v>
                </c:pt>
                <c:pt idx="181">
                  <c:v>28.103515625</c:v>
                </c:pt>
                <c:pt idx="182">
                  <c:v>28.103515625</c:v>
                </c:pt>
                <c:pt idx="183">
                  <c:v>28.103515625</c:v>
                </c:pt>
                <c:pt idx="184">
                  <c:v>28.103515625</c:v>
                </c:pt>
                <c:pt idx="185">
                  <c:v>28.10546875</c:v>
                </c:pt>
                <c:pt idx="186">
                  <c:v>28.103515625</c:v>
                </c:pt>
                <c:pt idx="187">
                  <c:v>28.10546875</c:v>
                </c:pt>
                <c:pt idx="188">
                  <c:v>28.103515625</c:v>
                </c:pt>
                <c:pt idx="189">
                  <c:v>28.103515625</c:v>
                </c:pt>
                <c:pt idx="190">
                  <c:v>28.103515625</c:v>
                </c:pt>
                <c:pt idx="191">
                  <c:v>28.103515625</c:v>
                </c:pt>
                <c:pt idx="192">
                  <c:v>28.103515625</c:v>
                </c:pt>
                <c:pt idx="193">
                  <c:v>28.126953125</c:v>
                </c:pt>
                <c:pt idx="194">
                  <c:v>27.962890625</c:v>
                </c:pt>
                <c:pt idx="195">
                  <c:v>27.962890625</c:v>
                </c:pt>
                <c:pt idx="196">
                  <c:v>28.123046875</c:v>
                </c:pt>
                <c:pt idx="197">
                  <c:v>28.123046875</c:v>
                </c:pt>
                <c:pt idx="198">
                  <c:v>28.123046875</c:v>
                </c:pt>
                <c:pt idx="199">
                  <c:v>28.123046875</c:v>
                </c:pt>
                <c:pt idx="200">
                  <c:v>28.125</c:v>
                </c:pt>
                <c:pt idx="201">
                  <c:v>28.123046875</c:v>
                </c:pt>
                <c:pt idx="202">
                  <c:v>28.2490234375</c:v>
                </c:pt>
                <c:pt idx="203">
                  <c:v>28.248046875</c:v>
                </c:pt>
                <c:pt idx="204">
                  <c:v>28.248046875</c:v>
                </c:pt>
                <c:pt idx="205">
                  <c:v>28.248046875</c:v>
                </c:pt>
                <c:pt idx="206">
                  <c:v>28.248046875</c:v>
                </c:pt>
                <c:pt idx="207">
                  <c:v>28.248046875</c:v>
                </c:pt>
                <c:pt idx="208">
                  <c:v>28.248046875</c:v>
                </c:pt>
                <c:pt idx="209">
                  <c:v>28.25</c:v>
                </c:pt>
                <c:pt idx="210">
                  <c:v>28.248046875</c:v>
                </c:pt>
                <c:pt idx="211">
                  <c:v>28.2490234375</c:v>
                </c:pt>
                <c:pt idx="212">
                  <c:v>28.248046875</c:v>
                </c:pt>
                <c:pt idx="213">
                  <c:v>28.248046875</c:v>
                </c:pt>
                <c:pt idx="214">
                  <c:v>28.248046875</c:v>
                </c:pt>
                <c:pt idx="215">
                  <c:v>28.248046875</c:v>
                </c:pt>
                <c:pt idx="216">
                  <c:v>28.248046875</c:v>
                </c:pt>
                <c:pt idx="217">
                  <c:v>28.248046875</c:v>
                </c:pt>
                <c:pt idx="218">
                  <c:v>27.9765625</c:v>
                </c:pt>
                <c:pt idx="219">
                  <c:v>27.974609375</c:v>
                </c:pt>
                <c:pt idx="220">
                  <c:v>27.974609375</c:v>
                </c:pt>
                <c:pt idx="221">
                  <c:v>28.091796875</c:v>
                </c:pt>
                <c:pt idx="222">
                  <c:v>28.091796875</c:v>
                </c:pt>
                <c:pt idx="223">
                  <c:v>28.091796875</c:v>
                </c:pt>
                <c:pt idx="224">
                  <c:v>28.126953125</c:v>
                </c:pt>
                <c:pt idx="225">
                  <c:v>28.12890625</c:v>
                </c:pt>
                <c:pt idx="226">
                  <c:v>28.166015625</c:v>
                </c:pt>
                <c:pt idx="227">
                  <c:v>28.1748046875</c:v>
                </c:pt>
                <c:pt idx="228">
                  <c:v>28.173828125</c:v>
                </c:pt>
                <c:pt idx="229">
                  <c:v>28.173828125</c:v>
                </c:pt>
                <c:pt idx="230">
                  <c:v>28.17578125</c:v>
                </c:pt>
                <c:pt idx="231">
                  <c:v>28.173828125</c:v>
                </c:pt>
                <c:pt idx="232">
                  <c:v>28.173828125</c:v>
                </c:pt>
                <c:pt idx="233">
                  <c:v>28.173828125</c:v>
                </c:pt>
                <c:pt idx="234">
                  <c:v>28.17578125</c:v>
                </c:pt>
                <c:pt idx="235">
                  <c:v>28.177734375</c:v>
                </c:pt>
                <c:pt idx="236">
                  <c:v>28.2177734375</c:v>
                </c:pt>
                <c:pt idx="237">
                  <c:v>28.3828125</c:v>
                </c:pt>
                <c:pt idx="238">
                  <c:v>28.482421875</c:v>
                </c:pt>
                <c:pt idx="239">
                  <c:v>28.484375</c:v>
                </c:pt>
                <c:pt idx="240">
                  <c:v>28.482421875</c:v>
                </c:pt>
                <c:pt idx="241">
                  <c:v>28.4833984375</c:v>
                </c:pt>
                <c:pt idx="242">
                  <c:v>28.482421875</c:v>
                </c:pt>
                <c:pt idx="243">
                  <c:v>28.576171875</c:v>
                </c:pt>
                <c:pt idx="244">
                  <c:v>28.580078125</c:v>
                </c:pt>
                <c:pt idx="245">
                  <c:v>28.580078125</c:v>
                </c:pt>
                <c:pt idx="246">
                  <c:v>28.580078125</c:v>
                </c:pt>
                <c:pt idx="247">
                  <c:v>28.580078125</c:v>
                </c:pt>
                <c:pt idx="248">
                  <c:v>28.580078125</c:v>
                </c:pt>
                <c:pt idx="249">
                  <c:v>28.580078125</c:v>
                </c:pt>
                <c:pt idx="250">
                  <c:v>28.580078125</c:v>
                </c:pt>
                <c:pt idx="251">
                  <c:v>28.5810546875</c:v>
                </c:pt>
                <c:pt idx="252">
                  <c:v>28.580078125</c:v>
                </c:pt>
                <c:pt idx="253">
                  <c:v>28.580078125</c:v>
                </c:pt>
                <c:pt idx="254">
                  <c:v>28.580078125</c:v>
                </c:pt>
                <c:pt idx="255">
                  <c:v>28.5810546875</c:v>
                </c:pt>
                <c:pt idx="256">
                  <c:v>28.810546875</c:v>
                </c:pt>
                <c:pt idx="257">
                  <c:v>29.701171875</c:v>
                </c:pt>
                <c:pt idx="258">
                  <c:v>30.259765625</c:v>
                </c:pt>
                <c:pt idx="259">
                  <c:v>30.259765625</c:v>
                </c:pt>
                <c:pt idx="260">
                  <c:v>30.26171875</c:v>
                </c:pt>
                <c:pt idx="261">
                  <c:v>30.259765625</c:v>
                </c:pt>
                <c:pt idx="262">
                  <c:v>30.2607421875</c:v>
                </c:pt>
                <c:pt idx="263">
                  <c:v>30.259765625</c:v>
                </c:pt>
                <c:pt idx="264">
                  <c:v>30.2607421875</c:v>
                </c:pt>
                <c:pt idx="265">
                  <c:v>30.259765625</c:v>
                </c:pt>
                <c:pt idx="266">
                  <c:v>30.259765625</c:v>
                </c:pt>
                <c:pt idx="267">
                  <c:v>30.259765625</c:v>
                </c:pt>
                <c:pt idx="268">
                  <c:v>30.2607421875</c:v>
                </c:pt>
                <c:pt idx="269">
                  <c:v>30.259765625</c:v>
                </c:pt>
                <c:pt idx="270">
                  <c:v>30.2607421875</c:v>
                </c:pt>
                <c:pt idx="271">
                  <c:v>30.259765625</c:v>
                </c:pt>
                <c:pt idx="272">
                  <c:v>30.259765625</c:v>
                </c:pt>
                <c:pt idx="273">
                  <c:v>30.259765625</c:v>
                </c:pt>
                <c:pt idx="274">
                  <c:v>30.259765625</c:v>
                </c:pt>
                <c:pt idx="275">
                  <c:v>30.259765625</c:v>
                </c:pt>
                <c:pt idx="276">
                  <c:v>30.408203125</c:v>
                </c:pt>
                <c:pt idx="277">
                  <c:v>30.408203125</c:v>
                </c:pt>
                <c:pt idx="278">
                  <c:v>30.408203125</c:v>
                </c:pt>
                <c:pt idx="279">
                  <c:v>30.408203125</c:v>
                </c:pt>
                <c:pt idx="280">
                  <c:v>30.408203125</c:v>
                </c:pt>
                <c:pt idx="281">
                  <c:v>30.408203125</c:v>
                </c:pt>
                <c:pt idx="282">
                  <c:v>30.408203125</c:v>
                </c:pt>
                <c:pt idx="283">
                  <c:v>30.41015625</c:v>
                </c:pt>
                <c:pt idx="284">
                  <c:v>30.408203125</c:v>
                </c:pt>
                <c:pt idx="285">
                  <c:v>30.408203125</c:v>
                </c:pt>
                <c:pt idx="286">
                  <c:v>30.408203125</c:v>
                </c:pt>
                <c:pt idx="287">
                  <c:v>30.41015625</c:v>
                </c:pt>
                <c:pt idx="288">
                  <c:v>30.408203125</c:v>
                </c:pt>
                <c:pt idx="289">
                  <c:v>30.41015625</c:v>
                </c:pt>
                <c:pt idx="290">
                  <c:v>30.408203125</c:v>
                </c:pt>
                <c:pt idx="291">
                  <c:v>30.408203125</c:v>
                </c:pt>
                <c:pt idx="292">
                  <c:v>30.408203125</c:v>
                </c:pt>
                <c:pt idx="293">
                  <c:v>30.408203125</c:v>
                </c:pt>
                <c:pt idx="294">
                  <c:v>30.408203125</c:v>
                </c:pt>
                <c:pt idx="295">
                  <c:v>30.408203125</c:v>
                </c:pt>
                <c:pt idx="296">
                  <c:v>30.4091796875</c:v>
                </c:pt>
                <c:pt idx="297">
                  <c:v>30.408203125</c:v>
                </c:pt>
                <c:pt idx="298">
                  <c:v>30.41015625</c:v>
                </c:pt>
                <c:pt idx="299">
                  <c:v>30.431640625</c:v>
                </c:pt>
                <c:pt idx="300">
                  <c:v>30.2734375</c:v>
                </c:pt>
                <c:pt idx="301">
                  <c:v>30.271484375</c:v>
                </c:pt>
                <c:pt idx="302">
                  <c:v>30.271484375</c:v>
                </c:pt>
                <c:pt idx="303">
                  <c:v>30.271484375</c:v>
                </c:pt>
                <c:pt idx="304">
                  <c:v>30.2724609375</c:v>
                </c:pt>
                <c:pt idx="305">
                  <c:v>30.271484375</c:v>
                </c:pt>
                <c:pt idx="306">
                  <c:v>30.271484375</c:v>
                </c:pt>
                <c:pt idx="307">
                  <c:v>30.271484375</c:v>
                </c:pt>
                <c:pt idx="308">
                  <c:v>30.419921875</c:v>
                </c:pt>
                <c:pt idx="309">
                  <c:v>30.421875</c:v>
                </c:pt>
                <c:pt idx="310">
                  <c:v>30.419921875</c:v>
                </c:pt>
                <c:pt idx="311">
                  <c:v>30.421875</c:v>
                </c:pt>
                <c:pt idx="312">
                  <c:v>30.419921875</c:v>
                </c:pt>
                <c:pt idx="313">
                  <c:v>30.419921875</c:v>
                </c:pt>
                <c:pt idx="314">
                  <c:v>30.419921875</c:v>
                </c:pt>
                <c:pt idx="315">
                  <c:v>30.4208984375</c:v>
                </c:pt>
                <c:pt idx="316">
                  <c:v>30.419921875</c:v>
                </c:pt>
                <c:pt idx="317">
                  <c:v>30.419921875</c:v>
                </c:pt>
                <c:pt idx="318">
                  <c:v>30.419921875</c:v>
                </c:pt>
                <c:pt idx="319">
                  <c:v>30.419921875</c:v>
                </c:pt>
                <c:pt idx="320">
                  <c:v>30.419921875</c:v>
                </c:pt>
                <c:pt idx="321">
                  <c:v>30.419921875</c:v>
                </c:pt>
                <c:pt idx="322">
                  <c:v>30.423828125</c:v>
                </c:pt>
                <c:pt idx="323">
                  <c:v>30.279296875</c:v>
                </c:pt>
                <c:pt idx="324">
                  <c:v>30.28125</c:v>
                </c:pt>
                <c:pt idx="325">
                  <c:v>30.279296875</c:v>
                </c:pt>
                <c:pt idx="326">
                  <c:v>30.396484375</c:v>
                </c:pt>
                <c:pt idx="327">
                  <c:v>30.396484375</c:v>
                </c:pt>
                <c:pt idx="328">
                  <c:v>30.396484375</c:v>
                </c:pt>
                <c:pt idx="329">
                  <c:v>30.431640625</c:v>
                </c:pt>
                <c:pt idx="330">
                  <c:v>30.455078125</c:v>
                </c:pt>
                <c:pt idx="331">
                  <c:v>30.478515625</c:v>
                </c:pt>
                <c:pt idx="332">
                  <c:v>30.478515625</c:v>
                </c:pt>
                <c:pt idx="333">
                  <c:v>30.478515625</c:v>
                </c:pt>
                <c:pt idx="334">
                  <c:v>30.478515625</c:v>
                </c:pt>
                <c:pt idx="335">
                  <c:v>30.478515625</c:v>
                </c:pt>
                <c:pt idx="336">
                  <c:v>30.478515625</c:v>
                </c:pt>
                <c:pt idx="337">
                  <c:v>30.478515625</c:v>
                </c:pt>
                <c:pt idx="338">
                  <c:v>30.478515625</c:v>
                </c:pt>
                <c:pt idx="339">
                  <c:v>30.478515625</c:v>
                </c:pt>
                <c:pt idx="340">
                  <c:v>30.48046875</c:v>
                </c:pt>
                <c:pt idx="341">
                  <c:v>30.478515625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431584"/>
        <c:axId val="1821423424"/>
      </c:lineChart>
      <c:catAx>
        <c:axId val="182143158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821423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1423424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82143158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43"/>
  <sheetViews>
    <sheetView tabSelected="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352</f>
        <v>352</v>
      </c>
      <c r="B2" s="1">
        <f>14</f>
        <v>14</v>
      </c>
      <c r="C2" s="1">
        <f>326</f>
        <v>326</v>
      </c>
      <c r="D2" s="1">
        <f>3169</f>
        <v>3169</v>
      </c>
      <c r="E2" s="1">
        <f>3.0947265625</f>
        <v>3.0947265625</v>
      </c>
      <c r="G2" s="1">
        <f>314</f>
        <v>314</v>
      </c>
    </row>
    <row r="3" spans="1:10" x14ac:dyDescent="0.25">
      <c r="A3" s="1">
        <f>683</f>
        <v>683</v>
      </c>
      <c r="B3" s="1">
        <f>20</f>
        <v>20</v>
      </c>
      <c r="C3" s="1">
        <f>507</f>
        <v>507</v>
      </c>
      <c r="D3" s="1">
        <f>6374</f>
        <v>6374</v>
      </c>
      <c r="E3" s="1">
        <f>6.224609375</f>
        <v>6.224609375</v>
      </c>
    </row>
    <row r="4" spans="1:10" x14ac:dyDescent="0.25">
      <c r="A4" s="1">
        <f>998</f>
        <v>998</v>
      </c>
      <c r="B4" s="1">
        <f>25</f>
        <v>25</v>
      </c>
      <c r="C4" s="1">
        <f>693</f>
        <v>693</v>
      </c>
      <c r="D4" s="1">
        <f>7502</f>
        <v>7502</v>
      </c>
      <c r="E4" s="1">
        <f>7.326171875</f>
        <v>7.326171875</v>
      </c>
      <c r="G4" s="1" t="s">
        <v>5</v>
      </c>
    </row>
    <row r="5" spans="1:10" x14ac:dyDescent="0.25">
      <c r="A5" s="1">
        <f>1312</f>
        <v>1312</v>
      </c>
      <c r="B5" s="1">
        <f>34</f>
        <v>34</v>
      </c>
      <c r="C5" s="1">
        <f>854</f>
        <v>854</v>
      </c>
      <c r="D5" s="1">
        <f>9038</f>
        <v>9038</v>
      </c>
      <c r="E5" s="1">
        <f>8.826171875</f>
        <v>8.826171875</v>
      </c>
      <c r="G5" s="1">
        <f>166</f>
        <v>166</v>
      </c>
    </row>
    <row r="6" spans="1:10" x14ac:dyDescent="0.25">
      <c r="A6" s="1">
        <f>1605</f>
        <v>1605</v>
      </c>
      <c r="B6" s="1">
        <f>36</f>
        <v>36</v>
      </c>
      <c r="C6" s="1">
        <f>1020</f>
        <v>1020</v>
      </c>
      <c r="D6" s="1">
        <f>8948</f>
        <v>8948</v>
      </c>
      <c r="E6" s="1">
        <f>8.73828125</f>
        <v>8.73828125</v>
      </c>
    </row>
    <row r="7" spans="1:10" x14ac:dyDescent="0.25">
      <c r="A7" s="1">
        <f>1936</f>
        <v>1936</v>
      </c>
      <c r="B7" s="1">
        <f>25</f>
        <v>25</v>
      </c>
      <c r="C7" s="1">
        <f>1164</f>
        <v>1164</v>
      </c>
      <c r="D7" s="1">
        <f>10232</f>
        <v>10232</v>
      </c>
      <c r="E7" s="1">
        <f>9.9921875</f>
        <v>9.9921875</v>
      </c>
    </row>
    <row r="8" spans="1:10" x14ac:dyDescent="0.25">
      <c r="A8" s="1">
        <f>2260</f>
        <v>2260</v>
      </c>
      <c r="B8" s="1">
        <f t="shared" ref="B8:B17" si="0">0</f>
        <v>0</v>
      </c>
      <c r="C8" s="1">
        <f>1342</f>
        <v>1342</v>
      </c>
      <c r="D8" s="1">
        <f>10852</f>
        <v>10852</v>
      </c>
      <c r="E8" s="1">
        <f>10.59765625</f>
        <v>10.59765625</v>
      </c>
    </row>
    <row r="9" spans="1:10" x14ac:dyDescent="0.25">
      <c r="A9" s="1">
        <f>2586</f>
        <v>2586</v>
      </c>
      <c r="B9" s="1">
        <f t="shared" si="0"/>
        <v>0</v>
      </c>
      <c r="C9" s="1">
        <f>1462</f>
        <v>1462</v>
      </c>
      <c r="D9" s="1">
        <f>11536</f>
        <v>11536</v>
      </c>
      <c r="E9" s="1">
        <f>11.265625</f>
        <v>11.265625</v>
      </c>
    </row>
    <row r="10" spans="1:10" x14ac:dyDescent="0.25">
      <c r="A10" s="1">
        <f>2931</f>
        <v>2931</v>
      </c>
      <c r="B10" s="1">
        <f t="shared" si="0"/>
        <v>0</v>
      </c>
      <c r="C10" s="1">
        <f>1634</f>
        <v>1634</v>
      </c>
      <c r="D10" s="1">
        <f>13556</f>
        <v>13556</v>
      </c>
      <c r="E10" s="1">
        <f>13.23828125</f>
        <v>13.23828125</v>
      </c>
    </row>
    <row r="11" spans="1:10" x14ac:dyDescent="0.25">
      <c r="A11" s="1">
        <f>3283</f>
        <v>3283</v>
      </c>
      <c r="B11" s="1">
        <f t="shared" si="0"/>
        <v>0</v>
      </c>
      <c r="C11" s="1">
        <f>1783</f>
        <v>1783</v>
      </c>
      <c r="D11" s="1">
        <f>14931</f>
        <v>14931</v>
      </c>
      <c r="E11" s="1">
        <f>14.5810546875</f>
        <v>14.5810546875</v>
      </c>
    </row>
    <row r="12" spans="1:10" x14ac:dyDescent="0.25">
      <c r="A12" s="1">
        <f>3588</f>
        <v>3588</v>
      </c>
      <c r="B12" s="1">
        <f t="shared" si="0"/>
        <v>0</v>
      </c>
      <c r="C12" s="1">
        <f>1975</f>
        <v>1975</v>
      </c>
      <c r="D12" s="1">
        <f>18580</f>
        <v>18580</v>
      </c>
      <c r="E12" s="1">
        <f>18.14453125</f>
        <v>18.14453125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3852</f>
        <v>3852</v>
      </c>
      <c r="B13" s="1">
        <f t="shared" si="0"/>
        <v>0</v>
      </c>
      <c r="C13" s="1">
        <f>2119</f>
        <v>2119</v>
      </c>
      <c r="D13" s="1">
        <f>18755</f>
        <v>18755</v>
      </c>
      <c r="E13" s="1">
        <f>18.3154296875</f>
        <v>18.3154296875</v>
      </c>
      <c r="H13" s="1">
        <f>AVERAGE(E12:E25)</f>
        <v>18.400181361607142</v>
      </c>
      <c r="I13" s="1">
        <f>MAX(E2:E1322)</f>
        <v>30.48046875</v>
      </c>
      <c r="J13" s="1">
        <f>AVERAGE(E327:E343)</f>
        <v>30.448299632352942</v>
      </c>
    </row>
    <row r="14" spans="1:10" x14ac:dyDescent="0.25">
      <c r="A14" s="1">
        <f>4132</f>
        <v>4132</v>
      </c>
      <c r="B14" s="1">
        <f t="shared" si="0"/>
        <v>0</v>
      </c>
      <c r="C14" s="1">
        <f>2287</f>
        <v>2287</v>
      </c>
      <c r="D14" s="1">
        <f>18755</f>
        <v>18755</v>
      </c>
      <c r="E14" s="1">
        <f>18.3154296875</f>
        <v>18.3154296875</v>
      </c>
    </row>
    <row r="15" spans="1:10" x14ac:dyDescent="0.25">
      <c r="A15" s="1">
        <f>4459</f>
        <v>4459</v>
      </c>
      <c r="B15" s="1">
        <f t="shared" si="0"/>
        <v>0</v>
      </c>
      <c r="C15" s="1">
        <f>2439</f>
        <v>2439</v>
      </c>
      <c r="D15" s="1">
        <f>18755</f>
        <v>18755</v>
      </c>
      <c r="E15" s="1">
        <f>18.3154296875</f>
        <v>18.3154296875</v>
      </c>
    </row>
    <row r="16" spans="1:10" x14ac:dyDescent="0.25">
      <c r="A16" s="1">
        <f>4796</f>
        <v>4796</v>
      </c>
      <c r="B16" s="1">
        <f t="shared" si="0"/>
        <v>0</v>
      </c>
      <c r="C16" s="1">
        <f>2608</f>
        <v>2608</v>
      </c>
      <c r="D16" s="1">
        <f>18775</f>
        <v>18775</v>
      </c>
      <c r="E16" s="1">
        <f>18.3349609375</f>
        <v>18.3349609375</v>
      </c>
    </row>
    <row r="17" spans="1:5" x14ac:dyDescent="0.25">
      <c r="A17" s="1">
        <f>5122</f>
        <v>5122</v>
      </c>
      <c r="B17" s="1">
        <f t="shared" si="0"/>
        <v>0</v>
      </c>
      <c r="C17" s="1">
        <f>2784</f>
        <v>2784</v>
      </c>
      <c r="D17" s="1">
        <f>18775</f>
        <v>18775</v>
      </c>
      <c r="E17" s="1">
        <f>18.3349609375</f>
        <v>18.3349609375</v>
      </c>
    </row>
    <row r="18" spans="1:5" x14ac:dyDescent="0.25">
      <c r="A18" s="1">
        <f>5432</f>
        <v>5432</v>
      </c>
      <c r="B18" s="1">
        <f>39</f>
        <v>39</v>
      </c>
      <c r="C18" s="1">
        <f>2974</f>
        <v>2974</v>
      </c>
      <c r="D18" s="1">
        <f>18848</f>
        <v>18848</v>
      </c>
      <c r="E18" s="1">
        <f>18.40625</f>
        <v>18.40625</v>
      </c>
    </row>
    <row r="19" spans="1:5" x14ac:dyDescent="0.25">
      <c r="A19" s="1">
        <f>5704</f>
        <v>5704</v>
      </c>
      <c r="B19" s="1">
        <f>2</f>
        <v>2</v>
      </c>
      <c r="C19" s="1">
        <f>3146</f>
        <v>3146</v>
      </c>
      <c r="D19" s="1">
        <f>18960</f>
        <v>18960</v>
      </c>
      <c r="E19" s="1">
        <f>18.515625</f>
        <v>18.515625</v>
      </c>
    </row>
    <row r="20" spans="1:5" x14ac:dyDescent="0.25">
      <c r="A20" s="1">
        <f>5984</f>
        <v>5984</v>
      </c>
      <c r="B20" s="1">
        <f>3</f>
        <v>3</v>
      </c>
      <c r="C20" s="1">
        <f>3324</f>
        <v>3324</v>
      </c>
      <c r="D20" s="1">
        <f>18972</f>
        <v>18972</v>
      </c>
      <c r="E20" s="1">
        <f>18.52734375</f>
        <v>18.52734375</v>
      </c>
    </row>
    <row r="21" spans="1:5" x14ac:dyDescent="0.25">
      <c r="A21" s="1">
        <f>6290</f>
        <v>6290</v>
      </c>
      <c r="B21" s="1">
        <f>4</f>
        <v>4</v>
      </c>
      <c r="C21" s="1">
        <f>3484</f>
        <v>3484</v>
      </c>
      <c r="D21" s="1">
        <f>18972</f>
        <v>18972</v>
      </c>
      <c r="E21" s="1">
        <f>18.52734375</f>
        <v>18.52734375</v>
      </c>
    </row>
    <row r="22" spans="1:5" x14ac:dyDescent="0.25">
      <c r="A22" s="1">
        <f>6552</f>
        <v>6552</v>
      </c>
      <c r="B22" s="1">
        <f t="shared" ref="B22:B43" si="1">0</f>
        <v>0</v>
      </c>
      <c r="C22" s="1">
        <f>3646</f>
        <v>3646</v>
      </c>
      <c r="D22" s="1">
        <f>18975</f>
        <v>18975</v>
      </c>
      <c r="E22" s="1">
        <f>18.5302734375</f>
        <v>18.5302734375</v>
      </c>
    </row>
    <row r="23" spans="1:5" x14ac:dyDescent="0.25">
      <c r="A23" s="1">
        <f>6874</f>
        <v>6874</v>
      </c>
      <c r="B23" s="1">
        <f t="shared" si="1"/>
        <v>0</v>
      </c>
      <c r="C23" s="1">
        <f>3802</f>
        <v>3802</v>
      </c>
      <c r="D23" s="1">
        <f>18972</f>
        <v>18972</v>
      </c>
      <c r="E23" s="1">
        <f>18.52734375</f>
        <v>18.52734375</v>
      </c>
    </row>
    <row r="24" spans="1:5" x14ac:dyDescent="0.25">
      <c r="A24" s="1">
        <f>7199</f>
        <v>7199</v>
      </c>
      <c r="B24" s="1">
        <f t="shared" si="1"/>
        <v>0</v>
      </c>
      <c r="C24" s="1">
        <f>3984</f>
        <v>3984</v>
      </c>
      <c r="D24" s="1">
        <f>18847</f>
        <v>18847</v>
      </c>
      <c r="E24" s="1">
        <f>18.4052734375</f>
        <v>18.4052734375</v>
      </c>
    </row>
    <row r="25" spans="1:5" x14ac:dyDescent="0.25">
      <c r="A25" s="1">
        <f>7524</f>
        <v>7524</v>
      </c>
      <c r="B25" s="1">
        <f t="shared" si="1"/>
        <v>0</v>
      </c>
      <c r="C25" s="1">
        <f>4161</f>
        <v>4161</v>
      </c>
      <c r="D25" s="1">
        <f>18844</f>
        <v>18844</v>
      </c>
      <c r="E25" s="1">
        <f t="shared" ref="E25:E30" si="2">18.40234375</f>
        <v>18.40234375</v>
      </c>
    </row>
    <row r="26" spans="1:5" x14ac:dyDescent="0.25">
      <c r="A26" s="1">
        <f>7868</f>
        <v>7868</v>
      </c>
      <c r="B26" s="1">
        <f t="shared" si="1"/>
        <v>0</v>
      </c>
      <c r="C26" s="1">
        <f>4303</f>
        <v>4303</v>
      </c>
      <c r="D26" s="1">
        <f>18844</f>
        <v>18844</v>
      </c>
      <c r="E26" s="1">
        <f t="shared" si="2"/>
        <v>18.40234375</v>
      </c>
    </row>
    <row r="27" spans="1:5" x14ac:dyDescent="0.25">
      <c r="A27" s="1">
        <f>8181</f>
        <v>8181</v>
      </c>
      <c r="B27" s="1">
        <f t="shared" si="1"/>
        <v>0</v>
      </c>
      <c r="C27" s="1">
        <f>4478</f>
        <v>4478</v>
      </c>
      <c r="D27" s="1">
        <f>18844</f>
        <v>18844</v>
      </c>
      <c r="E27" s="1">
        <f t="shared" si="2"/>
        <v>18.40234375</v>
      </c>
    </row>
    <row r="28" spans="1:5" x14ac:dyDescent="0.25">
      <c r="A28" s="1">
        <f>8521</f>
        <v>8521</v>
      </c>
      <c r="B28" s="1">
        <f t="shared" si="1"/>
        <v>0</v>
      </c>
      <c r="C28" s="1">
        <f>4646</f>
        <v>4646</v>
      </c>
      <c r="D28" s="1">
        <f>18844</f>
        <v>18844</v>
      </c>
      <c r="E28" s="1">
        <f t="shared" si="2"/>
        <v>18.40234375</v>
      </c>
    </row>
    <row r="29" spans="1:5" x14ac:dyDescent="0.25">
      <c r="A29" s="1">
        <f>8843</f>
        <v>8843</v>
      </c>
      <c r="B29" s="1">
        <f t="shared" si="1"/>
        <v>0</v>
      </c>
      <c r="C29" s="1">
        <f>4825</f>
        <v>4825</v>
      </c>
      <c r="D29" s="1">
        <f>18844</f>
        <v>18844</v>
      </c>
      <c r="E29" s="1">
        <f t="shared" si="2"/>
        <v>18.40234375</v>
      </c>
    </row>
    <row r="30" spans="1:5" x14ac:dyDescent="0.25">
      <c r="A30" s="1">
        <f>9174</f>
        <v>9174</v>
      </c>
      <c r="B30" s="1">
        <f t="shared" si="1"/>
        <v>0</v>
      </c>
      <c r="C30" s="1">
        <f>4977</f>
        <v>4977</v>
      </c>
      <c r="D30" s="1">
        <f>18844</f>
        <v>18844</v>
      </c>
      <c r="E30" s="1">
        <f t="shared" si="2"/>
        <v>18.40234375</v>
      </c>
    </row>
    <row r="31" spans="1:5" x14ac:dyDescent="0.25">
      <c r="A31" s="1">
        <f>9504</f>
        <v>9504</v>
      </c>
      <c r="B31" s="1">
        <f t="shared" si="1"/>
        <v>0</v>
      </c>
      <c r="C31" s="1">
        <f>5145</f>
        <v>5145</v>
      </c>
      <c r="D31" s="1">
        <f>18870</f>
        <v>18870</v>
      </c>
      <c r="E31" s="1">
        <f>18.427734375</f>
        <v>18.427734375</v>
      </c>
    </row>
    <row r="32" spans="1:5" x14ac:dyDescent="0.25">
      <c r="A32" s="1">
        <f>9839</f>
        <v>9839</v>
      </c>
      <c r="B32" s="1">
        <f t="shared" si="1"/>
        <v>0</v>
      </c>
      <c r="C32" s="1">
        <f>5325</f>
        <v>5325</v>
      </c>
      <c r="D32" s="1">
        <f>19521</f>
        <v>19521</v>
      </c>
      <c r="E32" s="1">
        <f>19.0634765625</f>
        <v>19.0634765625</v>
      </c>
    </row>
    <row r="33" spans="1:5" x14ac:dyDescent="0.25">
      <c r="A33" s="1">
        <f>10177</f>
        <v>10177</v>
      </c>
      <c r="B33" s="1">
        <f t="shared" si="1"/>
        <v>0</v>
      </c>
      <c r="C33" s="1">
        <f>5488</f>
        <v>5488</v>
      </c>
      <c r="D33" s="1">
        <f>19827</f>
        <v>19827</v>
      </c>
      <c r="E33" s="1">
        <f>19.3623046875</f>
        <v>19.3623046875</v>
      </c>
    </row>
    <row r="34" spans="1:5" x14ac:dyDescent="0.25">
      <c r="A34" s="1">
        <f>10521</f>
        <v>10521</v>
      </c>
      <c r="B34" s="1">
        <f t="shared" si="1"/>
        <v>0</v>
      </c>
      <c r="C34" s="1">
        <f>5639</f>
        <v>5639</v>
      </c>
      <c r="D34" s="1">
        <f>19839</f>
        <v>19839</v>
      </c>
      <c r="E34" s="1">
        <f>19.3740234375</f>
        <v>19.3740234375</v>
      </c>
    </row>
    <row r="35" spans="1:5" x14ac:dyDescent="0.25">
      <c r="A35" s="1">
        <f>10862</f>
        <v>10862</v>
      </c>
      <c r="B35" s="1">
        <f t="shared" si="1"/>
        <v>0</v>
      </c>
      <c r="C35" s="1">
        <f>5825</f>
        <v>5825</v>
      </c>
      <c r="D35" s="1">
        <f>19842</f>
        <v>19842</v>
      </c>
      <c r="E35" s="1">
        <f>19.376953125</f>
        <v>19.376953125</v>
      </c>
    </row>
    <row r="36" spans="1:5" x14ac:dyDescent="0.25">
      <c r="A36" s="1">
        <f>11191</f>
        <v>11191</v>
      </c>
      <c r="B36" s="1">
        <f t="shared" si="1"/>
        <v>0</v>
      </c>
      <c r="C36" s="1">
        <f>6023</f>
        <v>6023</v>
      </c>
      <c r="D36" s="1">
        <f>19899</f>
        <v>19899</v>
      </c>
      <c r="E36" s="1">
        <f>19.4326171875</f>
        <v>19.4326171875</v>
      </c>
    </row>
    <row r="37" spans="1:5" x14ac:dyDescent="0.25">
      <c r="A37" s="1">
        <f>11495</f>
        <v>11495</v>
      </c>
      <c r="B37" s="1">
        <f t="shared" si="1"/>
        <v>0</v>
      </c>
      <c r="C37" s="1">
        <f>6163</f>
        <v>6163</v>
      </c>
      <c r="D37" s="1">
        <f>19899</f>
        <v>19899</v>
      </c>
      <c r="E37" s="1">
        <f>19.4326171875</f>
        <v>19.4326171875</v>
      </c>
    </row>
    <row r="38" spans="1:5" x14ac:dyDescent="0.25">
      <c r="A38" s="1">
        <f>11789</f>
        <v>11789</v>
      </c>
      <c r="B38" s="1">
        <f t="shared" si="1"/>
        <v>0</v>
      </c>
      <c r="C38" s="1">
        <f>6330</f>
        <v>6330</v>
      </c>
      <c r="D38" s="1">
        <f>19763</f>
        <v>19763</v>
      </c>
      <c r="E38" s="1">
        <f>19.2998046875</f>
        <v>19.2998046875</v>
      </c>
    </row>
    <row r="39" spans="1:5" x14ac:dyDescent="0.25">
      <c r="A39" s="1">
        <f>12090</f>
        <v>12090</v>
      </c>
      <c r="B39" s="1">
        <f t="shared" si="1"/>
        <v>0</v>
      </c>
      <c r="C39" s="1">
        <f>6453</f>
        <v>6453</v>
      </c>
      <c r="D39" s="1">
        <f t="shared" ref="D39:D70" si="3">19779</f>
        <v>19779</v>
      </c>
      <c r="E39" s="1">
        <f t="shared" ref="E39:E70" si="4">19.3154296875</f>
        <v>19.3154296875</v>
      </c>
    </row>
    <row r="40" spans="1:5" x14ac:dyDescent="0.25">
      <c r="A40" s="1">
        <f>12389</f>
        <v>12389</v>
      </c>
      <c r="B40" s="1">
        <f t="shared" si="1"/>
        <v>0</v>
      </c>
      <c r="C40" s="1">
        <f>6597</f>
        <v>6597</v>
      </c>
      <c r="D40" s="1">
        <f t="shared" si="3"/>
        <v>19779</v>
      </c>
      <c r="E40" s="1">
        <f t="shared" si="4"/>
        <v>19.3154296875</v>
      </c>
    </row>
    <row r="41" spans="1:5" x14ac:dyDescent="0.25">
      <c r="A41" s="1">
        <f>12714</f>
        <v>12714</v>
      </c>
      <c r="B41" s="1">
        <f t="shared" si="1"/>
        <v>0</v>
      </c>
      <c r="C41" s="1">
        <f>6727</f>
        <v>6727</v>
      </c>
      <c r="D41" s="1">
        <f t="shared" si="3"/>
        <v>19779</v>
      </c>
      <c r="E41" s="1">
        <f t="shared" si="4"/>
        <v>19.3154296875</v>
      </c>
    </row>
    <row r="42" spans="1:5" x14ac:dyDescent="0.25">
      <c r="A42" s="1">
        <f>13054</f>
        <v>13054</v>
      </c>
      <c r="B42" s="1">
        <f t="shared" si="1"/>
        <v>0</v>
      </c>
      <c r="C42" s="1">
        <f>6905</f>
        <v>6905</v>
      </c>
      <c r="D42" s="1">
        <f t="shared" si="3"/>
        <v>19779</v>
      </c>
      <c r="E42" s="1">
        <f t="shared" si="4"/>
        <v>19.3154296875</v>
      </c>
    </row>
    <row r="43" spans="1:5" x14ac:dyDescent="0.25">
      <c r="A43" s="1">
        <f>13376</f>
        <v>13376</v>
      </c>
      <c r="B43" s="1">
        <f t="shared" si="1"/>
        <v>0</v>
      </c>
      <c r="C43" s="1">
        <f>7050</f>
        <v>7050</v>
      </c>
      <c r="D43" s="1">
        <f t="shared" si="3"/>
        <v>19779</v>
      </c>
      <c r="E43" s="1">
        <f t="shared" si="4"/>
        <v>19.3154296875</v>
      </c>
    </row>
    <row r="44" spans="1:5" x14ac:dyDescent="0.25">
      <c r="A44" s="1">
        <f>13658</f>
        <v>13658</v>
      </c>
      <c r="B44" s="1">
        <f>4</f>
        <v>4</v>
      </c>
      <c r="C44" s="1">
        <f>7214</f>
        <v>7214</v>
      </c>
      <c r="D44" s="1">
        <f t="shared" si="3"/>
        <v>19779</v>
      </c>
      <c r="E44" s="1">
        <f t="shared" si="4"/>
        <v>19.3154296875</v>
      </c>
    </row>
    <row r="45" spans="1:5" x14ac:dyDescent="0.25">
      <c r="A45" s="1">
        <f>13948</f>
        <v>13948</v>
      </c>
      <c r="B45" s="1">
        <f>3</f>
        <v>3</v>
      </c>
      <c r="C45" s="1">
        <f>7372</f>
        <v>7372</v>
      </c>
      <c r="D45" s="1">
        <f t="shared" si="3"/>
        <v>19779</v>
      </c>
      <c r="E45" s="1">
        <f t="shared" si="4"/>
        <v>19.3154296875</v>
      </c>
    </row>
    <row r="46" spans="1:5" x14ac:dyDescent="0.25">
      <c r="A46" s="1">
        <f>14258</f>
        <v>14258</v>
      </c>
      <c r="B46" s="1">
        <f>3</f>
        <v>3</v>
      </c>
      <c r="C46" s="1">
        <f>7540</f>
        <v>7540</v>
      </c>
      <c r="D46" s="1">
        <f t="shared" si="3"/>
        <v>19779</v>
      </c>
      <c r="E46" s="1">
        <f t="shared" si="4"/>
        <v>19.3154296875</v>
      </c>
    </row>
    <row r="47" spans="1:5" x14ac:dyDescent="0.25">
      <c r="A47" s="1">
        <f>14582</f>
        <v>14582</v>
      </c>
      <c r="B47" s="1">
        <f>2</f>
        <v>2</v>
      </c>
      <c r="C47" s="1">
        <f>7705</f>
        <v>7705</v>
      </c>
      <c r="D47" s="1">
        <f t="shared" si="3"/>
        <v>19779</v>
      </c>
      <c r="E47" s="1">
        <f t="shared" si="4"/>
        <v>19.3154296875</v>
      </c>
    </row>
    <row r="48" spans="1:5" x14ac:dyDescent="0.25">
      <c r="A48" s="1">
        <f>14932</f>
        <v>14932</v>
      </c>
      <c r="B48" s="1">
        <f t="shared" ref="B48:B61" si="5">0</f>
        <v>0</v>
      </c>
      <c r="C48" s="1">
        <f>7887</f>
        <v>7887</v>
      </c>
      <c r="D48" s="1">
        <f t="shared" si="3"/>
        <v>19779</v>
      </c>
      <c r="E48" s="1">
        <f t="shared" si="4"/>
        <v>19.3154296875</v>
      </c>
    </row>
    <row r="49" spans="1:5" x14ac:dyDescent="0.25">
      <c r="A49" s="1">
        <f>15278</f>
        <v>15278</v>
      </c>
      <c r="B49" s="1">
        <f t="shared" si="5"/>
        <v>0</v>
      </c>
      <c r="C49" s="1">
        <f>8038</f>
        <v>8038</v>
      </c>
      <c r="D49" s="1">
        <f t="shared" si="3"/>
        <v>19779</v>
      </c>
      <c r="E49" s="1">
        <f t="shared" si="4"/>
        <v>19.3154296875</v>
      </c>
    </row>
    <row r="50" spans="1:5" x14ac:dyDescent="0.25">
      <c r="A50" s="1">
        <f>15623</f>
        <v>15623</v>
      </c>
      <c r="B50" s="1">
        <f t="shared" si="5"/>
        <v>0</v>
      </c>
      <c r="C50" s="1">
        <f>8200</f>
        <v>8200</v>
      </c>
      <c r="D50" s="1">
        <f t="shared" si="3"/>
        <v>19779</v>
      </c>
      <c r="E50" s="1">
        <f t="shared" si="4"/>
        <v>19.3154296875</v>
      </c>
    </row>
    <row r="51" spans="1:5" x14ac:dyDescent="0.25">
      <c r="A51" s="1">
        <f>15964</f>
        <v>15964</v>
      </c>
      <c r="B51" s="1">
        <f t="shared" si="5"/>
        <v>0</v>
      </c>
      <c r="C51" s="1">
        <f>8362</f>
        <v>8362</v>
      </c>
      <c r="D51" s="1">
        <f t="shared" si="3"/>
        <v>19779</v>
      </c>
      <c r="E51" s="1">
        <f t="shared" si="4"/>
        <v>19.3154296875</v>
      </c>
    </row>
    <row r="52" spans="1:5" x14ac:dyDescent="0.25">
      <c r="A52" s="1">
        <f>16291</f>
        <v>16291</v>
      </c>
      <c r="B52" s="1">
        <f t="shared" si="5"/>
        <v>0</v>
      </c>
      <c r="C52" s="1">
        <f>8535</f>
        <v>8535</v>
      </c>
      <c r="D52" s="1">
        <f t="shared" si="3"/>
        <v>19779</v>
      </c>
      <c r="E52" s="1">
        <f t="shared" si="4"/>
        <v>19.3154296875</v>
      </c>
    </row>
    <row r="53" spans="1:5" x14ac:dyDescent="0.25">
      <c r="A53" s="1">
        <f>16602</f>
        <v>16602</v>
      </c>
      <c r="B53" s="1">
        <f t="shared" si="5"/>
        <v>0</v>
      </c>
      <c r="C53" s="1">
        <f>8694</f>
        <v>8694</v>
      </c>
      <c r="D53" s="1">
        <f t="shared" si="3"/>
        <v>19779</v>
      </c>
      <c r="E53" s="1">
        <f t="shared" si="4"/>
        <v>19.3154296875</v>
      </c>
    </row>
    <row r="54" spans="1:5" x14ac:dyDescent="0.25">
      <c r="A54" s="1">
        <f>16907</f>
        <v>16907</v>
      </c>
      <c r="B54" s="1">
        <f t="shared" si="5"/>
        <v>0</v>
      </c>
      <c r="C54" s="1">
        <f>8884</f>
        <v>8884</v>
      </c>
      <c r="D54" s="1">
        <f t="shared" si="3"/>
        <v>19779</v>
      </c>
      <c r="E54" s="1">
        <f t="shared" si="4"/>
        <v>19.3154296875</v>
      </c>
    </row>
    <row r="55" spans="1:5" x14ac:dyDescent="0.25">
      <c r="A55" s="1">
        <f>17177</f>
        <v>17177</v>
      </c>
      <c r="B55" s="1">
        <f t="shared" si="5"/>
        <v>0</v>
      </c>
      <c r="C55" s="1">
        <f>9021</f>
        <v>9021</v>
      </c>
      <c r="D55" s="1">
        <f t="shared" si="3"/>
        <v>19779</v>
      </c>
      <c r="E55" s="1">
        <f t="shared" si="4"/>
        <v>19.3154296875</v>
      </c>
    </row>
    <row r="56" spans="1:5" x14ac:dyDescent="0.25">
      <c r="A56" s="1">
        <f>17482</f>
        <v>17482</v>
      </c>
      <c r="B56" s="1">
        <f t="shared" si="5"/>
        <v>0</v>
      </c>
      <c r="C56" s="1">
        <f>9192</f>
        <v>9192</v>
      </c>
      <c r="D56" s="1">
        <f t="shared" si="3"/>
        <v>19779</v>
      </c>
      <c r="E56" s="1">
        <f t="shared" si="4"/>
        <v>19.3154296875</v>
      </c>
    </row>
    <row r="57" spans="1:5" x14ac:dyDescent="0.25">
      <c r="A57" s="1">
        <f>17821</f>
        <v>17821</v>
      </c>
      <c r="B57" s="1">
        <f t="shared" si="5"/>
        <v>0</v>
      </c>
      <c r="C57" s="1">
        <f>9349</f>
        <v>9349</v>
      </c>
      <c r="D57" s="1">
        <f t="shared" si="3"/>
        <v>19779</v>
      </c>
      <c r="E57" s="1">
        <f t="shared" si="4"/>
        <v>19.3154296875</v>
      </c>
    </row>
    <row r="58" spans="1:5" x14ac:dyDescent="0.25">
      <c r="A58" s="1">
        <f>18165</f>
        <v>18165</v>
      </c>
      <c r="B58" s="1">
        <f t="shared" si="5"/>
        <v>0</v>
      </c>
      <c r="C58" s="1">
        <f>9518</f>
        <v>9518</v>
      </c>
      <c r="D58" s="1">
        <f t="shared" si="3"/>
        <v>19779</v>
      </c>
      <c r="E58" s="1">
        <f t="shared" si="4"/>
        <v>19.3154296875</v>
      </c>
    </row>
    <row r="59" spans="1:5" x14ac:dyDescent="0.25">
      <c r="A59" s="1">
        <f>18502</f>
        <v>18502</v>
      </c>
      <c r="B59" s="1">
        <f t="shared" si="5"/>
        <v>0</v>
      </c>
      <c r="C59" s="1">
        <f>9688</f>
        <v>9688</v>
      </c>
      <c r="D59" s="1">
        <f t="shared" si="3"/>
        <v>19779</v>
      </c>
      <c r="E59" s="1">
        <f t="shared" si="4"/>
        <v>19.3154296875</v>
      </c>
    </row>
    <row r="60" spans="1:5" x14ac:dyDescent="0.25">
      <c r="A60" s="1">
        <f>18847</f>
        <v>18847</v>
      </c>
      <c r="B60" s="1">
        <f t="shared" si="5"/>
        <v>0</v>
      </c>
      <c r="C60" s="1">
        <f>9871</f>
        <v>9871</v>
      </c>
      <c r="D60" s="1">
        <f t="shared" si="3"/>
        <v>19779</v>
      </c>
      <c r="E60" s="1">
        <f t="shared" si="4"/>
        <v>19.3154296875</v>
      </c>
    </row>
    <row r="61" spans="1:5" x14ac:dyDescent="0.25">
      <c r="A61" s="1">
        <f>19180</f>
        <v>19180</v>
      </c>
      <c r="B61" s="1">
        <f t="shared" si="5"/>
        <v>0</v>
      </c>
      <c r="C61" s="1">
        <f>10024</f>
        <v>10024</v>
      </c>
      <c r="D61" s="1">
        <f t="shared" si="3"/>
        <v>19779</v>
      </c>
      <c r="E61" s="1">
        <f t="shared" si="4"/>
        <v>19.3154296875</v>
      </c>
    </row>
    <row r="62" spans="1:5" x14ac:dyDescent="0.25">
      <c r="A62" s="1">
        <f>19511</f>
        <v>19511</v>
      </c>
      <c r="B62" s="1">
        <f>4</f>
        <v>4</v>
      </c>
      <c r="C62" s="1">
        <f>10201</f>
        <v>10201</v>
      </c>
      <c r="D62" s="1">
        <f t="shared" si="3"/>
        <v>19779</v>
      </c>
      <c r="E62" s="1">
        <f t="shared" si="4"/>
        <v>19.3154296875</v>
      </c>
    </row>
    <row r="63" spans="1:5" x14ac:dyDescent="0.25">
      <c r="A63" s="1">
        <f>19860</f>
        <v>19860</v>
      </c>
      <c r="B63" s="1">
        <f>27</f>
        <v>27</v>
      </c>
      <c r="C63" s="1">
        <f>10387</f>
        <v>10387</v>
      </c>
      <c r="D63" s="1">
        <f t="shared" si="3"/>
        <v>19779</v>
      </c>
      <c r="E63" s="1">
        <f t="shared" si="4"/>
        <v>19.3154296875</v>
      </c>
    </row>
    <row r="64" spans="1:5" x14ac:dyDescent="0.25">
      <c r="A64" s="1">
        <f>20167</f>
        <v>20167</v>
      </c>
      <c r="B64" s="1">
        <f>25</f>
        <v>25</v>
      </c>
      <c r="C64" s="1">
        <f>10562</f>
        <v>10562</v>
      </c>
      <c r="D64" s="1">
        <f t="shared" si="3"/>
        <v>19779</v>
      </c>
      <c r="E64" s="1">
        <f t="shared" si="4"/>
        <v>19.3154296875</v>
      </c>
    </row>
    <row r="65" spans="1:5" x14ac:dyDescent="0.25">
      <c r="A65" s="1">
        <f>20487</f>
        <v>20487</v>
      </c>
      <c r="B65" s="1">
        <f>31</f>
        <v>31</v>
      </c>
      <c r="C65" s="1">
        <f>10715</f>
        <v>10715</v>
      </c>
      <c r="D65" s="1">
        <f t="shared" si="3"/>
        <v>19779</v>
      </c>
      <c r="E65" s="1">
        <f t="shared" si="4"/>
        <v>19.3154296875</v>
      </c>
    </row>
    <row r="66" spans="1:5" x14ac:dyDescent="0.25">
      <c r="A66" s="1">
        <f>20757</f>
        <v>20757</v>
      </c>
      <c r="B66" s="1">
        <f>28</f>
        <v>28</v>
      </c>
      <c r="C66" s="1">
        <f>10890</f>
        <v>10890</v>
      </c>
      <c r="D66" s="1">
        <f t="shared" si="3"/>
        <v>19779</v>
      </c>
      <c r="E66" s="1">
        <f t="shared" si="4"/>
        <v>19.3154296875</v>
      </c>
    </row>
    <row r="67" spans="1:5" x14ac:dyDescent="0.25">
      <c r="A67" s="1">
        <f>21034</f>
        <v>21034</v>
      </c>
      <c r="B67" s="1">
        <f>6</f>
        <v>6</v>
      </c>
      <c r="C67" s="1">
        <f>11031</f>
        <v>11031</v>
      </c>
      <c r="D67" s="1">
        <f t="shared" si="3"/>
        <v>19779</v>
      </c>
      <c r="E67" s="1">
        <f t="shared" si="4"/>
        <v>19.3154296875</v>
      </c>
    </row>
    <row r="68" spans="1:5" x14ac:dyDescent="0.25">
      <c r="A68" s="1">
        <f>21299</f>
        <v>21299</v>
      </c>
      <c r="B68" s="1">
        <f>0</f>
        <v>0</v>
      </c>
      <c r="C68" s="1">
        <f>11174</f>
        <v>11174</v>
      </c>
      <c r="D68" s="1">
        <f t="shared" si="3"/>
        <v>19779</v>
      </c>
      <c r="E68" s="1">
        <f t="shared" si="4"/>
        <v>19.3154296875</v>
      </c>
    </row>
    <row r="69" spans="1:5" x14ac:dyDescent="0.25">
      <c r="A69" s="1">
        <f>21584</f>
        <v>21584</v>
      </c>
      <c r="B69" s="1">
        <f>0</f>
        <v>0</v>
      </c>
      <c r="C69" s="1">
        <f>11326</f>
        <v>11326</v>
      </c>
      <c r="D69" s="1">
        <f t="shared" si="3"/>
        <v>19779</v>
      </c>
      <c r="E69" s="1">
        <f t="shared" si="4"/>
        <v>19.3154296875</v>
      </c>
    </row>
    <row r="70" spans="1:5" x14ac:dyDescent="0.25">
      <c r="A70" s="1">
        <f>21900</f>
        <v>21900</v>
      </c>
      <c r="B70" s="1">
        <f>5</f>
        <v>5</v>
      </c>
      <c r="C70" s="1">
        <f>11448</f>
        <v>11448</v>
      </c>
      <c r="D70" s="1">
        <f t="shared" si="3"/>
        <v>19779</v>
      </c>
      <c r="E70" s="1">
        <f t="shared" si="4"/>
        <v>19.3154296875</v>
      </c>
    </row>
    <row r="71" spans="1:5" x14ac:dyDescent="0.25">
      <c r="A71" s="1">
        <f>22268</f>
        <v>22268</v>
      </c>
      <c r="B71" s="1">
        <f>0</f>
        <v>0</v>
      </c>
      <c r="C71" s="1">
        <f>11587</f>
        <v>11587</v>
      </c>
      <c r="D71" s="1">
        <f>19782</f>
        <v>19782</v>
      </c>
      <c r="E71" s="1">
        <f>19.318359375</f>
        <v>19.318359375</v>
      </c>
    </row>
    <row r="72" spans="1:5" x14ac:dyDescent="0.25">
      <c r="A72" s="1">
        <f>22611</f>
        <v>22611</v>
      </c>
      <c r="B72" s="1">
        <f>0</f>
        <v>0</v>
      </c>
      <c r="C72" s="1">
        <f>11721</f>
        <v>11721</v>
      </c>
      <c r="D72" s="1">
        <f>19779</f>
        <v>19779</v>
      </c>
      <c r="E72" s="1">
        <f>19.3154296875</f>
        <v>19.3154296875</v>
      </c>
    </row>
    <row r="73" spans="1:5" x14ac:dyDescent="0.25">
      <c r="A73" s="1">
        <f>22979</f>
        <v>22979</v>
      </c>
      <c r="B73" s="1">
        <f>0</f>
        <v>0</v>
      </c>
      <c r="C73" s="1">
        <f>11857</f>
        <v>11857</v>
      </c>
      <c r="D73" s="1">
        <f>19779</f>
        <v>19779</v>
      </c>
      <c r="E73" s="1">
        <f>19.3154296875</f>
        <v>19.3154296875</v>
      </c>
    </row>
    <row r="74" spans="1:5" x14ac:dyDescent="0.25">
      <c r="A74" s="1">
        <f>23390</f>
        <v>23390</v>
      </c>
      <c r="B74" s="1">
        <f>0</f>
        <v>0</v>
      </c>
      <c r="C74" s="1">
        <f>12000</f>
        <v>12000</v>
      </c>
      <c r="D74" s="1">
        <f>19779</f>
        <v>19779</v>
      </c>
      <c r="E74" s="1">
        <f>19.3154296875</f>
        <v>19.3154296875</v>
      </c>
    </row>
    <row r="75" spans="1:5" x14ac:dyDescent="0.25">
      <c r="A75" s="1">
        <f>23807</f>
        <v>23807</v>
      </c>
      <c r="B75" s="1">
        <f>0</f>
        <v>0</v>
      </c>
      <c r="C75" s="1">
        <f>12187</f>
        <v>12187</v>
      </c>
      <c r="D75" s="1">
        <f>19782</f>
        <v>19782</v>
      </c>
      <c r="E75" s="1">
        <f>19.318359375</f>
        <v>19.318359375</v>
      </c>
    </row>
    <row r="76" spans="1:5" x14ac:dyDescent="0.25">
      <c r="A76" s="1">
        <f>24226</f>
        <v>24226</v>
      </c>
      <c r="B76" s="1">
        <f>0</f>
        <v>0</v>
      </c>
      <c r="C76" s="1">
        <f>12398</f>
        <v>12398</v>
      </c>
      <c r="D76" s="1">
        <f>19783</f>
        <v>19783</v>
      </c>
      <c r="E76" s="1">
        <f>19.3193359375</f>
        <v>19.3193359375</v>
      </c>
    </row>
    <row r="77" spans="1:5" x14ac:dyDescent="0.25">
      <c r="A77" s="1">
        <f>24569</f>
        <v>24569</v>
      </c>
      <c r="B77" s="1">
        <f>0</f>
        <v>0</v>
      </c>
      <c r="C77" s="1">
        <f>12565</f>
        <v>12565</v>
      </c>
      <c r="D77" s="1">
        <f>19951</f>
        <v>19951</v>
      </c>
      <c r="E77" s="1">
        <f>19.4833984375</f>
        <v>19.4833984375</v>
      </c>
    </row>
    <row r="78" spans="1:5" x14ac:dyDescent="0.25">
      <c r="A78" s="1">
        <f>24883</f>
        <v>24883</v>
      </c>
      <c r="B78" s="1">
        <f>28</f>
        <v>28</v>
      </c>
      <c r="C78" s="1">
        <f>12750</f>
        <v>12750</v>
      </c>
      <c r="D78" s="1">
        <f>19951</f>
        <v>19951</v>
      </c>
      <c r="E78" s="1">
        <f>19.4833984375</f>
        <v>19.4833984375</v>
      </c>
    </row>
    <row r="79" spans="1:5" x14ac:dyDescent="0.25">
      <c r="A79" s="1">
        <f>25168</f>
        <v>25168</v>
      </c>
      <c r="B79" s="1">
        <f>2</f>
        <v>2</v>
      </c>
      <c r="C79" s="1">
        <f>12954</f>
        <v>12954</v>
      </c>
      <c r="D79" s="1">
        <f>19955</f>
        <v>19955</v>
      </c>
      <c r="E79" s="1">
        <f>19.4873046875</f>
        <v>19.4873046875</v>
      </c>
    </row>
    <row r="80" spans="1:5" x14ac:dyDescent="0.25">
      <c r="A80" s="1">
        <f>25437</f>
        <v>25437</v>
      </c>
      <c r="B80" s="1">
        <f t="shared" ref="B80:B103" si="6">0</f>
        <v>0</v>
      </c>
      <c r="C80" s="1">
        <f>13138</f>
        <v>13138</v>
      </c>
      <c r="D80" s="1">
        <f>19958</f>
        <v>19958</v>
      </c>
      <c r="E80" s="1">
        <f>19.490234375</f>
        <v>19.490234375</v>
      </c>
    </row>
    <row r="81" spans="1:5" x14ac:dyDescent="0.25">
      <c r="A81" s="1">
        <f>25815</f>
        <v>25815</v>
      </c>
      <c r="B81" s="1">
        <f t="shared" si="6"/>
        <v>0</v>
      </c>
      <c r="C81" s="1">
        <f>13296</f>
        <v>13296</v>
      </c>
      <c r="D81" s="1">
        <f>19955</f>
        <v>19955</v>
      </c>
      <c r="E81" s="1">
        <f>19.4873046875</f>
        <v>19.4873046875</v>
      </c>
    </row>
    <row r="82" spans="1:5" x14ac:dyDescent="0.25">
      <c r="A82" s="1">
        <f>26195</f>
        <v>26195</v>
      </c>
      <c r="B82" s="1">
        <f t="shared" si="6"/>
        <v>0</v>
      </c>
      <c r="C82" s="1">
        <f>13485</f>
        <v>13485</v>
      </c>
      <c r="D82" s="1">
        <f>19962</f>
        <v>19962</v>
      </c>
      <c r="E82" s="1">
        <f>19.494140625</f>
        <v>19.494140625</v>
      </c>
    </row>
    <row r="83" spans="1:5" x14ac:dyDescent="0.25">
      <c r="A83" s="1">
        <f>26538</f>
        <v>26538</v>
      </c>
      <c r="B83" s="1">
        <f t="shared" si="6"/>
        <v>0</v>
      </c>
      <c r="C83" s="1">
        <f>13669</f>
        <v>13669</v>
      </c>
      <c r="D83" s="1">
        <f>19975</f>
        <v>19975</v>
      </c>
      <c r="E83" s="1">
        <f>19.5068359375</f>
        <v>19.5068359375</v>
      </c>
    </row>
    <row r="84" spans="1:5" x14ac:dyDescent="0.25">
      <c r="A84" s="1">
        <f>26832</f>
        <v>26832</v>
      </c>
      <c r="B84" s="1">
        <f t="shared" si="6"/>
        <v>0</v>
      </c>
      <c r="C84" s="1">
        <f>13809</f>
        <v>13809</v>
      </c>
      <c r="D84" s="1">
        <f t="shared" ref="D84:D104" si="7">19983</f>
        <v>19983</v>
      </c>
      <c r="E84" s="1">
        <f t="shared" ref="E84:E104" si="8">19.5146484375</f>
        <v>19.5146484375</v>
      </c>
    </row>
    <row r="85" spans="1:5" x14ac:dyDescent="0.25">
      <c r="A85" s="1">
        <f>27142</f>
        <v>27142</v>
      </c>
      <c r="B85" s="1">
        <f t="shared" si="6"/>
        <v>0</v>
      </c>
      <c r="C85" s="1">
        <f>13979</f>
        <v>13979</v>
      </c>
      <c r="D85" s="1">
        <f t="shared" si="7"/>
        <v>19983</v>
      </c>
      <c r="E85" s="1">
        <f t="shared" si="8"/>
        <v>19.5146484375</v>
      </c>
    </row>
    <row r="86" spans="1:5" x14ac:dyDescent="0.25">
      <c r="A86" s="1">
        <f>27434</f>
        <v>27434</v>
      </c>
      <c r="B86" s="1">
        <f t="shared" si="6"/>
        <v>0</v>
      </c>
      <c r="C86" s="1">
        <f>14139</f>
        <v>14139</v>
      </c>
      <c r="D86" s="1">
        <f t="shared" si="7"/>
        <v>19983</v>
      </c>
      <c r="E86" s="1">
        <f t="shared" si="8"/>
        <v>19.5146484375</v>
      </c>
    </row>
    <row r="87" spans="1:5" x14ac:dyDescent="0.25">
      <c r="A87" s="1">
        <f>27731</f>
        <v>27731</v>
      </c>
      <c r="B87" s="1">
        <f t="shared" si="6"/>
        <v>0</v>
      </c>
      <c r="C87" s="1">
        <f>14304</f>
        <v>14304</v>
      </c>
      <c r="D87" s="1">
        <f t="shared" si="7"/>
        <v>19983</v>
      </c>
      <c r="E87" s="1">
        <f t="shared" si="8"/>
        <v>19.5146484375</v>
      </c>
    </row>
    <row r="88" spans="1:5" x14ac:dyDescent="0.25">
      <c r="A88" s="1">
        <f>28071</f>
        <v>28071</v>
      </c>
      <c r="B88" s="1">
        <f t="shared" si="6"/>
        <v>0</v>
      </c>
      <c r="C88" s="1">
        <f>14443</f>
        <v>14443</v>
      </c>
      <c r="D88" s="1">
        <f t="shared" si="7"/>
        <v>19983</v>
      </c>
      <c r="E88" s="1">
        <f t="shared" si="8"/>
        <v>19.5146484375</v>
      </c>
    </row>
    <row r="89" spans="1:5" x14ac:dyDescent="0.25">
      <c r="A89" s="1">
        <f>28419</f>
        <v>28419</v>
      </c>
      <c r="B89" s="1">
        <f t="shared" si="6"/>
        <v>0</v>
      </c>
      <c r="C89" s="1">
        <f>14616</f>
        <v>14616</v>
      </c>
      <c r="D89" s="1">
        <f t="shared" si="7"/>
        <v>19983</v>
      </c>
      <c r="E89" s="1">
        <f t="shared" si="8"/>
        <v>19.5146484375</v>
      </c>
    </row>
    <row r="90" spans="1:5" x14ac:dyDescent="0.25">
      <c r="A90" s="1">
        <f>28743</f>
        <v>28743</v>
      </c>
      <c r="B90" s="1">
        <f t="shared" si="6"/>
        <v>0</v>
      </c>
      <c r="C90" s="1">
        <f>14776</f>
        <v>14776</v>
      </c>
      <c r="D90" s="1">
        <f t="shared" si="7"/>
        <v>19983</v>
      </c>
      <c r="E90" s="1">
        <f t="shared" si="8"/>
        <v>19.5146484375</v>
      </c>
    </row>
    <row r="91" spans="1:5" x14ac:dyDescent="0.25">
      <c r="A91" s="1">
        <f>29037</f>
        <v>29037</v>
      </c>
      <c r="B91" s="1">
        <f t="shared" si="6"/>
        <v>0</v>
      </c>
      <c r="C91" s="1">
        <f>14974</f>
        <v>14974</v>
      </c>
      <c r="D91" s="1">
        <f t="shared" si="7"/>
        <v>19983</v>
      </c>
      <c r="E91" s="1">
        <f t="shared" si="8"/>
        <v>19.5146484375</v>
      </c>
    </row>
    <row r="92" spans="1:5" x14ac:dyDescent="0.25">
      <c r="A92" s="1">
        <f>29326</f>
        <v>29326</v>
      </c>
      <c r="B92" s="1">
        <f t="shared" si="6"/>
        <v>0</v>
      </c>
      <c r="C92" s="1">
        <f>15132</f>
        <v>15132</v>
      </c>
      <c r="D92" s="1">
        <f t="shared" si="7"/>
        <v>19983</v>
      </c>
      <c r="E92" s="1">
        <f t="shared" si="8"/>
        <v>19.5146484375</v>
      </c>
    </row>
    <row r="93" spans="1:5" x14ac:dyDescent="0.25">
      <c r="A93" s="1">
        <f>29636</f>
        <v>29636</v>
      </c>
      <c r="B93" s="1">
        <f t="shared" si="6"/>
        <v>0</v>
      </c>
      <c r="C93" s="1">
        <f>15304</f>
        <v>15304</v>
      </c>
      <c r="D93" s="1">
        <f t="shared" si="7"/>
        <v>19983</v>
      </c>
      <c r="E93" s="1">
        <f t="shared" si="8"/>
        <v>19.5146484375</v>
      </c>
    </row>
    <row r="94" spans="1:5" x14ac:dyDescent="0.25">
      <c r="A94" s="1">
        <f>29949</f>
        <v>29949</v>
      </c>
      <c r="B94" s="1">
        <f t="shared" si="6"/>
        <v>0</v>
      </c>
      <c r="C94" s="1">
        <f>15467</f>
        <v>15467</v>
      </c>
      <c r="D94" s="1">
        <f t="shared" si="7"/>
        <v>19983</v>
      </c>
      <c r="E94" s="1">
        <f t="shared" si="8"/>
        <v>19.5146484375</v>
      </c>
    </row>
    <row r="95" spans="1:5" x14ac:dyDescent="0.25">
      <c r="A95" s="1">
        <f>30293</f>
        <v>30293</v>
      </c>
      <c r="B95" s="1">
        <f t="shared" si="6"/>
        <v>0</v>
      </c>
      <c r="C95" s="1">
        <f>15638</f>
        <v>15638</v>
      </c>
      <c r="D95" s="1">
        <f t="shared" si="7"/>
        <v>19983</v>
      </c>
      <c r="E95" s="1">
        <f t="shared" si="8"/>
        <v>19.5146484375</v>
      </c>
    </row>
    <row r="96" spans="1:5" x14ac:dyDescent="0.25">
      <c r="A96" s="1">
        <f>30574</f>
        <v>30574</v>
      </c>
      <c r="B96" s="1">
        <f t="shared" si="6"/>
        <v>0</v>
      </c>
      <c r="C96" s="1">
        <f>15801</f>
        <v>15801</v>
      </c>
      <c r="D96" s="1">
        <f t="shared" si="7"/>
        <v>19983</v>
      </c>
      <c r="E96" s="1">
        <f t="shared" si="8"/>
        <v>19.5146484375</v>
      </c>
    </row>
    <row r="97" spans="1:5" x14ac:dyDescent="0.25">
      <c r="A97" s="1">
        <f>30884</f>
        <v>30884</v>
      </c>
      <c r="B97" s="1">
        <f t="shared" si="6"/>
        <v>0</v>
      </c>
      <c r="C97" s="1">
        <f>15973</f>
        <v>15973</v>
      </c>
      <c r="D97" s="1">
        <f t="shared" si="7"/>
        <v>19983</v>
      </c>
      <c r="E97" s="1">
        <f t="shared" si="8"/>
        <v>19.5146484375</v>
      </c>
    </row>
    <row r="98" spans="1:5" x14ac:dyDescent="0.25">
      <c r="A98" s="1">
        <f>31161</f>
        <v>31161</v>
      </c>
      <c r="B98" s="1">
        <f t="shared" si="6"/>
        <v>0</v>
      </c>
      <c r="C98" s="1">
        <f>16146</f>
        <v>16146</v>
      </c>
      <c r="D98" s="1">
        <f t="shared" si="7"/>
        <v>19983</v>
      </c>
      <c r="E98" s="1">
        <f t="shared" si="8"/>
        <v>19.5146484375</v>
      </c>
    </row>
    <row r="99" spans="1:5" x14ac:dyDescent="0.25">
      <c r="A99" s="1">
        <f>31446</f>
        <v>31446</v>
      </c>
      <c r="B99" s="1">
        <f t="shared" si="6"/>
        <v>0</v>
      </c>
      <c r="C99" s="1">
        <f>16320</f>
        <v>16320</v>
      </c>
      <c r="D99" s="1">
        <f t="shared" si="7"/>
        <v>19983</v>
      </c>
      <c r="E99" s="1">
        <f t="shared" si="8"/>
        <v>19.5146484375</v>
      </c>
    </row>
    <row r="100" spans="1:5" x14ac:dyDescent="0.25">
      <c r="A100" s="1">
        <f>31802</f>
        <v>31802</v>
      </c>
      <c r="B100" s="1">
        <f t="shared" si="6"/>
        <v>0</v>
      </c>
      <c r="C100" s="1">
        <f>16471</f>
        <v>16471</v>
      </c>
      <c r="D100" s="1">
        <f t="shared" si="7"/>
        <v>19983</v>
      </c>
      <c r="E100" s="1">
        <f t="shared" si="8"/>
        <v>19.5146484375</v>
      </c>
    </row>
    <row r="101" spans="1:5" x14ac:dyDescent="0.25">
      <c r="A101" s="1">
        <f>32123</f>
        <v>32123</v>
      </c>
      <c r="B101" s="1">
        <f t="shared" si="6"/>
        <v>0</v>
      </c>
      <c r="C101" s="1">
        <f>16632</f>
        <v>16632</v>
      </c>
      <c r="D101" s="1">
        <f t="shared" si="7"/>
        <v>19983</v>
      </c>
      <c r="E101" s="1">
        <f t="shared" si="8"/>
        <v>19.5146484375</v>
      </c>
    </row>
    <row r="102" spans="1:5" x14ac:dyDescent="0.25">
      <c r="A102" s="1">
        <f>32461</f>
        <v>32461</v>
      </c>
      <c r="B102" s="1">
        <f t="shared" si="6"/>
        <v>0</v>
      </c>
      <c r="C102" s="1">
        <f>16790</f>
        <v>16790</v>
      </c>
      <c r="D102" s="1">
        <f t="shared" si="7"/>
        <v>19983</v>
      </c>
      <c r="E102" s="1">
        <f t="shared" si="8"/>
        <v>19.5146484375</v>
      </c>
    </row>
    <row r="103" spans="1:5" x14ac:dyDescent="0.25">
      <c r="A103" s="1">
        <f>32783</f>
        <v>32783</v>
      </c>
      <c r="B103" s="1">
        <f t="shared" si="6"/>
        <v>0</v>
      </c>
      <c r="C103" s="1">
        <f>16965</f>
        <v>16965</v>
      </c>
      <c r="D103" s="1">
        <f t="shared" si="7"/>
        <v>19983</v>
      </c>
      <c r="E103" s="1">
        <f t="shared" si="8"/>
        <v>19.5146484375</v>
      </c>
    </row>
    <row r="104" spans="1:5" x14ac:dyDescent="0.25">
      <c r="A104" s="1">
        <f>33118</f>
        <v>33118</v>
      </c>
      <c r="B104" s="1">
        <f>9</f>
        <v>9</v>
      </c>
      <c r="C104" s="1">
        <f>17122</f>
        <v>17122</v>
      </c>
      <c r="D104" s="1">
        <f t="shared" si="7"/>
        <v>19983</v>
      </c>
      <c r="E104" s="1">
        <f t="shared" si="8"/>
        <v>19.5146484375</v>
      </c>
    </row>
    <row r="105" spans="1:5" x14ac:dyDescent="0.25">
      <c r="A105" s="1">
        <f>33429</f>
        <v>33429</v>
      </c>
      <c r="B105" s="1">
        <f>0</f>
        <v>0</v>
      </c>
      <c r="C105" s="1">
        <f>17285</f>
        <v>17285</v>
      </c>
      <c r="D105" s="1">
        <f>19986</f>
        <v>19986</v>
      </c>
      <c r="E105" s="1">
        <f>19.517578125</f>
        <v>19.517578125</v>
      </c>
    </row>
    <row r="106" spans="1:5" x14ac:dyDescent="0.25">
      <c r="A106" s="1">
        <f>33709</f>
        <v>33709</v>
      </c>
      <c r="B106" s="1">
        <f>0</f>
        <v>0</v>
      </c>
      <c r="C106" s="1">
        <f>17472</f>
        <v>17472</v>
      </c>
      <c r="D106" s="1">
        <f>19983</f>
        <v>19983</v>
      </c>
      <c r="E106" s="1">
        <f>19.5146484375</f>
        <v>19.5146484375</v>
      </c>
    </row>
    <row r="107" spans="1:5" x14ac:dyDescent="0.25">
      <c r="A107" s="1">
        <f>33987</f>
        <v>33987</v>
      </c>
      <c r="B107" s="1">
        <f>0</f>
        <v>0</v>
      </c>
      <c r="C107" s="1">
        <f>17646</f>
        <v>17646</v>
      </c>
      <c r="D107" s="1">
        <f>19985</f>
        <v>19985</v>
      </c>
      <c r="E107" s="1">
        <f>19.5166015625</f>
        <v>19.5166015625</v>
      </c>
    </row>
    <row r="108" spans="1:5" x14ac:dyDescent="0.25">
      <c r="A108" s="1">
        <f>34302</f>
        <v>34302</v>
      </c>
      <c r="B108" s="1">
        <f>4</f>
        <v>4</v>
      </c>
      <c r="C108" s="1">
        <f>17805</f>
        <v>17805</v>
      </c>
      <c r="D108" s="1">
        <f>19983</f>
        <v>19983</v>
      </c>
      <c r="E108" s="1">
        <f>19.5146484375</f>
        <v>19.5146484375</v>
      </c>
    </row>
    <row r="109" spans="1:5" x14ac:dyDescent="0.25">
      <c r="A109" s="1">
        <f>34616</f>
        <v>34616</v>
      </c>
      <c r="B109" s="1">
        <f>2</f>
        <v>2</v>
      </c>
      <c r="C109" s="1">
        <f>17986</f>
        <v>17986</v>
      </c>
      <c r="D109" s="1">
        <f>19983</f>
        <v>19983</v>
      </c>
      <c r="E109" s="1">
        <f>19.5146484375</f>
        <v>19.5146484375</v>
      </c>
    </row>
    <row r="110" spans="1:5" x14ac:dyDescent="0.25">
      <c r="A110" s="1">
        <f>34940</f>
        <v>34940</v>
      </c>
      <c r="B110" s="1">
        <f>0</f>
        <v>0</v>
      </c>
      <c r="C110" s="1">
        <f>18155</f>
        <v>18155</v>
      </c>
      <c r="D110" s="1">
        <f>19983</f>
        <v>19983</v>
      </c>
      <c r="E110" s="1">
        <f>19.5146484375</f>
        <v>19.5146484375</v>
      </c>
    </row>
    <row r="111" spans="1:5" x14ac:dyDescent="0.25">
      <c r="A111" s="1">
        <f>35242</f>
        <v>35242</v>
      </c>
      <c r="B111" s="1">
        <f>0</f>
        <v>0</v>
      </c>
      <c r="C111" s="1">
        <f>18312</f>
        <v>18312</v>
      </c>
      <c r="D111" s="1">
        <f>19985</f>
        <v>19985</v>
      </c>
      <c r="E111" s="1">
        <f>19.5166015625</f>
        <v>19.5166015625</v>
      </c>
    </row>
    <row r="112" spans="1:5" x14ac:dyDescent="0.25">
      <c r="A112" s="1">
        <f>35501</f>
        <v>35501</v>
      </c>
      <c r="B112" s="1">
        <f>0</f>
        <v>0</v>
      </c>
      <c r="C112" s="1">
        <f>18493</f>
        <v>18493</v>
      </c>
      <c r="D112" s="1">
        <f>19983</f>
        <v>19983</v>
      </c>
      <c r="E112" s="1">
        <f>19.5146484375</f>
        <v>19.5146484375</v>
      </c>
    </row>
    <row r="113" spans="1:5" x14ac:dyDescent="0.25">
      <c r="A113" s="1">
        <f>35817</f>
        <v>35817</v>
      </c>
      <c r="B113" s="1">
        <f>0</f>
        <v>0</v>
      </c>
      <c r="C113" s="1">
        <f>18666</f>
        <v>18666</v>
      </c>
      <c r="D113" s="1">
        <f>19985</f>
        <v>19985</v>
      </c>
      <c r="E113" s="1">
        <f>19.5166015625</f>
        <v>19.5166015625</v>
      </c>
    </row>
    <row r="114" spans="1:5" x14ac:dyDescent="0.25">
      <c r="A114" s="1">
        <f>36139</f>
        <v>36139</v>
      </c>
      <c r="B114" s="1">
        <f>0</f>
        <v>0</v>
      </c>
      <c r="C114" s="1">
        <f>18832</f>
        <v>18832</v>
      </c>
      <c r="D114" s="1">
        <f>19983</f>
        <v>19983</v>
      </c>
      <c r="E114" s="1">
        <f>19.5146484375</f>
        <v>19.5146484375</v>
      </c>
    </row>
    <row r="115" spans="1:5" x14ac:dyDescent="0.25">
      <c r="A115" s="1">
        <f>36465</f>
        <v>36465</v>
      </c>
      <c r="B115" s="1">
        <f>0</f>
        <v>0</v>
      </c>
      <c r="C115" s="1">
        <f>18999</f>
        <v>18999</v>
      </c>
      <c r="D115" s="1">
        <f>19983</f>
        <v>19983</v>
      </c>
      <c r="E115" s="1">
        <f>19.5146484375</f>
        <v>19.5146484375</v>
      </c>
    </row>
    <row r="116" spans="1:5" x14ac:dyDescent="0.25">
      <c r="A116" s="1">
        <f>36811</f>
        <v>36811</v>
      </c>
      <c r="B116" s="1">
        <f>0</f>
        <v>0</v>
      </c>
      <c r="C116" s="1">
        <f>19171</f>
        <v>19171</v>
      </c>
      <c r="D116" s="1">
        <f>19983</f>
        <v>19983</v>
      </c>
      <c r="E116" s="1">
        <f>19.5146484375</f>
        <v>19.5146484375</v>
      </c>
    </row>
    <row r="117" spans="1:5" x14ac:dyDescent="0.25">
      <c r="A117" s="1">
        <f>37114</f>
        <v>37114</v>
      </c>
      <c r="B117" s="1">
        <f>4</f>
        <v>4</v>
      </c>
      <c r="C117" s="1">
        <f>19335</f>
        <v>19335</v>
      </c>
      <c r="D117" s="1">
        <f>19983</f>
        <v>19983</v>
      </c>
      <c r="E117" s="1">
        <f>19.5146484375</f>
        <v>19.5146484375</v>
      </c>
    </row>
    <row r="118" spans="1:5" x14ac:dyDescent="0.25">
      <c r="A118" s="1">
        <f>37406</f>
        <v>37406</v>
      </c>
      <c r="B118" s="1">
        <f>0</f>
        <v>0</v>
      </c>
      <c r="C118" s="1">
        <f>19541</f>
        <v>19541</v>
      </c>
      <c r="D118" s="1">
        <f>20303</f>
        <v>20303</v>
      </c>
      <c r="E118" s="1">
        <f>19.8271484375</f>
        <v>19.8271484375</v>
      </c>
    </row>
    <row r="119" spans="1:5" x14ac:dyDescent="0.25">
      <c r="A119" s="1">
        <f>37700</f>
        <v>37700</v>
      </c>
      <c r="B119" s="1">
        <f>0</f>
        <v>0</v>
      </c>
      <c r="C119" s="1">
        <f>19697</f>
        <v>19697</v>
      </c>
      <c r="D119" s="1">
        <f>20591</f>
        <v>20591</v>
      </c>
      <c r="E119" s="1">
        <f>20.1083984375</f>
        <v>20.1083984375</v>
      </c>
    </row>
    <row r="120" spans="1:5" x14ac:dyDescent="0.25">
      <c r="A120" s="1">
        <f>38000</f>
        <v>38000</v>
      </c>
      <c r="B120" s="1">
        <f>0</f>
        <v>0</v>
      </c>
      <c r="C120" s="1">
        <f>19899</f>
        <v>19899</v>
      </c>
      <c r="D120" s="1">
        <f>21041</f>
        <v>21041</v>
      </c>
      <c r="E120" s="1">
        <f>20.5478515625</f>
        <v>20.5478515625</v>
      </c>
    </row>
    <row r="121" spans="1:5" x14ac:dyDescent="0.25">
      <c r="A121" s="1">
        <f>38290</f>
        <v>38290</v>
      </c>
      <c r="B121" s="1">
        <f>0</f>
        <v>0</v>
      </c>
      <c r="C121" s="1">
        <f>20024</f>
        <v>20024</v>
      </c>
      <c r="D121" s="1">
        <f>21155</f>
        <v>21155</v>
      </c>
      <c r="E121" s="1">
        <f>20.6591796875</f>
        <v>20.6591796875</v>
      </c>
    </row>
    <row r="122" spans="1:5" x14ac:dyDescent="0.25">
      <c r="A122" s="1">
        <f>38574</f>
        <v>38574</v>
      </c>
      <c r="B122" s="1">
        <f>9</f>
        <v>9</v>
      </c>
      <c r="C122" s="1">
        <f>20220</f>
        <v>20220</v>
      </c>
      <c r="D122" s="1">
        <f>21727</f>
        <v>21727</v>
      </c>
      <c r="E122" s="1">
        <f>21.2177734375</f>
        <v>21.2177734375</v>
      </c>
    </row>
    <row r="123" spans="1:5" x14ac:dyDescent="0.25">
      <c r="A123" s="1">
        <f>38851</f>
        <v>38851</v>
      </c>
      <c r="B123" s="1">
        <f t="shared" ref="B123:B137" si="9">0</f>
        <v>0</v>
      </c>
      <c r="C123" s="1">
        <f>20388</f>
        <v>20388</v>
      </c>
      <c r="D123" s="1">
        <f>23851</f>
        <v>23851</v>
      </c>
      <c r="E123" s="1">
        <f>23.2919921875</f>
        <v>23.2919921875</v>
      </c>
    </row>
    <row r="124" spans="1:5" x14ac:dyDescent="0.25">
      <c r="A124" s="1">
        <f>39173</f>
        <v>39173</v>
      </c>
      <c r="B124" s="1">
        <f t="shared" si="9"/>
        <v>0</v>
      </c>
      <c r="C124" s="1">
        <f>20557</f>
        <v>20557</v>
      </c>
      <c r="D124" s="1">
        <f>24373</f>
        <v>24373</v>
      </c>
      <c r="E124" s="1">
        <f>23.8017578125</f>
        <v>23.8017578125</v>
      </c>
    </row>
    <row r="125" spans="1:5" x14ac:dyDescent="0.25">
      <c r="A125" s="1">
        <f>39496</f>
        <v>39496</v>
      </c>
      <c r="B125" s="1">
        <f t="shared" si="9"/>
        <v>0</v>
      </c>
      <c r="C125" s="1">
        <f>20728</f>
        <v>20728</v>
      </c>
      <c r="D125" s="1">
        <f>24884</f>
        <v>24884</v>
      </c>
      <c r="E125" s="1">
        <f>24.30078125</f>
        <v>24.30078125</v>
      </c>
    </row>
    <row r="126" spans="1:5" x14ac:dyDescent="0.25">
      <c r="A126" s="1">
        <f>39777</f>
        <v>39777</v>
      </c>
      <c r="B126" s="1">
        <f t="shared" si="9"/>
        <v>0</v>
      </c>
      <c r="C126" s="1">
        <f>20896</f>
        <v>20896</v>
      </c>
      <c r="D126" s="1">
        <f>25217</f>
        <v>25217</v>
      </c>
      <c r="E126" s="1">
        <f>24.6259765625</f>
        <v>24.6259765625</v>
      </c>
    </row>
    <row r="127" spans="1:5" x14ac:dyDescent="0.25">
      <c r="A127" s="1">
        <f>40087</f>
        <v>40087</v>
      </c>
      <c r="B127" s="1">
        <f t="shared" si="9"/>
        <v>0</v>
      </c>
      <c r="C127" s="1">
        <f>21096</f>
        <v>21096</v>
      </c>
      <c r="D127" s="1">
        <f>26473</f>
        <v>26473</v>
      </c>
      <c r="E127" s="1">
        <f>25.8525390625</f>
        <v>25.8525390625</v>
      </c>
    </row>
    <row r="128" spans="1:5" x14ac:dyDescent="0.25">
      <c r="A128" s="1">
        <f>40397</f>
        <v>40397</v>
      </c>
      <c r="B128" s="1">
        <f t="shared" si="9"/>
        <v>0</v>
      </c>
      <c r="C128" s="1">
        <f>21262</f>
        <v>21262</v>
      </c>
      <c r="D128" s="1">
        <f>26859</f>
        <v>26859</v>
      </c>
      <c r="E128" s="1">
        <f>26.2294921875</f>
        <v>26.2294921875</v>
      </c>
    </row>
    <row r="129" spans="1:5" x14ac:dyDescent="0.25">
      <c r="A129" s="1">
        <f>40677</f>
        <v>40677</v>
      </c>
      <c r="B129" s="1">
        <f t="shared" si="9"/>
        <v>0</v>
      </c>
      <c r="C129" s="1">
        <f>21435</f>
        <v>21435</v>
      </c>
      <c r="D129" s="1">
        <f>26861</f>
        <v>26861</v>
      </c>
      <c r="E129" s="1">
        <f>26.2314453125</f>
        <v>26.2314453125</v>
      </c>
    </row>
    <row r="130" spans="1:5" x14ac:dyDescent="0.25">
      <c r="A130" s="1">
        <f>40936</f>
        <v>40936</v>
      </c>
      <c r="B130" s="1">
        <f t="shared" si="9"/>
        <v>0</v>
      </c>
      <c r="C130" s="1">
        <f>21621</f>
        <v>21621</v>
      </c>
      <c r="D130" s="1">
        <f>26859</f>
        <v>26859</v>
      </c>
      <c r="E130" s="1">
        <f>26.2294921875</f>
        <v>26.2294921875</v>
      </c>
    </row>
    <row r="131" spans="1:5" x14ac:dyDescent="0.25">
      <c r="A131" s="1">
        <f>41346</f>
        <v>41346</v>
      </c>
      <c r="B131" s="1">
        <f t="shared" si="9"/>
        <v>0</v>
      </c>
      <c r="C131" s="1">
        <f>21769</f>
        <v>21769</v>
      </c>
      <c r="D131" s="1">
        <f>26859</f>
        <v>26859</v>
      </c>
      <c r="E131" s="1">
        <f>26.2294921875</f>
        <v>26.2294921875</v>
      </c>
    </row>
    <row r="132" spans="1:5" x14ac:dyDescent="0.25">
      <c r="A132" s="1">
        <f>41737</f>
        <v>41737</v>
      </c>
      <c r="B132" s="1">
        <f t="shared" si="9"/>
        <v>0</v>
      </c>
      <c r="C132" s="1">
        <f>21955</f>
        <v>21955</v>
      </c>
      <c r="D132" s="1">
        <f>26883</f>
        <v>26883</v>
      </c>
      <c r="E132" s="1">
        <f>26.2529296875</f>
        <v>26.2529296875</v>
      </c>
    </row>
    <row r="133" spans="1:5" x14ac:dyDescent="0.25">
      <c r="A133" s="1">
        <f>42154</f>
        <v>42154</v>
      </c>
      <c r="B133" s="1">
        <f t="shared" si="9"/>
        <v>0</v>
      </c>
      <c r="C133" s="1">
        <f>22124</f>
        <v>22124</v>
      </c>
      <c r="D133" s="1">
        <f t="shared" ref="D133:D144" si="10">26891</f>
        <v>26891</v>
      </c>
      <c r="E133" s="1">
        <f t="shared" ref="E133:E144" si="11">26.2607421875</f>
        <v>26.2607421875</v>
      </c>
    </row>
    <row r="134" spans="1:5" x14ac:dyDescent="0.25">
      <c r="A134" s="1">
        <f>42554</f>
        <v>42554</v>
      </c>
      <c r="B134" s="1">
        <f t="shared" si="9"/>
        <v>0</v>
      </c>
      <c r="C134" s="1">
        <f>22279</f>
        <v>22279</v>
      </c>
      <c r="D134" s="1">
        <f t="shared" si="10"/>
        <v>26891</v>
      </c>
      <c r="E134" s="1">
        <f t="shared" si="11"/>
        <v>26.2607421875</v>
      </c>
    </row>
    <row r="135" spans="1:5" x14ac:dyDescent="0.25">
      <c r="A135" s="1">
        <f>42987</f>
        <v>42987</v>
      </c>
      <c r="B135" s="1">
        <f t="shared" si="9"/>
        <v>0</v>
      </c>
      <c r="C135" s="1">
        <f>22445</f>
        <v>22445</v>
      </c>
      <c r="D135" s="1">
        <f t="shared" si="10"/>
        <v>26891</v>
      </c>
      <c r="E135" s="1">
        <f t="shared" si="11"/>
        <v>26.2607421875</v>
      </c>
    </row>
    <row r="136" spans="1:5" x14ac:dyDescent="0.25">
      <c r="A136" s="1">
        <f>43375</f>
        <v>43375</v>
      </c>
      <c r="B136" s="1">
        <f t="shared" si="9"/>
        <v>0</v>
      </c>
      <c r="C136" s="1">
        <f>22627</f>
        <v>22627</v>
      </c>
      <c r="D136" s="1">
        <f t="shared" si="10"/>
        <v>26891</v>
      </c>
      <c r="E136" s="1">
        <f t="shared" si="11"/>
        <v>26.2607421875</v>
      </c>
    </row>
    <row r="137" spans="1:5" x14ac:dyDescent="0.25">
      <c r="A137" s="1">
        <f>43791</f>
        <v>43791</v>
      </c>
      <c r="B137" s="1">
        <f t="shared" si="9"/>
        <v>0</v>
      </c>
      <c r="C137" s="1">
        <f>22791</f>
        <v>22791</v>
      </c>
      <c r="D137" s="1">
        <f t="shared" si="10"/>
        <v>26891</v>
      </c>
      <c r="E137" s="1">
        <f t="shared" si="11"/>
        <v>26.2607421875</v>
      </c>
    </row>
    <row r="138" spans="1:5" x14ac:dyDescent="0.25">
      <c r="A138" s="1">
        <f>44076</f>
        <v>44076</v>
      </c>
      <c r="B138" s="1">
        <f>15</f>
        <v>15</v>
      </c>
      <c r="C138" s="1">
        <f>22996</f>
        <v>22996</v>
      </c>
      <c r="D138" s="1">
        <f t="shared" si="10"/>
        <v>26891</v>
      </c>
      <c r="E138" s="1">
        <f t="shared" si="11"/>
        <v>26.2607421875</v>
      </c>
    </row>
    <row r="139" spans="1:5" x14ac:dyDescent="0.25">
      <c r="A139" s="1">
        <f>44378</f>
        <v>44378</v>
      </c>
      <c r="B139" s="1">
        <f t="shared" ref="B139:B147" si="12">0</f>
        <v>0</v>
      </c>
      <c r="C139" s="1">
        <f>23187</f>
        <v>23187</v>
      </c>
      <c r="D139" s="1">
        <f t="shared" si="10"/>
        <v>26891</v>
      </c>
      <c r="E139" s="1">
        <f t="shared" si="11"/>
        <v>26.2607421875</v>
      </c>
    </row>
    <row r="140" spans="1:5" x14ac:dyDescent="0.25">
      <c r="A140" s="1">
        <f>44653</f>
        <v>44653</v>
      </c>
      <c r="B140" s="1">
        <f t="shared" si="12"/>
        <v>0</v>
      </c>
      <c r="C140" s="1">
        <f>23402</f>
        <v>23402</v>
      </c>
      <c r="D140" s="1">
        <f t="shared" si="10"/>
        <v>26891</v>
      </c>
      <c r="E140" s="1">
        <f t="shared" si="11"/>
        <v>26.2607421875</v>
      </c>
    </row>
    <row r="141" spans="1:5" x14ac:dyDescent="0.25">
      <c r="A141" s="1">
        <f>44942</f>
        <v>44942</v>
      </c>
      <c r="B141" s="1">
        <f t="shared" si="12"/>
        <v>0</v>
      </c>
      <c r="C141" s="1">
        <f>23596</f>
        <v>23596</v>
      </c>
      <c r="D141" s="1">
        <f t="shared" si="10"/>
        <v>26891</v>
      </c>
      <c r="E141" s="1">
        <f t="shared" si="11"/>
        <v>26.2607421875</v>
      </c>
    </row>
    <row r="142" spans="1:5" x14ac:dyDescent="0.25">
      <c r="A142" s="1">
        <f>45239</f>
        <v>45239</v>
      </c>
      <c r="B142" s="1">
        <f t="shared" si="12"/>
        <v>0</v>
      </c>
      <c r="C142" s="1">
        <f>23789</f>
        <v>23789</v>
      </c>
      <c r="D142" s="1">
        <f t="shared" si="10"/>
        <v>26891</v>
      </c>
      <c r="E142" s="1">
        <f t="shared" si="11"/>
        <v>26.2607421875</v>
      </c>
    </row>
    <row r="143" spans="1:5" x14ac:dyDescent="0.25">
      <c r="A143" s="1">
        <f>45578</f>
        <v>45578</v>
      </c>
      <c r="B143" s="1">
        <f t="shared" si="12"/>
        <v>0</v>
      </c>
      <c r="C143" s="1">
        <f>23986</f>
        <v>23986</v>
      </c>
      <c r="D143" s="1">
        <f t="shared" si="10"/>
        <v>26891</v>
      </c>
      <c r="E143" s="1">
        <f t="shared" si="11"/>
        <v>26.2607421875</v>
      </c>
    </row>
    <row r="144" spans="1:5" x14ac:dyDescent="0.25">
      <c r="A144" s="1">
        <f>45921</f>
        <v>45921</v>
      </c>
      <c r="B144" s="1">
        <f t="shared" si="12"/>
        <v>0</v>
      </c>
      <c r="C144" s="1">
        <f>24199</f>
        <v>24199</v>
      </c>
      <c r="D144" s="1">
        <f t="shared" si="10"/>
        <v>26891</v>
      </c>
      <c r="E144" s="1">
        <f t="shared" si="11"/>
        <v>26.2607421875</v>
      </c>
    </row>
    <row r="145" spans="1:5" x14ac:dyDescent="0.25">
      <c r="A145" s="1">
        <f>46248</f>
        <v>46248</v>
      </c>
      <c r="B145" s="1">
        <f t="shared" si="12"/>
        <v>0</v>
      </c>
      <c r="C145" s="1">
        <f>24397</f>
        <v>24397</v>
      </c>
      <c r="D145" s="1">
        <f>26892</f>
        <v>26892</v>
      </c>
      <c r="E145" s="1">
        <f>26.26171875</f>
        <v>26.26171875</v>
      </c>
    </row>
    <row r="146" spans="1:5" x14ac:dyDescent="0.25">
      <c r="A146" s="1">
        <f>46581</f>
        <v>46581</v>
      </c>
      <c r="B146" s="1">
        <f t="shared" si="12"/>
        <v>0</v>
      </c>
      <c r="C146" s="1">
        <f>24587</f>
        <v>24587</v>
      </c>
      <c r="D146" s="1">
        <f>26898</f>
        <v>26898</v>
      </c>
      <c r="E146" s="1">
        <f>26.267578125</f>
        <v>26.267578125</v>
      </c>
    </row>
    <row r="147" spans="1:5" x14ac:dyDescent="0.25">
      <c r="A147" s="1">
        <f>46944</f>
        <v>46944</v>
      </c>
      <c r="B147" s="1">
        <f t="shared" si="12"/>
        <v>0</v>
      </c>
      <c r="C147" s="1">
        <f>24797</f>
        <v>24797</v>
      </c>
      <c r="D147" s="1">
        <f>27018</f>
        <v>27018</v>
      </c>
      <c r="E147" s="1">
        <f>26.384765625</f>
        <v>26.384765625</v>
      </c>
    </row>
    <row r="148" spans="1:5" x14ac:dyDescent="0.25">
      <c r="A148" s="1">
        <f>47353</f>
        <v>47353</v>
      </c>
      <c r="B148" s="1">
        <f>3</f>
        <v>3</v>
      </c>
      <c r="C148" s="1">
        <f>24957</f>
        <v>24957</v>
      </c>
      <c r="D148" s="1">
        <f>28016</f>
        <v>28016</v>
      </c>
      <c r="E148" s="1">
        <f>27.359375</f>
        <v>27.359375</v>
      </c>
    </row>
    <row r="149" spans="1:5" x14ac:dyDescent="0.25">
      <c r="A149" s="1">
        <f>47642</f>
        <v>47642</v>
      </c>
      <c r="B149" s="1">
        <f t="shared" ref="B149:B164" si="13">0</f>
        <v>0</v>
      </c>
      <c r="C149" s="1">
        <f>25095</f>
        <v>25095</v>
      </c>
      <c r="D149" s="1">
        <f>28014</f>
        <v>28014</v>
      </c>
      <c r="E149" s="1">
        <f>27.357421875</f>
        <v>27.357421875</v>
      </c>
    </row>
    <row r="150" spans="1:5" x14ac:dyDescent="0.25">
      <c r="A150" s="1">
        <f>47949</f>
        <v>47949</v>
      </c>
      <c r="B150" s="1">
        <f t="shared" si="13"/>
        <v>0</v>
      </c>
      <c r="C150" s="1">
        <f>25251</f>
        <v>25251</v>
      </c>
      <c r="D150" s="1">
        <f>28588</f>
        <v>28588</v>
      </c>
      <c r="E150" s="1">
        <f>27.91796875</f>
        <v>27.91796875</v>
      </c>
    </row>
    <row r="151" spans="1:5" x14ac:dyDescent="0.25">
      <c r="A151" s="1">
        <f>48201</f>
        <v>48201</v>
      </c>
      <c r="B151" s="1">
        <f t="shared" si="13"/>
        <v>0</v>
      </c>
      <c r="C151" s="1">
        <f>25415</f>
        <v>25415</v>
      </c>
      <c r="D151" s="1">
        <f t="shared" ref="D151:D164" si="14">28586</f>
        <v>28586</v>
      </c>
      <c r="E151" s="1">
        <f t="shared" ref="E151:E164" si="15">27.916015625</f>
        <v>27.916015625</v>
      </c>
    </row>
    <row r="152" spans="1:5" x14ac:dyDescent="0.25">
      <c r="A152" s="1">
        <f>48453</f>
        <v>48453</v>
      </c>
      <c r="B152" s="1">
        <f t="shared" si="13"/>
        <v>0</v>
      </c>
      <c r="C152" s="1">
        <f>25615</f>
        <v>25615</v>
      </c>
      <c r="D152" s="1">
        <f t="shared" si="14"/>
        <v>28586</v>
      </c>
      <c r="E152" s="1">
        <f t="shared" si="15"/>
        <v>27.916015625</v>
      </c>
    </row>
    <row r="153" spans="1:5" x14ac:dyDescent="0.25">
      <c r="A153" s="1">
        <f>48709</f>
        <v>48709</v>
      </c>
      <c r="B153" s="1">
        <f t="shared" si="13"/>
        <v>0</v>
      </c>
      <c r="C153" s="1">
        <f>25806</f>
        <v>25806</v>
      </c>
      <c r="D153" s="1">
        <f t="shared" si="14"/>
        <v>28586</v>
      </c>
      <c r="E153" s="1">
        <f t="shared" si="15"/>
        <v>27.916015625</v>
      </c>
    </row>
    <row r="154" spans="1:5" x14ac:dyDescent="0.25">
      <c r="A154" s="1">
        <f>48963</f>
        <v>48963</v>
      </c>
      <c r="B154" s="1">
        <f t="shared" si="13"/>
        <v>0</v>
      </c>
      <c r="C154" s="1">
        <f>25998</f>
        <v>25998</v>
      </c>
      <c r="D154" s="1">
        <f t="shared" si="14"/>
        <v>28586</v>
      </c>
      <c r="E154" s="1">
        <f t="shared" si="15"/>
        <v>27.916015625</v>
      </c>
    </row>
    <row r="155" spans="1:5" x14ac:dyDescent="0.25">
      <c r="A155" s="1">
        <f>49215</f>
        <v>49215</v>
      </c>
      <c r="B155" s="1">
        <f t="shared" si="13"/>
        <v>0</v>
      </c>
      <c r="C155" s="1">
        <f>26245</f>
        <v>26245</v>
      </c>
      <c r="D155" s="1">
        <f t="shared" si="14"/>
        <v>28586</v>
      </c>
      <c r="E155" s="1">
        <f t="shared" si="15"/>
        <v>27.916015625</v>
      </c>
    </row>
    <row r="156" spans="1:5" x14ac:dyDescent="0.25">
      <c r="A156" s="1">
        <f>49477</f>
        <v>49477</v>
      </c>
      <c r="B156" s="1">
        <f t="shared" si="13"/>
        <v>0</v>
      </c>
      <c r="C156" s="1">
        <f>26412</f>
        <v>26412</v>
      </c>
      <c r="D156" s="1">
        <f t="shared" si="14"/>
        <v>28586</v>
      </c>
      <c r="E156" s="1">
        <f t="shared" si="15"/>
        <v>27.916015625</v>
      </c>
    </row>
    <row r="157" spans="1:5" x14ac:dyDescent="0.25">
      <c r="A157" s="1">
        <f>49740</f>
        <v>49740</v>
      </c>
      <c r="B157" s="1">
        <f t="shared" si="13"/>
        <v>0</v>
      </c>
      <c r="C157" s="1">
        <f>26573</f>
        <v>26573</v>
      </c>
      <c r="D157" s="1">
        <f t="shared" si="14"/>
        <v>28586</v>
      </c>
      <c r="E157" s="1">
        <f t="shared" si="15"/>
        <v>27.916015625</v>
      </c>
    </row>
    <row r="158" spans="1:5" x14ac:dyDescent="0.25">
      <c r="A158" s="1">
        <f>50004</f>
        <v>50004</v>
      </c>
      <c r="B158" s="1">
        <f t="shared" si="13"/>
        <v>0</v>
      </c>
      <c r="C158" s="1">
        <f>26708</f>
        <v>26708</v>
      </c>
      <c r="D158" s="1">
        <f t="shared" si="14"/>
        <v>28586</v>
      </c>
      <c r="E158" s="1">
        <f t="shared" si="15"/>
        <v>27.916015625</v>
      </c>
    </row>
    <row r="159" spans="1:5" x14ac:dyDescent="0.25">
      <c r="A159" s="1">
        <f>50264</f>
        <v>50264</v>
      </c>
      <c r="B159" s="1">
        <f t="shared" si="13"/>
        <v>0</v>
      </c>
      <c r="C159" s="1">
        <f>26872</f>
        <v>26872</v>
      </c>
      <c r="D159" s="1">
        <f t="shared" si="14"/>
        <v>28586</v>
      </c>
      <c r="E159" s="1">
        <f t="shared" si="15"/>
        <v>27.916015625</v>
      </c>
    </row>
    <row r="160" spans="1:5" x14ac:dyDescent="0.25">
      <c r="A160" s="1">
        <f>50527</f>
        <v>50527</v>
      </c>
      <c r="B160" s="1">
        <f t="shared" si="13"/>
        <v>0</v>
      </c>
      <c r="C160" s="1">
        <f>27021</f>
        <v>27021</v>
      </c>
      <c r="D160" s="1">
        <f t="shared" si="14"/>
        <v>28586</v>
      </c>
      <c r="E160" s="1">
        <f t="shared" si="15"/>
        <v>27.916015625</v>
      </c>
    </row>
    <row r="161" spans="1:5" x14ac:dyDescent="0.25">
      <c r="A161" s="1">
        <f>50781</f>
        <v>50781</v>
      </c>
      <c r="B161" s="1">
        <f t="shared" si="13"/>
        <v>0</v>
      </c>
      <c r="C161" s="1">
        <f>27177</f>
        <v>27177</v>
      </c>
      <c r="D161" s="1">
        <f t="shared" si="14"/>
        <v>28586</v>
      </c>
      <c r="E161" s="1">
        <f t="shared" si="15"/>
        <v>27.916015625</v>
      </c>
    </row>
    <row r="162" spans="1:5" x14ac:dyDescent="0.25">
      <c r="A162" s="1">
        <f>51039</f>
        <v>51039</v>
      </c>
      <c r="B162" s="1">
        <f t="shared" si="13"/>
        <v>0</v>
      </c>
      <c r="C162" s="1">
        <f>27308</f>
        <v>27308</v>
      </c>
      <c r="D162" s="1">
        <f t="shared" si="14"/>
        <v>28586</v>
      </c>
      <c r="E162" s="1">
        <f t="shared" si="15"/>
        <v>27.916015625</v>
      </c>
    </row>
    <row r="163" spans="1:5" x14ac:dyDescent="0.25">
      <c r="A163" s="1">
        <f>51318</f>
        <v>51318</v>
      </c>
      <c r="B163" s="1">
        <f t="shared" si="13"/>
        <v>0</v>
      </c>
      <c r="C163" s="1">
        <f>27478</f>
        <v>27478</v>
      </c>
      <c r="D163" s="1">
        <f t="shared" si="14"/>
        <v>28586</v>
      </c>
      <c r="E163" s="1">
        <f t="shared" si="15"/>
        <v>27.916015625</v>
      </c>
    </row>
    <row r="164" spans="1:5" x14ac:dyDescent="0.25">
      <c r="A164" s="1">
        <f>51619</f>
        <v>51619</v>
      </c>
      <c r="B164" s="1">
        <f t="shared" si="13"/>
        <v>0</v>
      </c>
      <c r="C164" s="1">
        <f>27660</f>
        <v>27660</v>
      </c>
      <c r="D164" s="1">
        <f t="shared" si="14"/>
        <v>28586</v>
      </c>
      <c r="E164" s="1">
        <f t="shared" si="15"/>
        <v>27.916015625</v>
      </c>
    </row>
    <row r="165" spans="1:5" x14ac:dyDescent="0.25">
      <c r="A165" s="1">
        <f>51992</f>
        <v>51992</v>
      </c>
      <c r="B165" s="1">
        <f>6</f>
        <v>6</v>
      </c>
      <c r="C165" s="1">
        <f>27851</f>
        <v>27851</v>
      </c>
      <c r="D165" s="1">
        <f>28588</f>
        <v>28588</v>
      </c>
      <c r="E165" s="1">
        <f>27.91796875</f>
        <v>27.91796875</v>
      </c>
    </row>
    <row r="166" spans="1:5" x14ac:dyDescent="0.25">
      <c r="A166" s="1">
        <f>52278</f>
        <v>52278</v>
      </c>
      <c r="B166" s="1">
        <f t="shared" ref="B166:B176" si="16">0</f>
        <v>0</v>
      </c>
      <c r="C166" s="1">
        <f>28027</f>
        <v>28027</v>
      </c>
      <c r="D166" s="1">
        <f>28586</f>
        <v>28586</v>
      </c>
      <c r="E166" s="1">
        <f>27.916015625</f>
        <v>27.916015625</v>
      </c>
    </row>
    <row r="167" spans="1:5" x14ac:dyDescent="0.25">
      <c r="A167" s="1">
        <f>52562</f>
        <v>52562</v>
      </c>
      <c r="B167" s="1">
        <f t="shared" si="16"/>
        <v>0</v>
      </c>
      <c r="C167" s="1">
        <f>28226</f>
        <v>28226</v>
      </c>
      <c r="D167" s="1">
        <f>28588</f>
        <v>28588</v>
      </c>
      <c r="E167" s="1">
        <f>27.91796875</f>
        <v>27.91796875</v>
      </c>
    </row>
    <row r="168" spans="1:5" x14ac:dyDescent="0.25">
      <c r="A168" s="1">
        <f>52868</f>
        <v>52868</v>
      </c>
      <c r="B168" s="1">
        <f t="shared" si="16"/>
        <v>0</v>
      </c>
      <c r="C168" s="1">
        <f>28386</f>
        <v>28386</v>
      </c>
      <c r="D168" s="1">
        <f>28586</f>
        <v>28586</v>
      </c>
      <c r="E168" s="1">
        <f>27.916015625</f>
        <v>27.916015625</v>
      </c>
    </row>
    <row r="169" spans="1:5" x14ac:dyDescent="0.25">
      <c r="A169" s="1">
        <f>53153</f>
        <v>53153</v>
      </c>
      <c r="B169" s="1">
        <f t="shared" si="16"/>
        <v>0</v>
      </c>
      <c r="C169" s="1">
        <f>28570</f>
        <v>28570</v>
      </c>
      <c r="D169" s="1">
        <f>28587</f>
        <v>28587</v>
      </c>
      <c r="E169" s="1">
        <f>27.9169921875</f>
        <v>27.9169921875</v>
      </c>
    </row>
    <row r="170" spans="1:5" x14ac:dyDescent="0.25">
      <c r="A170" s="1">
        <f>53441</f>
        <v>53441</v>
      </c>
      <c r="B170" s="1">
        <f t="shared" si="16"/>
        <v>0</v>
      </c>
      <c r="C170" s="1">
        <f>28748</f>
        <v>28748</v>
      </c>
      <c r="D170" s="1">
        <f>28586</f>
        <v>28586</v>
      </c>
      <c r="E170" s="1">
        <f>27.916015625</f>
        <v>27.916015625</v>
      </c>
    </row>
    <row r="171" spans="1:5" x14ac:dyDescent="0.25">
      <c r="A171" s="1">
        <f>53733</f>
        <v>53733</v>
      </c>
      <c r="B171" s="1">
        <f t="shared" si="16"/>
        <v>0</v>
      </c>
      <c r="C171" s="1">
        <f>28928</f>
        <v>28928</v>
      </c>
      <c r="D171" s="1">
        <f>28698</f>
        <v>28698</v>
      </c>
      <c r="E171" s="1">
        <f>28.025390625</f>
        <v>28.025390625</v>
      </c>
    </row>
    <row r="172" spans="1:5" x14ac:dyDescent="0.25">
      <c r="A172" s="1">
        <f>54028</f>
        <v>54028</v>
      </c>
      <c r="B172" s="1">
        <f t="shared" si="16"/>
        <v>0</v>
      </c>
      <c r="C172" s="1">
        <f>29110</f>
        <v>29110</v>
      </c>
      <c r="D172" s="1">
        <f>28780</f>
        <v>28780</v>
      </c>
      <c r="E172" s="1">
        <f>28.10546875</f>
        <v>28.10546875</v>
      </c>
    </row>
    <row r="173" spans="1:5" x14ac:dyDescent="0.25">
      <c r="A173" s="1">
        <f>54327</f>
        <v>54327</v>
      </c>
      <c r="B173" s="1">
        <f t="shared" si="16"/>
        <v>0</v>
      </c>
      <c r="C173" s="1">
        <f>29243</f>
        <v>29243</v>
      </c>
      <c r="D173" s="1">
        <f>28778</f>
        <v>28778</v>
      </c>
      <c r="E173" s="1">
        <f>28.103515625</f>
        <v>28.103515625</v>
      </c>
    </row>
    <row r="174" spans="1:5" x14ac:dyDescent="0.25">
      <c r="A174" s="1">
        <f>54583</f>
        <v>54583</v>
      </c>
      <c r="B174" s="1">
        <f t="shared" si="16"/>
        <v>0</v>
      </c>
      <c r="C174" s="1">
        <f>29420</f>
        <v>29420</v>
      </c>
      <c r="D174" s="1">
        <f>28780</f>
        <v>28780</v>
      </c>
      <c r="E174" s="1">
        <f>28.10546875</f>
        <v>28.10546875</v>
      </c>
    </row>
    <row r="175" spans="1:5" x14ac:dyDescent="0.25">
      <c r="A175" s="1">
        <f>54891</f>
        <v>54891</v>
      </c>
      <c r="B175" s="1">
        <f t="shared" si="16"/>
        <v>0</v>
      </c>
      <c r="C175" s="1">
        <f>29589</f>
        <v>29589</v>
      </c>
      <c r="D175" s="1">
        <f>28778</f>
        <v>28778</v>
      </c>
      <c r="E175" s="1">
        <f t="shared" ref="E175:E180" si="17">28.103515625</f>
        <v>28.103515625</v>
      </c>
    </row>
    <row r="176" spans="1:5" x14ac:dyDescent="0.25">
      <c r="A176" s="1">
        <f>55205</f>
        <v>55205</v>
      </c>
      <c r="B176" s="1">
        <f t="shared" si="16"/>
        <v>0</v>
      </c>
      <c r="C176" s="1">
        <f>29784</f>
        <v>29784</v>
      </c>
      <c r="D176" s="1">
        <f>28778</f>
        <v>28778</v>
      </c>
      <c r="E176" s="1">
        <f t="shared" si="17"/>
        <v>28.103515625</v>
      </c>
    </row>
    <row r="177" spans="1:5" x14ac:dyDescent="0.25">
      <c r="A177" s="1">
        <f>55581</f>
        <v>55581</v>
      </c>
      <c r="B177" s="1">
        <f>7</f>
        <v>7</v>
      </c>
      <c r="C177" s="1">
        <f>29971</f>
        <v>29971</v>
      </c>
      <c r="D177" s="1">
        <f>28778</f>
        <v>28778</v>
      </c>
      <c r="E177" s="1">
        <f t="shared" si="17"/>
        <v>28.103515625</v>
      </c>
    </row>
    <row r="178" spans="1:5" x14ac:dyDescent="0.25">
      <c r="A178" s="1">
        <f>55930</f>
        <v>55930</v>
      </c>
      <c r="B178" s="1">
        <f>0</f>
        <v>0</v>
      </c>
      <c r="C178" s="1">
        <f>30175</f>
        <v>30175</v>
      </c>
      <c r="D178" s="1">
        <f>28778</f>
        <v>28778</v>
      </c>
      <c r="E178" s="1">
        <f t="shared" si="17"/>
        <v>28.103515625</v>
      </c>
    </row>
    <row r="179" spans="1:5" x14ac:dyDescent="0.25">
      <c r="A179" s="1">
        <f>56306</f>
        <v>56306</v>
      </c>
      <c r="B179" s="1">
        <f>0</f>
        <v>0</v>
      </c>
      <c r="C179" s="1">
        <f>30366</f>
        <v>30366</v>
      </c>
      <c r="D179" s="1">
        <f>28778</f>
        <v>28778</v>
      </c>
      <c r="E179" s="1">
        <f t="shared" si="17"/>
        <v>28.103515625</v>
      </c>
    </row>
    <row r="180" spans="1:5" x14ac:dyDescent="0.25">
      <c r="A180" s="1">
        <f>56644</f>
        <v>56644</v>
      </c>
      <c r="B180" s="1">
        <f>0</f>
        <v>0</v>
      </c>
      <c r="C180" s="1">
        <f>30508</f>
        <v>30508</v>
      </c>
      <c r="D180" s="1">
        <f>28778</f>
        <v>28778</v>
      </c>
      <c r="E180" s="1">
        <f t="shared" si="17"/>
        <v>28.103515625</v>
      </c>
    </row>
    <row r="181" spans="1:5" x14ac:dyDescent="0.25">
      <c r="A181" s="1">
        <f>56980</f>
        <v>56980</v>
      </c>
      <c r="B181" s="1">
        <f>0</f>
        <v>0</v>
      </c>
      <c r="C181" s="1">
        <f>30667</f>
        <v>30667</v>
      </c>
      <c r="D181" s="1">
        <f>28780</f>
        <v>28780</v>
      </c>
      <c r="E181" s="1">
        <f>28.10546875</f>
        <v>28.10546875</v>
      </c>
    </row>
    <row r="182" spans="1:5" x14ac:dyDescent="0.25">
      <c r="C182" s="1">
        <f>30784</f>
        <v>30784</v>
      </c>
      <c r="D182" s="1">
        <f>28778</f>
        <v>28778</v>
      </c>
      <c r="E182" s="1">
        <f>28.103515625</f>
        <v>28.103515625</v>
      </c>
    </row>
    <row r="183" spans="1:5" x14ac:dyDescent="0.25">
      <c r="C183" s="1">
        <f>30939</f>
        <v>30939</v>
      </c>
      <c r="D183" s="1">
        <f>28778</f>
        <v>28778</v>
      </c>
      <c r="E183" s="1">
        <f>28.103515625</f>
        <v>28.103515625</v>
      </c>
    </row>
    <row r="184" spans="1:5" x14ac:dyDescent="0.25">
      <c r="C184" s="1">
        <f>31063</f>
        <v>31063</v>
      </c>
      <c r="D184" s="1">
        <f>28778</f>
        <v>28778</v>
      </c>
      <c r="E184" s="1">
        <f>28.103515625</f>
        <v>28.103515625</v>
      </c>
    </row>
    <row r="185" spans="1:5" x14ac:dyDescent="0.25">
      <c r="C185" s="1">
        <f>31219</f>
        <v>31219</v>
      </c>
      <c r="D185" s="1">
        <f>28778</f>
        <v>28778</v>
      </c>
      <c r="E185" s="1">
        <f>28.103515625</f>
        <v>28.103515625</v>
      </c>
    </row>
    <row r="186" spans="1:5" x14ac:dyDescent="0.25">
      <c r="C186" s="1">
        <f>31361</f>
        <v>31361</v>
      </c>
      <c r="D186" s="1">
        <f>28778</f>
        <v>28778</v>
      </c>
      <c r="E186" s="1">
        <f>28.103515625</f>
        <v>28.103515625</v>
      </c>
    </row>
    <row r="187" spans="1:5" x14ac:dyDescent="0.25">
      <c r="C187" s="1">
        <f>31571</f>
        <v>31571</v>
      </c>
      <c r="D187" s="1">
        <f>28780</f>
        <v>28780</v>
      </c>
      <c r="E187" s="1">
        <f>28.10546875</f>
        <v>28.10546875</v>
      </c>
    </row>
    <row r="188" spans="1:5" x14ac:dyDescent="0.25">
      <c r="C188" s="1">
        <f>31747</f>
        <v>31747</v>
      </c>
      <c r="D188" s="1">
        <f>28778</f>
        <v>28778</v>
      </c>
      <c r="E188" s="1">
        <f>28.103515625</f>
        <v>28.103515625</v>
      </c>
    </row>
    <row r="189" spans="1:5" x14ac:dyDescent="0.25">
      <c r="C189" s="1">
        <f>31946</f>
        <v>31946</v>
      </c>
      <c r="D189" s="1">
        <f>28780</f>
        <v>28780</v>
      </c>
      <c r="E189" s="1">
        <f>28.10546875</f>
        <v>28.10546875</v>
      </c>
    </row>
    <row r="190" spans="1:5" x14ac:dyDescent="0.25">
      <c r="C190" s="1">
        <f>32132</f>
        <v>32132</v>
      </c>
      <c r="D190" s="1">
        <f>28778</f>
        <v>28778</v>
      </c>
      <c r="E190" s="1">
        <f>28.103515625</f>
        <v>28.103515625</v>
      </c>
    </row>
    <row r="191" spans="1:5" x14ac:dyDescent="0.25">
      <c r="C191" s="1">
        <f>32293</f>
        <v>32293</v>
      </c>
      <c r="D191" s="1">
        <f>28778</f>
        <v>28778</v>
      </c>
      <c r="E191" s="1">
        <f>28.103515625</f>
        <v>28.103515625</v>
      </c>
    </row>
    <row r="192" spans="1:5" x14ac:dyDescent="0.25">
      <c r="C192" s="1">
        <f>32471</f>
        <v>32471</v>
      </c>
      <c r="D192" s="1">
        <f>28778</f>
        <v>28778</v>
      </c>
      <c r="E192" s="1">
        <f>28.103515625</f>
        <v>28.103515625</v>
      </c>
    </row>
    <row r="193" spans="3:5" x14ac:dyDescent="0.25">
      <c r="C193" s="1">
        <f>32629</f>
        <v>32629</v>
      </c>
      <c r="D193" s="1">
        <f>28778</f>
        <v>28778</v>
      </c>
      <c r="E193" s="1">
        <f>28.103515625</f>
        <v>28.103515625</v>
      </c>
    </row>
    <row r="194" spans="3:5" x14ac:dyDescent="0.25">
      <c r="C194" s="1">
        <f>32828</f>
        <v>32828</v>
      </c>
      <c r="D194" s="1">
        <f>28778</f>
        <v>28778</v>
      </c>
      <c r="E194" s="1">
        <f>28.103515625</f>
        <v>28.103515625</v>
      </c>
    </row>
    <row r="195" spans="3:5" x14ac:dyDescent="0.25">
      <c r="C195" s="1">
        <f>32979</f>
        <v>32979</v>
      </c>
      <c r="D195" s="1">
        <f>28802</f>
        <v>28802</v>
      </c>
      <c r="E195" s="1">
        <f>28.126953125</f>
        <v>28.126953125</v>
      </c>
    </row>
    <row r="196" spans="3:5" x14ac:dyDescent="0.25">
      <c r="C196" s="1">
        <f>33175</f>
        <v>33175</v>
      </c>
      <c r="D196" s="1">
        <f>28634</f>
        <v>28634</v>
      </c>
      <c r="E196" s="1">
        <f>27.962890625</f>
        <v>27.962890625</v>
      </c>
    </row>
    <row r="197" spans="3:5" x14ac:dyDescent="0.25">
      <c r="C197" s="1">
        <f>33308</f>
        <v>33308</v>
      </c>
      <c r="D197" s="1">
        <f>28634</f>
        <v>28634</v>
      </c>
      <c r="E197" s="1">
        <f>27.962890625</f>
        <v>27.962890625</v>
      </c>
    </row>
    <row r="198" spans="3:5" x14ac:dyDescent="0.25">
      <c r="C198" s="1">
        <f>33474</f>
        <v>33474</v>
      </c>
      <c r="D198" s="1">
        <f>28798</f>
        <v>28798</v>
      </c>
      <c r="E198" s="1">
        <f>28.123046875</f>
        <v>28.123046875</v>
      </c>
    </row>
    <row r="199" spans="3:5" x14ac:dyDescent="0.25">
      <c r="C199" s="1">
        <f>33614</f>
        <v>33614</v>
      </c>
      <c r="D199" s="1">
        <f>28798</f>
        <v>28798</v>
      </c>
      <c r="E199" s="1">
        <f>28.123046875</f>
        <v>28.123046875</v>
      </c>
    </row>
    <row r="200" spans="3:5" x14ac:dyDescent="0.25">
      <c r="C200" s="1">
        <f>33770</f>
        <v>33770</v>
      </c>
      <c r="D200" s="1">
        <f>28798</f>
        <v>28798</v>
      </c>
      <c r="E200" s="1">
        <f>28.123046875</f>
        <v>28.123046875</v>
      </c>
    </row>
    <row r="201" spans="3:5" x14ac:dyDescent="0.25">
      <c r="C201" s="1">
        <f>33897</f>
        <v>33897</v>
      </c>
      <c r="D201" s="1">
        <f>28798</f>
        <v>28798</v>
      </c>
      <c r="E201" s="1">
        <f>28.123046875</f>
        <v>28.123046875</v>
      </c>
    </row>
    <row r="202" spans="3:5" x14ac:dyDescent="0.25">
      <c r="C202" s="1">
        <f>34092</f>
        <v>34092</v>
      </c>
      <c r="D202" s="1">
        <f>28800</f>
        <v>28800</v>
      </c>
      <c r="E202" s="1">
        <f>28.125</f>
        <v>28.125</v>
      </c>
    </row>
    <row r="203" spans="3:5" x14ac:dyDescent="0.25">
      <c r="C203" s="1">
        <f>34266</f>
        <v>34266</v>
      </c>
      <c r="D203" s="1">
        <f>28798</f>
        <v>28798</v>
      </c>
      <c r="E203" s="1">
        <f>28.123046875</f>
        <v>28.123046875</v>
      </c>
    </row>
    <row r="204" spans="3:5" x14ac:dyDescent="0.25">
      <c r="C204" s="1">
        <f>34473</f>
        <v>34473</v>
      </c>
      <c r="D204" s="1">
        <f>28927</f>
        <v>28927</v>
      </c>
      <c r="E204" s="1">
        <f>28.2490234375</f>
        <v>28.2490234375</v>
      </c>
    </row>
    <row r="205" spans="3:5" x14ac:dyDescent="0.25">
      <c r="C205" s="1">
        <f>34615</f>
        <v>34615</v>
      </c>
      <c r="D205" s="1">
        <f>28926</f>
        <v>28926</v>
      </c>
      <c r="E205" s="1">
        <f t="shared" ref="E205:E210" si="18">28.248046875</f>
        <v>28.248046875</v>
      </c>
    </row>
    <row r="206" spans="3:5" x14ac:dyDescent="0.25">
      <c r="C206" s="1">
        <f>34780</f>
        <v>34780</v>
      </c>
      <c r="D206" s="1">
        <f>28926</f>
        <v>28926</v>
      </c>
      <c r="E206" s="1">
        <f t="shared" si="18"/>
        <v>28.248046875</v>
      </c>
    </row>
    <row r="207" spans="3:5" x14ac:dyDescent="0.25">
      <c r="C207" s="1">
        <f>34969</f>
        <v>34969</v>
      </c>
      <c r="D207" s="1">
        <f>28926</f>
        <v>28926</v>
      </c>
      <c r="E207" s="1">
        <f t="shared" si="18"/>
        <v>28.248046875</v>
      </c>
    </row>
    <row r="208" spans="3:5" x14ac:dyDescent="0.25">
      <c r="C208" s="1">
        <f>35121</f>
        <v>35121</v>
      </c>
      <c r="D208" s="1">
        <f>28926</f>
        <v>28926</v>
      </c>
      <c r="E208" s="1">
        <f t="shared" si="18"/>
        <v>28.248046875</v>
      </c>
    </row>
    <row r="209" spans="3:5" x14ac:dyDescent="0.25">
      <c r="C209" s="1">
        <f>35291</f>
        <v>35291</v>
      </c>
      <c r="D209" s="1">
        <f>28926</f>
        <v>28926</v>
      </c>
      <c r="E209" s="1">
        <f t="shared" si="18"/>
        <v>28.248046875</v>
      </c>
    </row>
    <row r="210" spans="3:5" x14ac:dyDescent="0.25">
      <c r="C210" s="1">
        <f>35406</f>
        <v>35406</v>
      </c>
      <c r="D210" s="1">
        <f>28926</f>
        <v>28926</v>
      </c>
      <c r="E210" s="1">
        <f t="shared" si="18"/>
        <v>28.248046875</v>
      </c>
    </row>
    <row r="211" spans="3:5" x14ac:dyDescent="0.25">
      <c r="C211" s="1">
        <f>35611</f>
        <v>35611</v>
      </c>
      <c r="D211" s="1">
        <f>28928</f>
        <v>28928</v>
      </c>
      <c r="E211" s="1">
        <f>28.25</f>
        <v>28.25</v>
      </c>
    </row>
    <row r="212" spans="3:5" x14ac:dyDescent="0.25">
      <c r="C212" s="1">
        <f>35799</f>
        <v>35799</v>
      </c>
      <c r="D212" s="1">
        <f>28926</f>
        <v>28926</v>
      </c>
      <c r="E212" s="1">
        <f>28.248046875</f>
        <v>28.248046875</v>
      </c>
    </row>
    <row r="213" spans="3:5" x14ac:dyDescent="0.25">
      <c r="C213" s="1">
        <f>35968</f>
        <v>35968</v>
      </c>
      <c r="D213" s="1">
        <f>28927</f>
        <v>28927</v>
      </c>
      <c r="E213" s="1">
        <f>28.2490234375</f>
        <v>28.2490234375</v>
      </c>
    </row>
    <row r="214" spans="3:5" x14ac:dyDescent="0.25">
      <c r="C214" s="1">
        <f>36160</f>
        <v>36160</v>
      </c>
      <c r="D214" s="1">
        <f>28926</f>
        <v>28926</v>
      </c>
      <c r="E214" s="1">
        <f t="shared" ref="E214:E219" si="19">28.248046875</f>
        <v>28.248046875</v>
      </c>
    </row>
    <row r="215" spans="3:5" x14ac:dyDescent="0.25">
      <c r="C215" s="1">
        <f>36323</f>
        <v>36323</v>
      </c>
      <c r="D215" s="1">
        <f>28926</f>
        <v>28926</v>
      </c>
      <c r="E215" s="1">
        <f t="shared" si="19"/>
        <v>28.248046875</v>
      </c>
    </row>
    <row r="216" spans="3:5" x14ac:dyDescent="0.25">
      <c r="C216" s="1">
        <f>36524</f>
        <v>36524</v>
      </c>
      <c r="D216" s="1">
        <f>28926</f>
        <v>28926</v>
      </c>
      <c r="E216" s="1">
        <f t="shared" si="19"/>
        <v>28.248046875</v>
      </c>
    </row>
    <row r="217" spans="3:5" x14ac:dyDescent="0.25">
      <c r="C217" s="1">
        <f>36687</f>
        <v>36687</v>
      </c>
      <c r="D217" s="1">
        <f>28926</f>
        <v>28926</v>
      </c>
      <c r="E217" s="1">
        <f t="shared" si="19"/>
        <v>28.248046875</v>
      </c>
    </row>
    <row r="218" spans="3:5" x14ac:dyDescent="0.25">
      <c r="C218" s="1">
        <f>36871</f>
        <v>36871</v>
      </c>
      <c r="D218" s="1">
        <f>28926</f>
        <v>28926</v>
      </c>
      <c r="E218" s="1">
        <f t="shared" si="19"/>
        <v>28.248046875</v>
      </c>
    </row>
    <row r="219" spans="3:5" x14ac:dyDescent="0.25">
      <c r="C219" s="1">
        <f>37012</f>
        <v>37012</v>
      </c>
      <c r="D219" s="1">
        <f>28926</f>
        <v>28926</v>
      </c>
      <c r="E219" s="1">
        <f t="shared" si="19"/>
        <v>28.248046875</v>
      </c>
    </row>
    <row r="220" spans="3:5" x14ac:dyDescent="0.25">
      <c r="C220" s="1">
        <f>37245</f>
        <v>37245</v>
      </c>
      <c r="D220" s="1">
        <f>28648</f>
        <v>28648</v>
      </c>
      <c r="E220" s="1">
        <f>27.9765625</f>
        <v>27.9765625</v>
      </c>
    </row>
    <row r="221" spans="3:5" x14ac:dyDescent="0.25">
      <c r="C221" s="1">
        <f>37420</f>
        <v>37420</v>
      </c>
      <c r="D221" s="1">
        <f>28646</f>
        <v>28646</v>
      </c>
      <c r="E221" s="1">
        <f>27.974609375</f>
        <v>27.974609375</v>
      </c>
    </row>
    <row r="222" spans="3:5" x14ac:dyDescent="0.25">
      <c r="C222" s="1">
        <f>37566</f>
        <v>37566</v>
      </c>
      <c r="D222" s="1">
        <f>28646</f>
        <v>28646</v>
      </c>
      <c r="E222" s="1">
        <f>27.974609375</f>
        <v>27.974609375</v>
      </c>
    </row>
    <row r="223" spans="3:5" x14ac:dyDescent="0.25">
      <c r="C223" s="1">
        <f>37732</f>
        <v>37732</v>
      </c>
      <c r="D223" s="1">
        <f>28766</f>
        <v>28766</v>
      </c>
      <c r="E223" s="1">
        <f>28.091796875</f>
        <v>28.091796875</v>
      </c>
    </row>
    <row r="224" spans="3:5" x14ac:dyDescent="0.25">
      <c r="C224" s="1">
        <f>37891</f>
        <v>37891</v>
      </c>
      <c r="D224" s="1">
        <f>28766</f>
        <v>28766</v>
      </c>
      <c r="E224" s="1">
        <f>28.091796875</f>
        <v>28.091796875</v>
      </c>
    </row>
    <row r="225" spans="3:5" x14ac:dyDescent="0.25">
      <c r="C225" s="1">
        <f>38053</f>
        <v>38053</v>
      </c>
      <c r="D225" s="1">
        <f>28766</f>
        <v>28766</v>
      </c>
      <c r="E225" s="1">
        <f>28.091796875</f>
        <v>28.091796875</v>
      </c>
    </row>
    <row r="226" spans="3:5" x14ac:dyDescent="0.25">
      <c r="C226" s="1">
        <f>38213</f>
        <v>38213</v>
      </c>
      <c r="D226" s="1">
        <f>28802</f>
        <v>28802</v>
      </c>
      <c r="E226" s="1">
        <f>28.126953125</f>
        <v>28.126953125</v>
      </c>
    </row>
    <row r="227" spans="3:5" x14ac:dyDescent="0.25">
      <c r="C227" s="1">
        <f>38374</f>
        <v>38374</v>
      </c>
      <c r="D227" s="1">
        <f>28804</f>
        <v>28804</v>
      </c>
      <c r="E227" s="1">
        <f>28.12890625</f>
        <v>28.12890625</v>
      </c>
    </row>
    <row r="228" spans="3:5" x14ac:dyDescent="0.25">
      <c r="C228" s="1">
        <f>38542</f>
        <v>38542</v>
      </c>
      <c r="D228" s="1">
        <f>28842</f>
        <v>28842</v>
      </c>
      <c r="E228" s="1">
        <f>28.166015625</f>
        <v>28.166015625</v>
      </c>
    </row>
    <row r="229" spans="3:5" x14ac:dyDescent="0.25">
      <c r="C229" s="1">
        <f>38702</f>
        <v>38702</v>
      </c>
      <c r="D229" s="1">
        <f>28851</f>
        <v>28851</v>
      </c>
      <c r="E229" s="1">
        <f>28.1748046875</f>
        <v>28.1748046875</v>
      </c>
    </row>
    <row r="230" spans="3:5" x14ac:dyDescent="0.25">
      <c r="C230" s="1">
        <f>38868</f>
        <v>38868</v>
      </c>
      <c r="D230" s="1">
        <f>28850</f>
        <v>28850</v>
      </c>
      <c r="E230" s="1">
        <f>28.173828125</f>
        <v>28.173828125</v>
      </c>
    </row>
    <row r="231" spans="3:5" x14ac:dyDescent="0.25">
      <c r="C231" s="1">
        <f>39055</f>
        <v>39055</v>
      </c>
      <c r="D231" s="1">
        <f>28850</f>
        <v>28850</v>
      </c>
      <c r="E231" s="1">
        <f>28.173828125</f>
        <v>28.173828125</v>
      </c>
    </row>
    <row r="232" spans="3:5" x14ac:dyDescent="0.25">
      <c r="C232" s="1">
        <f>39254</f>
        <v>39254</v>
      </c>
      <c r="D232" s="1">
        <f>28852</f>
        <v>28852</v>
      </c>
      <c r="E232" s="1">
        <f>28.17578125</f>
        <v>28.17578125</v>
      </c>
    </row>
    <row r="233" spans="3:5" x14ac:dyDescent="0.25">
      <c r="C233" s="1">
        <f>39379</f>
        <v>39379</v>
      </c>
      <c r="D233" s="1">
        <f>28850</f>
        <v>28850</v>
      </c>
      <c r="E233" s="1">
        <f>28.173828125</f>
        <v>28.173828125</v>
      </c>
    </row>
    <row r="234" spans="3:5" x14ac:dyDescent="0.25">
      <c r="C234" s="1">
        <f>39551</f>
        <v>39551</v>
      </c>
      <c r="D234" s="1">
        <f>28850</f>
        <v>28850</v>
      </c>
      <c r="E234" s="1">
        <f>28.173828125</f>
        <v>28.173828125</v>
      </c>
    </row>
    <row r="235" spans="3:5" x14ac:dyDescent="0.25">
      <c r="C235" s="1">
        <f>39726</f>
        <v>39726</v>
      </c>
      <c r="D235" s="1">
        <f>28850</f>
        <v>28850</v>
      </c>
      <c r="E235" s="1">
        <f>28.173828125</f>
        <v>28.173828125</v>
      </c>
    </row>
    <row r="236" spans="3:5" x14ac:dyDescent="0.25">
      <c r="C236" s="1">
        <f>39914</f>
        <v>39914</v>
      </c>
      <c r="D236" s="1">
        <f>28852</f>
        <v>28852</v>
      </c>
      <c r="E236" s="1">
        <f>28.17578125</f>
        <v>28.17578125</v>
      </c>
    </row>
    <row r="237" spans="3:5" x14ac:dyDescent="0.25">
      <c r="C237" s="1">
        <f>40073</f>
        <v>40073</v>
      </c>
      <c r="D237" s="1">
        <f>28854</f>
        <v>28854</v>
      </c>
      <c r="E237" s="1">
        <f>28.177734375</f>
        <v>28.177734375</v>
      </c>
    </row>
    <row r="238" spans="3:5" x14ac:dyDescent="0.25">
      <c r="C238" s="1">
        <f>40326</f>
        <v>40326</v>
      </c>
      <c r="D238" s="1">
        <f>28895</f>
        <v>28895</v>
      </c>
      <c r="E238" s="1">
        <f>28.2177734375</f>
        <v>28.2177734375</v>
      </c>
    </row>
    <row r="239" spans="3:5" x14ac:dyDescent="0.25">
      <c r="C239" s="1">
        <f>40492</f>
        <v>40492</v>
      </c>
      <c r="D239" s="1">
        <f>29064</f>
        <v>29064</v>
      </c>
      <c r="E239" s="1">
        <f>28.3828125</f>
        <v>28.3828125</v>
      </c>
    </row>
    <row r="240" spans="3:5" x14ac:dyDescent="0.25">
      <c r="C240" s="1">
        <f>40610</f>
        <v>40610</v>
      </c>
      <c r="D240" s="1">
        <f>29166</f>
        <v>29166</v>
      </c>
      <c r="E240" s="1">
        <f>28.482421875</f>
        <v>28.482421875</v>
      </c>
    </row>
    <row r="241" spans="3:5" x14ac:dyDescent="0.25">
      <c r="C241" s="1">
        <f>40762</f>
        <v>40762</v>
      </c>
      <c r="D241" s="1">
        <f>29168</f>
        <v>29168</v>
      </c>
      <c r="E241" s="1">
        <f>28.484375</f>
        <v>28.484375</v>
      </c>
    </row>
    <row r="242" spans="3:5" x14ac:dyDescent="0.25">
      <c r="C242" s="1">
        <f>40913</f>
        <v>40913</v>
      </c>
      <c r="D242" s="1">
        <f>29166</f>
        <v>29166</v>
      </c>
      <c r="E242" s="1">
        <f>28.482421875</f>
        <v>28.482421875</v>
      </c>
    </row>
    <row r="243" spans="3:5" x14ac:dyDescent="0.25">
      <c r="C243" s="1">
        <f>41119</f>
        <v>41119</v>
      </c>
      <c r="D243" s="1">
        <f>29167</f>
        <v>29167</v>
      </c>
      <c r="E243" s="1">
        <f>28.4833984375</f>
        <v>28.4833984375</v>
      </c>
    </row>
    <row r="244" spans="3:5" x14ac:dyDescent="0.25">
      <c r="C244" s="1">
        <f>41326</f>
        <v>41326</v>
      </c>
      <c r="D244" s="1">
        <f>29166</f>
        <v>29166</v>
      </c>
      <c r="E244" s="1">
        <f>28.482421875</f>
        <v>28.482421875</v>
      </c>
    </row>
    <row r="245" spans="3:5" x14ac:dyDescent="0.25">
      <c r="C245" s="1">
        <f>41565</f>
        <v>41565</v>
      </c>
      <c r="D245" s="1">
        <f>29262</f>
        <v>29262</v>
      </c>
      <c r="E245" s="1">
        <f>28.576171875</f>
        <v>28.576171875</v>
      </c>
    </row>
    <row r="246" spans="3:5" x14ac:dyDescent="0.25">
      <c r="C246" s="1">
        <f>41785</f>
        <v>41785</v>
      </c>
      <c r="D246" s="1">
        <f>29266</f>
        <v>29266</v>
      </c>
      <c r="E246" s="1">
        <f t="shared" ref="E246:E252" si="20">28.580078125</f>
        <v>28.580078125</v>
      </c>
    </row>
    <row r="247" spans="3:5" x14ac:dyDescent="0.25">
      <c r="C247" s="1">
        <f>41952</f>
        <v>41952</v>
      </c>
      <c r="D247" s="1">
        <f>29266</f>
        <v>29266</v>
      </c>
      <c r="E247" s="1">
        <f t="shared" si="20"/>
        <v>28.580078125</v>
      </c>
    </row>
    <row r="248" spans="3:5" x14ac:dyDescent="0.25">
      <c r="C248" s="1">
        <f>42163</f>
        <v>42163</v>
      </c>
      <c r="D248" s="1">
        <f>29266</f>
        <v>29266</v>
      </c>
      <c r="E248" s="1">
        <f t="shared" si="20"/>
        <v>28.580078125</v>
      </c>
    </row>
    <row r="249" spans="3:5" x14ac:dyDescent="0.25">
      <c r="C249" s="1">
        <f>42352</f>
        <v>42352</v>
      </c>
      <c r="D249" s="1">
        <f>29266</f>
        <v>29266</v>
      </c>
      <c r="E249" s="1">
        <f t="shared" si="20"/>
        <v>28.580078125</v>
      </c>
    </row>
    <row r="250" spans="3:5" x14ac:dyDescent="0.25">
      <c r="C250" s="1">
        <f>42569</f>
        <v>42569</v>
      </c>
      <c r="D250" s="1">
        <f>29266</f>
        <v>29266</v>
      </c>
      <c r="E250" s="1">
        <f t="shared" si="20"/>
        <v>28.580078125</v>
      </c>
    </row>
    <row r="251" spans="3:5" x14ac:dyDescent="0.25">
      <c r="C251" s="1">
        <f>42781</f>
        <v>42781</v>
      </c>
      <c r="D251" s="1">
        <f>29266</f>
        <v>29266</v>
      </c>
      <c r="E251" s="1">
        <f t="shared" si="20"/>
        <v>28.580078125</v>
      </c>
    </row>
    <row r="252" spans="3:5" x14ac:dyDescent="0.25">
      <c r="C252" s="1">
        <f>42985</f>
        <v>42985</v>
      </c>
      <c r="D252" s="1">
        <f>29266</f>
        <v>29266</v>
      </c>
      <c r="E252" s="1">
        <f t="shared" si="20"/>
        <v>28.580078125</v>
      </c>
    </row>
    <row r="253" spans="3:5" x14ac:dyDescent="0.25">
      <c r="C253" s="1">
        <f>43162</f>
        <v>43162</v>
      </c>
      <c r="D253" s="1">
        <f>29267</f>
        <v>29267</v>
      </c>
      <c r="E253" s="1">
        <f>28.5810546875</f>
        <v>28.5810546875</v>
      </c>
    </row>
    <row r="254" spans="3:5" x14ac:dyDescent="0.25">
      <c r="C254" s="1">
        <f>43377</f>
        <v>43377</v>
      </c>
      <c r="D254" s="1">
        <f>29266</f>
        <v>29266</v>
      </c>
      <c r="E254" s="1">
        <f>28.580078125</f>
        <v>28.580078125</v>
      </c>
    </row>
    <row r="255" spans="3:5" x14ac:dyDescent="0.25">
      <c r="C255" s="1">
        <f>43580</f>
        <v>43580</v>
      </c>
      <c r="D255" s="1">
        <f>29266</f>
        <v>29266</v>
      </c>
      <c r="E255" s="1">
        <f>28.580078125</f>
        <v>28.580078125</v>
      </c>
    </row>
    <row r="256" spans="3:5" x14ac:dyDescent="0.25">
      <c r="C256" s="1">
        <f>43770</f>
        <v>43770</v>
      </c>
      <c r="D256" s="1">
        <f>29266</f>
        <v>29266</v>
      </c>
      <c r="E256" s="1">
        <f>28.580078125</f>
        <v>28.580078125</v>
      </c>
    </row>
    <row r="257" spans="3:5" x14ac:dyDescent="0.25">
      <c r="C257" s="1">
        <f>43931</f>
        <v>43931</v>
      </c>
      <c r="D257" s="1">
        <f>29267</f>
        <v>29267</v>
      </c>
      <c r="E257" s="1">
        <f>28.5810546875</f>
        <v>28.5810546875</v>
      </c>
    </row>
    <row r="258" spans="3:5" x14ac:dyDescent="0.25">
      <c r="C258" s="1">
        <f>44135</f>
        <v>44135</v>
      </c>
      <c r="D258" s="1">
        <f>29502</f>
        <v>29502</v>
      </c>
      <c r="E258" s="1">
        <f>28.810546875</f>
        <v>28.810546875</v>
      </c>
    </row>
    <row r="259" spans="3:5" x14ac:dyDescent="0.25">
      <c r="C259" s="1">
        <f>44270</f>
        <v>44270</v>
      </c>
      <c r="D259" s="1">
        <f>30414</f>
        <v>30414</v>
      </c>
      <c r="E259" s="1">
        <f>29.701171875</f>
        <v>29.701171875</v>
      </c>
    </row>
    <row r="260" spans="3:5" x14ac:dyDescent="0.25">
      <c r="C260" s="1">
        <f>44435</f>
        <v>44435</v>
      </c>
      <c r="D260" s="1">
        <f>30986</f>
        <v>30986</v>
      </c>
      <c r="E260" s="1">
        <f>30.259765625</f>
        <v>30.259765625</v>
      </c>
    </row>
    <row r="261" spans="3:5" x14ac:dyDescent="0.25">
      <c r="C261" s="1">
        <f>44564</f>
        <v>44564</v>
      </c>
      <c r="D261" s="1">
        <f>30986</f>
        <v>30986</v>
      </c>
      <c r="E261" s="1">
        <f>30.259765625</f>
        <v>30.259765625</v>
      </c>
    </row>
    <row r="262" spans="3:5" x14ac:dyDescent="0.25">
      <c r="C262" s="1">
        <f>44745</f>
        <v>44745</v>
      </c>
      <c r="D262" s="1">
        <f>30988</f>
        <v>30988</v>
      </c>
      <c r="E262" s="1">
        <f>30.26171875</f>
        <v>30.26171875</v>
      </c>
    </row>
    <row r="263" spans="3:5" x14ac:dyDescent="0.25">
      <c r="C263" s="1">
        <f>44905</f>
        <v>44905</v>
      </c>
      <c r="D263" s="1">
        <f>30986</f>
        <v>30986</v>
      </c>
      <c r="E263" s="1">
        <f>30.259765625</f>
        <v>30.259765625</v>
      </c>
    </row>
    <row r="264" spans="3:5" x14ac:dyDescent="0.25">
      <c r="C264" s="1">
        <f>45061</f>
        <v>45061</v>
      </c>
      <c r="D264" s="1">
        <f>30987</f>
        <v>30987</v>
      </c>
      <c r="E264" s="1">
        <f>30.2607421875</f>
        <v>30.2607421875</v>
      </c>
    </row>
    <row r="265" spans="3:5" x14ac:dyDescent="0.25">
      <c r="C265" s="1">
        <f>45234</f>
        <v>45234</v>
      </c>
      <c r="D265" s="1">
        <f>30986</f>
        <v>30986</v>
      </c>
      <c r="E265" s="1">
        <f>30.259765625</f>
        <v>30.259765625</v>
      </c>
    </row>
    <row r="266" spans="3:5" x14ac:dyDescent="0.25">
      <c r="C266" s="1">
        <f>45406</f>
        <v>45406</v>
      </c>
      <c r="D266" s="1">
        <f>30987</f>
        <v>30987</v>
      </c>
      <c r="E266" s="1">
        <f>30.2607421875</f>
        <v>30.2607421875</v>
      </c>
    </row>
    <row r="267" spans="3:5" x14ac:dyDescent="0.25">
      <c r="C267" s="1">
        <f>45577</f>
        <v>45577</v>
      </c>
      <c r="D267" s="1">
        <f>30986</f>
        <v>30986</v>
      </c>
      <c r="E267" s="1">
        <f>30.259765625</f>
        <v>30.259765625</v>
      </c>
    </row>
    <row r="268" spans="3:5" x14ac:dyDescent="0.25">
      <c r="C268" s="1">
        <f>45739</f>
        <v>45739</v>
      </c>
      <c r="D268" s="1">
        <f>30986</f>
        <v>30986</v>
      </c>
      <c r="E268" s="1">
        <f>30.259765625</f>
        <v>30.259765625</v>
      </c>
    </row>
    <row r="269" spans="3:5" x14ac:dyDescent="0.25">
      <c r="C269" s="1">
        <f>45909</f>
        <v>45909</v>
      </c>
      <c r="D269" s="1">
        <f>30986</f>
        <v>30986</v>
      </c>
      <c r="E269" s="1">
        <f>30.259765625</f>
        <v>30.259765625</v>
      </c>
    </row>
    <row r="270" spans="3:5" x14ac:dyDescent="0.25">
      <c r="C270" s="1">
        <f>46077</f>
        <v>46077</v>
      </c>
      <c r="D270" s="1">
        <f>30987</f>
        <v>30987</v>
      </c>
      <c r="E270" s="1">
        <f>30.2607421875</f>
        <v>30.2607421875</v>
      </c>
    </row>
    <row r="271" spans="3:5" x14ac:dyDescent="0.25">
      <c r="C271" s="1">
        <f>46247</f>
        <v>46247</v>
      </c>
      <c r="D271" s="1">
        <f>30986</f>
        <v>30986</v>
      </c>
      <c r="E271" s="1">
        <f>30.259765625</f>
        <v>30.259765625</v>
      </c>
    </row>
    <row r="272" spans="3:5" x14ac:dyDescent="0.25">
      <c r="C272" s="1">
        <f>46430</f>
        <v>46430</v>
      </c>
      <c r="D272" s="1">
        <f>30987</f>
        <v>30987</v>
      </c>
      <c r="E272" s="1">
        <f>30.2607421875</f>
        <v>30.2607421875</v>
      </c>
    </row>
    <row r="273" spans="3:5" x14ac:dyDescent="0.25">
      <c r="C273" s="1">
        <f>46631</f>
        <v>46631</v>
      </c>
      <c r="D273" s="1">
        <f>30986</f>
        <v>30986</v>
      </c>
      <c r="E273" s="1">
        <f>30.259765625</f>
        <v>30.259765625</v>
      </c>
    </row>
    <row r="274" spans="3:5" x14ac:dyDescent="0.25">
      <c r="C274" s="1">
        <f>46785</f>
        <v>46785</v>
      </c>
      <c r="D274" s="1">
        <f>30986</f>
        <v>30986</v>
      </c>
      <c r="E274" s="1">
        <f>30.259765625</f>
        <v>30.259765625</v>
      </c>
    </row>
    <row r="275" spans="3:5" x14ac:dyDescent="0.25">
      <c r="C275" s="1">
        <f>46966</f>
        <v>46966</v>
      </c>
      <c r="D275" s="1">
        <f>30986</f>
        <v>30986</v>
      </c>
      <c r="E275" s="1">
        <f>30.259765625</f>
        <v>30.259765625</v>
      </c>
    </row>
    <row r="276" spans="3:5" x14ac:dyDescent="0.25">
      <c r="C276" s="1">
        <f>47151</f>
        <v>47151</v>
      </c>
      <c r="D276" s="1">
        <f>30986</f>
        <v>30986</v>
      </c>
      <c r="E276" s="1">
        <f>30.259765625</f>
        <v>30.259765625</v>
      </c>
    </row>
    <row r="277" spans="3:5" x14ac:dyDescent="0.25">
      <c r="C277" s="1">
        <f>47341</f>
        <v>47341</v>
      </c>
      <c r="D277" s="1">
        <f>30986</f>
        <v>30986</v>
      </c>
      <c r="E277" s="1">
        <f>30.259765625</f>
        <v>30.259765625</v>
      </c>
    </row>
    <row r="278" spans="3:5" x14ac:dyDescent="0.25">
      <c r="C278" s="1">
        <f>47509</f>
        <v>47509</v>
      </c>
      <c r="D278" s="1">
        <f>31138</f>
        <v>31138</v>
      </c>
      <c r="E278" s="1">
        <f t="shared" ref="E278:E284" si="21">30.408203125</f>
        <v>30.408203125</v>
      </c>
    </row>
    <row r="279" spans="3:5" x14ac:dyDescent="0.25">
      <c r="C279" s="1">
        <f>47655</f>
        <v>47655</v>
      </c>
      <c r="D279" s="1">
        <f>31138</f>
        <v>31138</v>
      </c>
      <c r="E279" s="1">
        <f t="shared" si="21"/>
        <v>30.408203125</v>
      </c>
    </row>
    <row r="280" spans="3:5" x14ac:dyDescent="0.25">
      <c r="C280" s="1">
        <f>47816</f>
        <v>47816</v>
      </c>
      <c r="D280" s="1">
        <f>31138</f>
        <v>31138</v>
      </c>
      <c r="E280" s="1">
        <f t="shared" si="21"/>
        <v>30.408203125</v>
      </c>
    </row>
    <row r="281" spans="3:5" x14ac:dyDescent="0.25">
      <c r="C281" s="1">
        <f>47972</f>
        <v>47972</v>
      </c>
      <c r="D281" s="1">
        <f>31138</f>
        <v>31138</v>
      </c>
      <c r="E281" s="1">
        <f t="shared" si="21"/>
        <v>30.408203125</v>
      </c>
    </row>
    <row r="282" spans="3:5" x14ac:dyDescent="0.25">
      <c r="C282" s="1">
        <f>48092</f>
        <v>48092</v>
      </c>
      <c r="D282" s="1">
        <f>31138</f>
        <v>31138</v>
      </c>
      <c r="E282" s="1">
        <f t="shared" si="21"/>
        <v>30.408203125</v>
      </c>
    </row>
    <row r="283" spans="3:5" x14ac:dyDescent="0.25">
      <c r="C283" s="1">
        <f>48269</f>
        <v>48269</v>
      </c>
      <c r="D283" s="1">
        <f>31138</f>
        <v>31138</v>
      </c>
      <c r="E283" s="1">
        <f t="shared" si="21"/>
        <v>30.408203125</v>
      </c>
    </row>
    <row r="284" spans="3:5" x14ac:dyDescent="0.25">
      <c r="C284" s="1">
        <f>48416</f>
        <v>48416</v>
      </c>
      <c r="D284" s="1">
        <f>31138</f>
        <v>31138</v>
      </c>
      <c r="E284" s="1">
        <f t="shared" si="21"/>
        <v>30.408203125</v>
      </c>
    </row>
    <row r="285" spans="3:5" x14ac:dyDescent="0.25">
      <c r="C285" s="1">
        <f>48534</f>
        <v>48534</v>
      </c>
      <c r="D285" s="1">
        <f>31140</f>
        <v>31140</v>
      </c>
      <c r="E285" s="1">
        <f>30.41015625</f>
        <v>30.41015625</v>
      </c>
    </row>
    <row r="286" spans="3:5" x14ac:dyDescent="0.25">
      <c r="C286" s="1">
        <f>48700</f>
        <v>48700</v>
      </c>
      <c r="D286" s="1">
        <f>31138</f>
        <v>31138</v>
      </c>
      <c r="E286" s="1">
        <f>30.408203125</f>
        <v>30.408203125</v>
      </c>
    </row>
    <row r="287" spans="3:5" x14ac:dyDescent="0.25">
      <c r="C287" s="1">
        <f>48824</f>
        <v>48824</v>
      </c>
      <c r="D287" s="1">
        <f>31138</f>
        <v>31138</v>
      </c>
      <c r="E287" s="1">
        <f>30.408203125</f>
        <v>30.408203125</v>
      </c>
    </row>
    <row r="288" spans="3:5" x14ac:dyDescent="0.25">
      <c r="C288" s="1">
        <f>48936</f>
        <v>48936</v>
      </c>
      <c r="D288" s="1">
        <f>31138</f>
        <v>31138</v>
      </c>
      <c r="E288" s="1">
        <f>30.408203125</f>
        <v>30.408203125</v>
      </c>
    </row>
    <row r="289" spans="3:5" x14ac:dyDescent="0.25">
      <c r="C289" s="1">
        <f>49073</f>
        <v>49073</v>
      </c>
      <c r="D289" s="1">
        <f>31140</f>
        <v>31140</v>
      </c>
      <c r="E289" s="1">
        <f>30.41015625</f>
        <v>30.41015625</v>
      </c>
    </row>
    <row r="290" spans="3:5" x14ac:dyDescent="0.25">
      <c r="C290" s="1">
        <f>49187</f>
        <v>49187</v>
      </c>
      <c r="D290" s="1">
        <f>31138</f>
        <v>31138</v>
      </c>
      <c r="E290" s="1">
        <f>30.408203125</f>
        <v>30.408203125</v>
      </c>
    </row>
    <row r="291" spans="3:5" x14ac:dyDescent="0.25">
      <c r="C291" s="1">
        <f>49302</f>
        <v>49302</v>
      </c>
      <c r="D291" s="1">
        <f>31140</f>
        <v>31140</v>
      </c>
      <c r="E291" s="1">
        <f>30.41015625</f>
        <v>30.41015625</v>
      </c>
    </row>
    <row r="292" spans="3:5" x14ac:dyDescent="0.25">
      <c r="C292" s="1">
        <f>49418</f>
        <v>49418</v>
      </c>
      <c r="D292" s="1">
        <f>31138</f>
        <v>31138</v>
      </c>
      <c r="E292" s="1">
        <f t="shared" ref="E292:E297" si="22">30.408203125</f>
        <v>30.408203125</v>
      </c>
    </row>
    <row r="293" spans="3:5" x14ac:dyDescent="0.25">
      <c r="C293" s="1">
        <f>49538</f>
        <v>49538</v>
      </c>
      <c r="D293" s="1">
        <f>31138</f>
        <v>31138</v>
      </c>
      <c r="E293" s="1">
        <f t="shared" si="22"/>
        <v>30.408203125</v>
      </c>
    </row>
    <row r="294" spans="3:5" x14ac:dyDescent="0.25">
      <c r="C294" s="1">
        <f>49649</f>
        <v>49649</v>
      </c>
      <c r="D294" s="1">
        <f>31138</f>
        <v>31138</v>
      </c>
      <c r="E294" s="1">
        <f t="shared" si="22"/>
        <v>30.408203125</v>
      </c>
    </row>
    <row r="295" spans="3:5" x14ac:dyDescent="0.25">
      <c r="C295" s="1">
        <f>49763</f>
        <v>49763</v>
      </c>
      <c r="D295" s="1">
        <f>31138</f>
        <v>31138</v>
      </c>
      <c r="E295" s="1">
        <f t="shared" si="22"/>
        <v>30.408203125</v>
      </c>
    </row>
    <row r="296" spans="3:5" x14ac:dyDescent="0.25">
      <c r="C296" s="1">
        <f>49884</f>
        <v>49884</v>
      </c>
      <c r="D296" s="1">
        <f>31138</f>
        <v>31138</v>
      </c>
      <c r="E296" s="1">
        <f t="shared" si="22"/>
        <v>30.408203125</v>
      </c>
    </row>
    <row r="297" spans="3:5" x14ac:dyDescent="0.25">
      <c r="C297" s="1">
        <f>49995</f>
        <v>49995</v>
      </c>
      <c r="D297" s="1">
        <f>31138</f>
        <v>31138</v>
      </c>
      <c r="E297" s="1">
        <f t="shared" si="22"/>
        <v>30.408203125</v>
      </c>
    </row>
    <row r="298" spans="3:5" x14ac:dyDescent="0.25">
      <c r="C298" s="1">
        <f>50113</f>
        <v>50113</v>
      </c>
      <c r="D298" s="1">
        <f>31139</f>
        <v>31139</v>
      </c>
      <c r="E298" s="1">
        <f>30.4091796875</f>
        <v>30.4091796875</v>
      </c>
    </row>
    <row r="299" spans="3:5" x14ac:dyDescent="0.25">
      <c r="C299" s="1">
        <f>50234</f>
        <v>50234</v>
      </c>
      <c r="D299" s="1">
        <f>31138</f>
        <v>31138</v>
      </c>
      <c r="E299" s="1">
        <f>30.408203125</f>
        <v>30.408203125</v>
      </c>
    </row>
    <row r="300" spans="3:5" x14ac:dyDescent="0.25">
      <c r="C300" s="1">
        <f>50349</f>
        <v>50349</v>
      </c>
      <c r="D300" s="1">
        <f>31140</f>
        <v>31140</v>
      </c>
      <c r="E300" s="1">
        <f>30.41015625</f>
        <v>30.41015625</v>
      </c>
    </row>
    <row r="301" spans="3:5" x14ac:dyDescent="0.25">
      <c r="C301" s="1">
        <f>50476</f>
        <v>50476</v>
      </c>
      <c r="D301" s="1">
        <f>31162</f>
        <v>31162</v>
      </c>
      <c r="E301" s="1">
        <f>30.431640625</f>
        <v>30.431640625</v>
      </c>
    </row>
    <row r="302" spans="3:5" x14ac:dyDescent="0.25">
      <c r="C302" s="1">
        <f>50671</f>
        <v>50671</v>
      </c>
      <c r="D302" s="1">
        <f>31000</f>
        <v>31000</v>
      </c>
      <c r="E302" s="1">
        <f>30.2734375</f>
        <v>30.2734375</v>
      </c>
    </row>
    <row r="303" spans="3:5" x14ac:dyDescent="0.25">
      <c r="C303" s="1">
        <f>50793</f>
        <v>50793</v>
      </c>
      <c r="D303" s="1">
        <f>30998</f>
        <v>30998</v>
      </c>
      <c r="E303" s="1">
        <f>30.271484375</f>
        <v>30.271484375</v>
      </c>
    </row>
    <row r="304" spans="3:5" x14ac:dyDescent="0.25">
      <c r="C304" s="1">
        <f>50906</f>
        <v>50906</v>
      </c>
      <c r="D304" s="1">
        <f>30998</f>
        <v>30998</v>
      </c>
      <c r="E304" s="1">
        <f>30.271484375</f>
        <v>30.271484375</v>
      </c>
    </row>
    <row r="305" spans="3:5" x14ac:dyDescent="0.25">
      <c r="C305" s="1">
        <f>51021</f>
        <v>51021</v>
      </c>
      <c r="D305" s="1">
        <f>30998</f>
        <v>30998</v>
      </c>
      <c r="E305" s="1">
        <f>30.271484375</f>
        <v>30.271484375</v>
      </c>
    </row>
    <row r="306" spans="3:5" x14ac:dyDescent="0.25">
      <c r="C306" s="1">
        <f>51178</f>
        <v>51178</v>
      </c>
      <c r="D306" s="1">
        <f>30999</f>
        <v>30999</v>
      </c>
      <c r="E306" s="1">
        <f>30.2724609375</f>
        <v>30.2724609375</v>
      </c>
    </row>
    <row r="307" spans="3:5" x14ac:dyDescent="0.25">
      <c r="C307" s="1">
        <f>51327</f>
        <v>51327</v>
      </c>
      <c r="D307" s="1">
        <f>30998</f>
        <v>30998</v>
      </c>
      <c r="E307" s="1">
        <f>30.271484375</f>
        <v>30.271484375</v>
      </c>
    </row>
    <row r="308" spans="3:5" x14ac:dyDescent="0.25">
      <c r="C308" s="1">
        <f>51484</f>
        <v>51484</v>
      </c>
      <c r="D308" s="1">
        <f>30998</f>
        <v>30998</v>
      </c>
      <c r="E308" s="1">
        <f>30.271484375</f>
        <v>30.271484375</v>
      </c>
    </row>
    <row r="309" spans="3:5" x14ac:dyDescent="0.25">
      <c r="C309" s="1">
        <f>51654</f>
        <v>51654</v>
      </c>
      <c r="D309" s="1">
        <f>30998</f>
        <v>30998</v>
      </c>
      <c r="E309" s="1">
        <f>30.271484375</f>
        <v>30.271484375</v>
      </c>
    </row>
    <row r="310" spans="3:5" x14ac:dyDescent="0.25">
      <c r="C310" s="1">
        <f>51901</f>
        <v>51901</v>
      </c>
      <c r="D310" s="1">
        <f>31150</f>
        <v>31150</v>
      </c>
      <c r="E310" s="1">
        <f>30.419921875</f>
        <v>30.419921875</v>
      </c>
    </row>
    <row r="311" spans="3:5" x14ac:dyDescent="0.25">
      <c r="C311" s="1">
        <f>52087</f>
        <v>52087</v>
      </c>
      <c r="D311" s="1">
        <f>31152</f>
        <v>31152</v>
      </c>
      <c r="E311" s="1">
        <f>30.421875</f>
        <v>30.421875</v>
      </c>
    </row>
    <row r="312" spans="3:5" x14ac:dyDescent="0.25">
      <c r="C312" s="1">
        <f>52232</f>
        <v>52232</v>
      </c>
      <c r="D312" s="1">
        <f>31150</f>
        <v>31150</v>
      </c>
      <c r="E312" s="1">
        <f>30.419921875</f>
        <v>30.419921875</v>
      </c>
    </row>
    <row r="313" spans="3:5" x14ac:dyDescent="0.25">
      <c r="C313" s="1">
        <f>52403</f>
        <v>52403</v>
      </c>
      <c r="D313" s="1">
        <f>31152</f>
        <v>31152</v>
      </c>
      <c r="E313" s="1">
        <f>30.421875</f>
        <v>30.421875</v>
      </c>
    </row>
    <row r="314" spans="3:5" x14ac:dyDescent="0.25">
      <c r="C314" s="1">
        <f>52553</f>
        <v>52553</v>
      </c>
      <c r="D314" s="1">
        <f>31150</f>
        <v>31150</v>
      </c>
      <c r="E314" s="1">
        <f>30.419921875</f>
        <v>30.419921875</v>
      </c>
    </row>
    <row r="315" spans="3:5" x14ac:dyDescent="0.25">
      <c r="C315" s="1">
        <f>52726</f>
        <v>52726</v>
      </c>
      <c r="D315" s="1">
        <f>31150</f>
        <v>31150</v>
      </c>
      <c r="E315" s="1">
        <f>30.419921875</f>
        <v>30.419921875</v>
      </c>
    </row>
    <row r="316" spans="3:5" x14ac:dyDescent="0.25">
      <c r="C316" s="1">
        <f>52848</f>
        <v>52848</v>
      </c>
      <c r="D316" s="1">
        <f>31150</f>
        <v>31150</v>
      </c>
      <c r="E316" s="1">
        <f>30.419921875</f>
        <v>30.419921875</v>
      </c>
    </row>
    <row r="317" spans="3:5" x14ac:dyDescent="0.25">
      <c r="C317" s="1">
        <f>53012</f>
        <v>53012</v>
      </c>
      <c r="D317" s="1">
        <f>31151</f>
        <v>31151</v>
      </c>
      <c r="E317" s="1">
        <f>30.4208984375</f>
        <v>30.4208984375</v>
      </c>
    </row>
    <row r="318" spans="3:5" x14ac:dyDescent="0.25">
      <c r="C318" s="1">
        <f>53185</f>
        <v>53185</v>
      </c>
      <c r="D318" s="1">
        <f>31150</f>
        <v>31150</v>
      </c>
      <c r="E318" s="1">
        <f t="shared" ref="E318:E323" si="23">30.419921875</f>
        <v>30.419921875</v>
      </c>
    </row>
    <row r="319" spans="3:5" x14ac:dyDescent="0.25">
      <c r="C319" s="1">
        <f>53328</f>
        <v>53328</v>
      </c>
      <c r="D319" s="1">
        <f>31150</f>
        <v>31150</v>
      </c>
      <c r="E319" s="1">
        <f t="shared" si="23"/>
        <v>30.419921875</v>
      </c>
    </row>
    <row r="320" spans="3:5" x14ac:dyDescent="0.25">
      <c r="C320" s="1">
        <f>53492</f>
        <v>53492</v>
      </c>
      <c r="D320" s="1">
        <f>31150</f>
        <v>31150</v>
      </c>
      <c r="E320" s="1">
        <f t="shared" si="23"/>
        <v>30.419921875</v>
      </c>
    </row>
    <row r="321" spans="3:5" x14ac:dyDescent="0.25">
      <c r="C321" s="1">
        <f>53620</f>
        <v>53620</v>
      </c>
      <c r="D321" s="1">
        <f>31150</f>
        <v>31150</v>
      </c>
      <c r="E321" s="1">
        <f t="shared" si="23"/>
        <v>30.419921875</v>
      </c>
    </row>
    <row r="322" spans="3:5" x14ac:dyDescent="0.25">
      <c r="C322" s="1">
        <f>53781</f>
        <v>53781</v>
      </c>
      <c r="D322" s="1">
        <f>31150</f>
        <v>31150</v>
      </c>
      <c r="E322" s="1">
        <f t="shared" si="23"/>
        <v>30.419921875</v>
      </c>
    </row>
    <row r="323" spans="3:5" x14ac:dyDescent="0.25">
      <c r="C323" s="1">
        <f>53906</f>
        <v>53906</v>
      </c>
      <c r="D323" s="1">
        <f>31150</f>
        <v>31150</v>
      </c>
      <c r="E323" s="1">
        <f t="shared" si="23"/>
        <v>30.419921875</v>
      </c>
    </row>
    <row r="324" spans="3:5" x14ac:dyDescent="0.25">
      <c r="C324" s="1">
        <f>54086</f>
        <v>54086</v>
      </c>
      <c r="D324" s="1">
        <f>31154</f>
        <v>31154</v>
      </c>
      <c r="E324" s="1">
        <f>30.423828125</f>
        <v>30.423828125</v>
      </c>
    </row>
    <row r="325" spans="3:5" x14ac:dyDescent="0.25">
      <c r="C325" s="1">
        <f>54254</f>
        <v>54254</v>
      </c>
      <c r="D325" s="1">
        <f>31006</f>
        <v>31006</v>
      </c>
      <c r="E325" s="1">
        <f>30.279296875</f>
        <v>30.279296875</v>
      </c>
    </row>
    <row r="326" spans="3:5" x14ac:dyDescent="0.25">
      <c r="C326" s="1">
        <f>54418</f>
        <v>54418</v>
      </c>
      <c r="D326" s="1">
        <f>31008</f>
        <v>31008</v>
      </c>
      <c r="E326" s="1">
        <f>30.28125</f>
        <v>30.28125</v>
      </c>
    </row>
    <row r="327" spans="3:5" x14ac:dyDescent="0.25">
      <c r="C327" s="1">
        <f>54596</f>
        <v>54596</v>
      </c>
      <c r="D327" s="1">
        <f>31006</f>
        <v>31006</v>
      </c>
      <c r="E327" s="1">
        <f>30.279296875</f>
        <v>30.279296875</v>
      </c>
    </row>
    <row r="328" spans="3:5" x14ac:dyDescent="0.25">
      <c r="C328" s="1">
        <f>54751</f>
        <v>54751</v>
      </c>
      <c r="D328" s="1">
        <f>31126</f>
        <v>31126</v>
      </c>
      <c r="E328" s="1">
        <f>30.396484375</f>
        <v>30.396484375</v>
      </c>
    </row>
    <row r="329" spans="3:5" x14ac:dyDescent="0.25">
      <c r="C329" s="1">
        <f>54924</f>
        <v>54924</v>
      </c>
      <c r="D329" s="1">
        <f>31126</f>
        <v>31126</v>
      </c>
      <c r="E329" s="1">
        <f>30.396484375</f>
        <v>30.396484375</v>
      </c>
    </row>
    <row r="330" spans="3:5" x14ac:dyDescent="0.25">
      <c r="C330" s="1">
        <f>55073</f>
        <v>55073</v>
      </c>
      <c r="D330" s="1">
        <f>31126</f>
        <v>31126</v>
      </c>
      <c r="E330" s="1">
        <f>30.396484375</f>
        <v>30.396484375</v>
      </c>
    </row>
    <row r="331" spans="3:5" x14ac:dyDescent="0.25">
      <c r="C331" s="1">
        <f>55264</f>
        <v>55264</v>
      </c>
      <c r="D331" s="1">
        <f>31162</f>
        <v>31162</v>
      </c>
      <c r="E331" s="1">
        <f>30.431640625</f>
        <v>30.431640625</v>
      </c>
    </row>
    <row r="332" spans="3:5" x14ac:dyDescent="0.25">
      <c r="C332" s="1">
        <f>55466</f>
        <v>55466</v>
      </c>
      <c r="D332" s="1">
        <f>31186</f>
        <v>31186</v>
      </c>
      <c r="E332" s="1">
        <f>30.455078125</f>
        <v>30.455078125</v>
      </c>
    </row>
    <row r="333" spans="3:5" x14ac:dyDescent="0.25">
      <c r="C333" s="1">
        <f>55659</f>
        <v>55659</v>
      </c>
      <c r="D333" s="1">
        <f t="shared" ref="D333:D341" si="24">31210</f>
        <v>31210</v>
      </c>
      <c r="E333" s="1">
        <f t="shared" ref="E333:E341" si="25">30.478515625</f>
        <v>30.478515625</v>
      </c>
    </row>
    <row r="334" spans="3:5" x14ac:dyDescent="0.25">
      <c r="C334" s="1">
        <f>55790</f>
        <v>55790</v>
      </c>
      <c r="D334" s="1">
        <f t="shared" si="24"/>
        <v>31210</v>
      </c>
      <c r="E334" s="1">
        <f t="shared" si="25"/>
        <v>30.478515625</v>
      </c>
    </row>
    <row r="335" spans="3:5" x14ac:dyDescent="0.25">
      <c r="C335" s="1">
        <f>55960</f>
        <v>55960</v>
      </c>
      <c r="D335" s="1">
        <f t="shared" si="24"/>
        <v>31210</v>
      </c>
      <c r="E335" s="1">
        <f t="shared" si="25"/>
        <v>30.478515625</v>
      </c>
    </row>
    <row r="336" spans="3:5" x14ac:dyDescent="0.25">
      <c r="C336" s="1">
        <f>56157</f>
        <v>56157</v>
      </c>
      <c r="D336" s="1">
        <f t="shared" si="24"/>
        <v>31210</v>
      </c>
      <c r="E336" s="1">
        <f t="shared" si="25"/>
        <v>30.478515625</v>
      </c>
    </row>
    <row r="337" spans="3:5" x14ac:dyDescent="0.25">
      <c r="C337" s="1">
        <f>56344</f>
        <v>56344</v>
      </c>
      <c r="D337" s="1">
        <f t="shared" si="24"/>
        <v>31210</v>
      </c>
      <c r="E337" s="1">
        <f t="shared" si="25"/>
        <v>30.478515625</v>
      </c>
    </row>
    <row r="338" spans="3:5" x14ac:dyDescent="0.25">
      <c r="C338" s="1">
        <f>56488</f>
        <v>56488</v>
      </c>
      <c r="D338" s="1">
        <f t="shared" si="24"/>
        <v>31210</v>
      </c>
      <c r="E338" s="1">
        <f t="shared" si="25"/>
        <v>30.478515625</v>
      </c>
    </row>
    <row r="339" spans="3:5" x14ac:dyDescent="0.25">
      <c r="C339" s="1">
        <f>56627</f>
        <v>56627</v>
      </c>
      <c r="D339" s="1">
        <f t="shared" si="24"/>
        <v>31210</v>
      </c>
      <c r="E339" s="1">
        <f t="shared" si="25"/>
        <v>30.478515625</v>
      </c>
    </row>
    <row r="340" spans="3:5" x14ac:dyDescent="0.25">
      <c r="C340" s="1">
        <f>56801</f>
        <v>56801</v>
      </c>
      <c r="D340" s="1">
        <f t="shared" si="24"/>
        <v>31210</v>
      </c>
      <c r="E340" s="1">
        <f t="shared" si="25"/>
        <v>30.478515625</v>
      </c>
    </row>
    <row r="341" spans="3:5" x14ac:dyDescent="0.25">
      <c r="C341" s="1">
        <f>56937</f>
        <v>56937</v>
      </c>
      <c r="D341" s="1">
        <f t="shared" si="24"/>
        <v>31210</v>
      </c>
      <c r="E341" s="1">
        <f t="shared" si="25"/>
        <v>30.478515625</v>
      </c>
    </row>
    <row r="342" spans="3:5" x14ac:dyDescent="0.25">
      <c r="C342" s="1">
        <f>57070</f>
        <v>57070</v>
      </c>
      <c r="D342" s="1">
        <f>31212</f>
        <v>31212</v>
      </c>
      <c r="E342" s="1">
        <f>30.48046875</f>
        <v>30.48046875</v>
      </c>
    </row>
    <row r="343" spans="3:5" x14ac:dyDescent="0.25">
      <c r="C343" s="1">
        <f>57208</f>
        <v>57208</v>
      </c>
      <c r="D343" s="1">
        <f>31210</f>
        <v>31210</v>
      </c>
      <c r="E343" s="1">
        <f>30.478515625</f>
        <v>30.478515625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2016-01-08T15:46:57Z</cp:lastPrinted>
  <dcterms:created xsi:type="dcterms:W3CDTF">2016-01-08T15:46:57Z</dcterms:created>
  <dcterms:modified xsi:type="dcterms:W3CDTF">2016-01-08T15:49:52Z</dcterms:modified>
</cp:coreProperties>
</file>