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Xamarin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556" i="2" l="1"/>
  <c r="D556" i="2"/>
  <c r="C556" i="2"/>
  <c r="E555" i="2"/>
  <c r="D555" i="2"/>
  <c r="C555" i="2"/>
  <c r="E554" i="2"/>
  <c r="D554" i="2"/>
  <c r="C554" i="2"/>
  <c r="E553" i="2"/>
  <c r="D553" i="2"/>
  <c r="C553" i="2"/>
  <c r="E552" i="2"/>
  <c r="D552" i="2"/>
  <c r="C552" i="2"/>
  <c r="E551" i="2"/>
  <c r="D551" i="2"/>
  <c r="C551" i="2"/>
  <c r="E550" i="2"/>
  <c r="D550" i="2"/>
  <c r="C550" i="2"/>
  <c r="E549" i="2"/>
  <c r="D549" i="2"/>
  <c r="C549" i="2"/>
  <c r="E548" i="2"/>
  <c r="D548" i="2"/>
  <c r="C548" i="2"/>
  <c r="E547" i="2"/>
  <c r="D547" i="2"/>
  <c r="C547" i="2"/>
  <c r="E546" i="2"/>
  <c r="D546" i="2"/>
  <c r="C546" i="2"/>
  <c r="E545" i="2"/>
  <c r="D545" i="2"/>
  <c r="C545" i="2"/>
  <c r="E544" i="2"/>
  <c r="D544" i="2"/>
  <c r="C544" i="2"/>
  <c r="E543" i="2"/>
  <c r="D543" i="2"/>
  <c r="C543" i="2"/>
  <c r="E542" i="2"/>
  <c r="D542" i="2"/>
  <c r="C542" i="2"/>
  <c r="E541" i="2"/>
  <c r="D541" i="2"/>
  <c r="C541" i="2"/>
  <c r="E540" i="2"/>
  <c r="D540" i="2"/>
  <c r="C540" i="2"/>
  <c r="E539" i="2"/>
  <c r="D539" i="2"/>
  <c r="C539" i="2"/>
  <c r="E538" i="2"/>
  <c r="D538" i="2"/>
  <c r="C538" i="2"/>
  <c r="E537" i="2"/>
  <c r="D537" i="2"/>
  <c r="C537" i="2"/>
  <c r="E536" i="2"/>
  <c r="D536" i="2"/>
  <c r="C536" i="2"/>
  <c r="E535" i="2"/>
  <c r="D535" i="2"/>
  <c r="C535" i="2"/>
  <c r="E534" i="2"/>
  <c r="D534" i="2"/>
  <c r="C534" i="2"/>
  <c r="E533" i="2"/>
  <c r="D533" i="2"/>
  <c r="C533" i="2"/>
  <c r="E532" i="2"/>
  <c r="D532" i="2"/>
  <c r="C532" i="2"/>
  <c r="E531" i="2"/>
  <c r="D531" i="2"/>
  <c r="C531" i="2"/>
  <c r="E530" i="2"/>
  <c r="D530" i="2"/>
  <c r="C530" i="2"/>
  <c r="E529" i="2"/>
  <c r="D529" i="2"/>
  <c r="C529" i="2"/>
  <c r="E528" i="2"/>
  <c r="D528" i="2"/>
  <c r="C528" i="2"/>
  <c r="E527" i="2"/>
  <c r="D527" i="2"/>
  <c r="C527" i="2"/>
  <c r="E526" i="2"/>
  <c r="D526" i="2"/>
  <c r="C526" i="2"/>
  <c r="E525" i="2"/>
  <c r="D525" i="2"/>
  <c r="C525" i="2"/>
  <c r="E524" i="2"/>
  <c r="D524" i="2"/>
  <c r="C524" i="2"/>
  <c r="E523" i="2"/>
  <c r="D523" i="2"/>
  <c r="C523" i="2"/>
  <c r="E522" i="2"/>
  <c r="D522" i="2"/>
  <c r="C522" i="2"/>
  <c r="E521" i="2"/>
  <c r="D521" i="2"/>
  <c r="C521" i="2"/>
  <c r="E520" i="2"/>
  <c r="D520" i="2"/>
  <c r="C520" i="2"/>
  <c r="E519" i="2"/>
  <c r="D519" i="2"/>
  <c r="C519" i="2"/>
  <c r="E518" i="2"/>
  <c r="D518" i="2"/>
  <c r="C518" i="2"/>
  <c r="E517" i="2"/>
  <c r="D517" i="2"/>
  <c r="C517" i="2"/>
  <c r="E516" i="2"/>
  <c r="D516" i="2"/>
  <c r="C516" i="2"/>
  <c r="E515" i="2"/>
  <c r="D515" i="2"/>
  <c r="C515" i="2"/>
  <c r="E514" i="2"/>
  <c r="D514" i="2"/>
  <c r="C514" i="2"/>
  <c r="E513" i="2"/>
  <c r="D513" i="2"/>
  <c r="C513" i="2"/>
  <c r="E512" i="2"/>
  <c r="D512" i="2"/>
  <c r="C512" i="2"/>
  <c r="E511" i="2"/>
  <c r="D511" i="2"/>
  <c r="C511" i="2"/>
  <c r="E510" i="2"/>
  <c r="D510" i="2"/>
  <c r="C510" i="2"/>
  <c r="E509" i="2"/>
  <c r="D509" i="2"/>
  <c r="C509" i="2"/>
  <c r="E508" i="2"/>
  <c r="D508" i="2"/>
  <c r="C508" i="2"/>
  <c r="E507" i="2"/>
  <c r="D507" i="2"/>
  <c r="C507" i="2"/>
  <c r="E506" i="2"/>
  <c r="D506" i="2"/>
  <c r="C506" i="2"/>
  <c r="E505" i="2"/>
  <c r="D505" i="2"/>
  <c r="C505" i="2"/>
  <c r="E504" i="2"/>
  <c r="D504" i="2"/>
  <c r="C504" i="2"/>
  <c r="E503" i="2"/>
  <c r="D503" i="2"/>
  <c r="C503" i="2"/>
  <c r="E502" i="2"/>
  <c r="D502" i="2"/>
  <c r="C502" i="2"/>
  <c r="E501" i="2"/>
  <c r="D501" i="2"/>
  <c r="C501" i="2"/>
  <c r="E500" i="2"/>
  <c r="D500" i="2"/>
  <c r="C500" i="2"/>
  <c r="E499" i="2"/>
  <c r="D499" i="2"/>
  <c r="C499" i="2"/>
  <c r="E498" i="2"/>
  <c r="D498" i="2"/>
  <c r="C498" i="2"/>
  <c r="E497" i="2"/>
  <c r="D497" i="2"/>
  <c r="C497" i="2"/>
  <c r="E496" i="2"/>
  <c r="D496" i="2"/>
  <c r="C496" i="2"/>
  <c r="E495" i="2"/>
  <c r="D495" i="2"/>
  <c r="C495" i="2"/>
  <c r="E494" i="2"/>
  <c r="D494" i="2"/>
  <c r="C494" i="2"/>
  <c r="E493" i="2"/>
  <c r="D493" i="2"/>
  <c r="C493" i="2"/>
  <c r="E492" i="2"/>
  <c r="D492" i="2"/>
  <c r="C492" i="2"/>
  <c r="E491" i="2"/>
  <c r="D491" i="2"/>
  <c r="C491" i="2"/>
  <c r="E490" i="2"/>
  <c r="D490" i="2"/>
  <c r="C490" i="2"/>
  <c r="E489" i="2"/>
  <c r="D489" i="2"/>
  <c r="C489" i="2"/>
  <c r="E488" i="2"/>
  <c r="D488" i="2"/>
  <c r="C488" i="2"/>
  <c r="E487" i="2"/>
  <c r="D487" i="2"/>
  <c r="C487" i="2"/>
  <c r="E486" i="2"/>
  <c r="D486" i="2"/>
  <c r="C486" i="2"/>
  <c r="E485" i="2"/>
  <c r="D485" i="2"/>
  <c r="C485" i="2"/>
  <c r="E484" i="2"/>
  <c r="D484" i="2"/>
  <c r="C484" i="2"/>
  <c r="E483" i="2"/>
  <c r="D483" i="2"/>
  <c r="C483" i="2"/>
  <c r="E482" i="2"/>
  <c r="D482" i="2"/>
  <c r="C482" i="2"/>
  <c r="E481" i="2"/>
  <c r="D481" i="2"/>
  <c r="C481" i="2"/>
  <c r="E480" i="2"/>
  <c r="D480" i="2"/>
  <c r="C480" i="2"/>
  <c r="E479" i="2"/>
  <c r="D479" i="2"/>
  <c r="C479" i="2"/>
  <c r="E478" i="2"/>
  <c r="D478" i="2"/>
  <c r="C478" i="2"/>
  <c r="E477" i="2"/>
  <c r="D477" i="2"/>
  <c r="C477" i="2"/>
  <c r="E476" i="2"/>
  <c r="D476" i="2"/>
  <c r="C476" i="2"/>
  <c r="E475" i="2"/>
  <c r="D475" i="2"/>
  <c r="C475" i="2"/>
  <c r="E474" i="2"/>
  <c r="D474" i="2"/>
  <c r="C474" i="2"/>
  <c r="E473" i="2"/>
  <c r="D473" i="2"/>
  <c r="C473" i="2"/>
  <c r="E472" i="2"/>
  <c r="D472" i="2"/>
  <c r="C472" i="2"/>
  <c r="E471" i="2"/>
  <c r="D471" i="2"/>
  <c r="C471" i="2"/>
  <c r="E470" i="2"/>
  <c r="D470" i="2"/>
  <c r="C470" i="2"/>
  <c r="E469" i="2"/>
  <c r="D469" i="2"/>
  <c r="C469" i="2"/>
  <c r="E468" i="2"/>
  <c r="D468" i="2"/>
  <c r="C468" i="2"/>
  <c r="E467" i="2"/>
  <c r="D467" i="2"/>
  <c r="C467" i="2"/>
  <c r="E466" i="2"/>
  <c r="D466" i="2"/>
  <c r="C466" i="2"/>
  <c r="E465" i="2"/>
  <c r="D465" i="2"/>
  <c r="C465" i="2"/>
  <c r="E464" i="2"/>
  <c r="D464" i="2"/>
  <c r="C464" i="2"/>
  <c r="E463" i="2"/>
  <c r="D463" i="2"/>
  <c r="C463" i="2"/>
  <c r="E462" i="2"/>
  <c r="D462" i="2"/>
  <c r="C462" i="2"/>
  <c r="E461" i="2"/>
  <c r="D461" i="2"/>
  <c r="C461" i="2"/>
  <c r="E460" i="2"/>
  <c r="D460" i="2"/>
  <c r="C460" i="2"/>
  <c r="E459" i="2"/>
  <c r="D459" i="2"/>
  <c r="C459" i="2"/>
  <c r="E458" i="2"/>
  <c r="D458" i="2"/>
  <c r="C458" i="2"/>
  <c r="E457" i="2"/>
  <c r="D457" i="2"/>
  <c r="C457" i="2"/>
  <c r="E456" i="2"/>
  <c r="D456" i="2"/>
  <c r="C456" i="2"/>
  <c r="E455" i="2"/>
  <c r="D455" i="2"/>
  <c r="C455" i="2"/>
  <c r="E454" i="2"/>
  <c r="D454" i="2"/>
  <c r="C454" i="2"/>
  <c r="E453" i="2"/>
  <c r="D453" i="2"/>
  <c r="C453" i="2"/>
  <c r="E452" i="2"/>
  <c r="D452" i="2"/>
  <c r="C452" i="2"/>
  <c r="E451" i="2"/>
  <c r="D451" i="2"/>
  <c r="C451" i="2"/>
  <c r="E450" i="2"/>
  <c r="D450" i="2"/>
  <c r="C450" i="2"/>
  <c r="E449" i="2"/>
  <c r="D449" i="2"/>
  <c r="C449" i="2"/>
  <c r="E448" i="2"/>
  <c r="D448" i="2"/>
  <c r="C448" i="2"/>
  <c r="E447" i="2"/>
  <c r="D447" i="2"/>
  <c r="C447" i="2"/>
  <c r="E446" i="2"/>
  <c r="D446" i="2"/>
  <c r="C446" i="2"/>
  <c r="E445" i="2"/>
  <c r="D445" i="2"/>
  <c r="C445" i="2"/>
  <c r="E444" i="2"/>
  <c r="D444" i="2"/>
  <c r="C444" i="2"/>
  <c r="E443" i="2"/>
  <c r="D443" i="2"/>
  <c r="C443" i="2"/>
  <c r="E442" i="2"/>
  <c r="D442" i="2"/>
  <c r="C442" i="2"/>
  <c r="E441" i="2"/>
  <c r="D441" i="2"/>
  <c r="C441" i="2"/>
  <c r="E440" i="2"/>
  <c r="D440" i="2"/>
  <c r="C440" i="2"/>
  <c r="E439" i="2"/>
  <c r="D439" i="2"/>
  <c r="C439" i="2"/>
  <c r="E438" i="2"/>
  <c r="D438" i="2"/>
  <c r="C438" i="2"/>
  <c r="E437" i="2"/>
  <c r="D437" i="2"/>
  <c r="C437" i="2"/>
  <c r="E436" i="2"/>
  <c r="D436" i="2"/>
  <c r="C436" i="2"/>
  <c r="E435" i="2"/>
  <c r="D435" i="2"/>
  <c r="C435" i="2"/>
  <c r="E434" i="2"/>
  <c r="D434" i="2"/>
  <c r="C434" i="2"/>
  <c r="E433" i="2"/>
  <c r="D433" i="2"/>
  <c r="C433" i="2"/>
  <c r="E432" i="2"/>
  <c r="D432" i="2"/>
  <c r="C432" i="2"/>
  <c r="E431" i="2"/>
  <c r="D431" i="2"/>
  <c r="C431" i="2"/>
  <c r="E430" i="2"/>
  <c r="D430" i="2"/>
  <c r="C430" i="2"/>
  <c r="E429" i="2"/>
  <c r="D429" i="2"/>
  <c r="C429" i="2"/>
  <c r="E428" i="2"/>
  <c r="D428" i="2"/>
  <c r="C428" i="2"/>
  <c r="E427" i="2"/>
  <c r="D427" i="2"/>
  <c r="C427" i="2"/>
  <c r="E426" i="2"/>
  <c r="D426" i="2"/>
  <c r="C426" i="2"/>
  <c r="E425" i="2"/>
  <c r="D425" i="2"/>
  <c r="C425" i="2"/>
  <c r="E424" i="2"/>
  <c r="D424" i="2"/>
  <c r="C424" i="2"/>
  <c r="E423" i="2"/>
  <c r="D423" i="2"/>
  <c r="C423" i="2"/>
  <c r="E422" i="2"/>
  <c r="D422" i="2"/>
  <c r="C422" i="2"/>
  <c r="E421" i="2"/>
  <c r="D421" i="2"/>
  <c r="C421" i="2"/>
  <c r="E420" i="2"/>
  <c r="D420" i="2"/>
  <c r="C420" i="2"/>
  <c r="E419" i="2"/>
  <c r="D419" i="2"/>
  <c r="C419" i="2"/>
  <c r="E418" i="2"/>
  <c r="D418" i="2"/>
  <c r="C418" i="2"/>
  <c r="E417" i="2"/>
  <c r="D417" i="2"/>
  <c r="C417" i="2"/>
  <c r="E416" i="2"/>
  <c r="D416" i="2"/>
  <c r="C416" i="2"/>
  <c r="E415" i="2"/>
  <c r="D415" i="2"/>
  <c r="C415" i="2"/>
  <c r="E414" i="2"/>
  <c r="D414" i="2"/>
  <c r="C414" i="2"/>
  <c r="E413" i="2"/>
  <c r="D413" i="2"/>
  <c r="C413" i="2"/>
  <c r="E412" i="2"/>
  <c r="D412" i="2"/>
  <c r="C412" i="2"/>
  <c r="E411" i="2"/>
  <c r="D411" i="2"/>
  <c r="C411" i="2"/>
  <c r="E410" i="2"/>
  <c r="D410" i="2"/>
  <c r="C410" i="2"/>
  <c r="E409" i="2"/>
  <c r="D409" i="2"/>
  <c r="C409" i="2"/>
  <c r="E408" i="2"/>
  <c r="D408" i="2"/>
  <c r="C408" i="2"/>
  <c r="E407" i="2"/>
  <c r="D407" i="2"/>
  <c r="C407" i="2"/>
  <c r="E406" i="2"/>
  <c r="D406" i="2"/>
  <c r="C406" i="2"/>
  <c r="E405" i="2"/>
  <c r="D405" i="2"/>
  <c r="C405" i="2"/>
  <c r="E404" i="2"/>
  <c r="D404" i="2"/>
  <c r="C404" i="2"/>
  <c r="E403" i="2"/>
  <c r="D403" i="2"/>
  <c r="C403" i="2"/>
  <c r="E402" i="2"/>
  <c r="D402" i="2"/>
  <c r="C402" i="2"/>
  <c r="E401" i="2"/>
  <c r="D401" i="2"/>
  <c r="C401" i="2"/>
  <c r="E400" i="2"/>
  <c r="D400" i="2"/>
  <c r="C400" i="2"/>
  <c r="E399" i="2"/>
  <c r="D399" i="2"/>
  <c r="C399" i="2"/>
  <c r="E398" i="2"/>
  <c r="D398" i="2"/>
  <c r="C398" i="2"/>
  <c r="E397" i="2"/>
  <c r="D397" i="2"/>
  <c r="C397" i="2"/>
  <c r="E396" i="2"/>
  <c r="D396" i="2"/>
  <c r="C396" i="2"/>
  <c r="E395" i="2"/>
  <c r="D395" i="2"/>
  <c r="C395" i="2"/>
  <c r="E394" i="2"/>
  <c r="D394" i="2"/>
  <c r="C394" i="2"/>
  <c r="E393" i="2"/>
  <c r="D393" i="2"/>
  <c r="C393" i="2"/>
  <c r="E392" i="2"/>
  <c r="D392" i="2"/>
  <c r="C392" i="2"/>
  <c r="E391" i="2"/>
  <c r="D391" i="2"/>
  <c r="C391" i="2"/>
  <c r="E390" i="2"/>
  <c r="D390" i="2"/>
  <c r="C390" i="2"/>
  <c r="E389" i="2"/>
  <c r="D389" i="2"/>
  <c r="C389" i="2"/>
  <c r="E388" i="2"/>
  <c r="D388" i="2"/>
  <c r="C388" i="2"/>
  <c r="E387" i="2"/>
  <c r="D387" i="2"/>
  <c r="C387" i="2"/>
  <c r="E386" i="2"/>
  <c r="D386" i="2"/>
  <c r="C386" i="2"/>
  <c r="E385" i="2"/>
  <c r="D385" i="2"/>
  <c r="C385" i="2"/>
  <c r="E384" i="2"/>
  <c r="D384" i="2"/>
  <c r="C384" i="2"/>
  <c r="E383" i="2"/>
  <c r="D383" i="2"/>
  <c r="C383" i="2"/>
  <c r="E382" i="2"/>
  <c r="D382" i="2"/>
  <c r="C382" i="2"/>
  <c r="E381" i="2"/>
  <c r="D381" i="2"/>
  <c r="C381" i="2"/>
  <c r="E380" i="2"/>
  <c r="D380" i="2"/>
  <c r="C380" i="2"/>
  <c r="E379" i="2"/>
  <c r="D379" i="2"/>
  <c r="C379" i="2"/>
  <c r="E378" i="2"/>
  <c r="D378" i="2"/>
  <c r="C378" i="2"/>
  <c r="E377" i="2"/>
  <c r="D377" i="2"/>
  <c r="C377" i="2"/>
  <c r="E376" i="2"/>
  <c r="D376" i="2"/>
  <c r="C376" i="2"/>
  <c r="E375" i="2"/>
  <c r="D375" i="2"/>
  <c r="C375" i="2"/>
  <c r="E374" i="2"/>
  <c r="D374" i="2"/>
  <c r="C374" i="2"/>
  <c r="E373" i="2"/>
  <c r="D373" i="2"/>
  <c r="C373" i="2"/>
  <c r="E372" i="2"/>
  <c r="D372" i="2"/>
  <c r="C372" i="2"/>
  <c r="E371" i="2"/>
  <c r="D371" i="2"/>
  <c r="C371" i="2"/>
  <c r="E370" i="2"/>
  <c r="D370" i="2"/>
  <c r="C370" i="2"/>
  <c r="E369" i="2"/>
  <c r="D369" i="2"/>
  <c r="C369" i="2"/>
  <c r="E368" i="2"/>
  <c r="D368" i="2"/>
  <c r="C368" i="2"/>
  <c r="E367" i="2"/>
  <c r="D367" i="2"/>
  <c r="C367" i="2"/>
  <c r="E366" i="2"/>
  <c r="D366" i="2"/>
  <c r="C366" i="2"/>
  <c r="E365" i="2"/>
  <c r="D365" i="2"/>
  <c r="C365" i="2"/>
  <c r="E364" i="2"/>
  <c r="D364" i="2"/>
  <c r="C364" i="2"/>
  <c r="E363" i="2"/>
  <c r="D363" i="2"/>
  <c r="C363" i="2"/>
  <c r="E362" i="2"/>
  <c r="D362" i="2"/>
  <c r="C362" i="2"/>
  <c r="E361" i="2"/>
  <c r="D361" i="2"/>
  <c r="C361" i="2"/>
  <c r="E360" i="2"/>
  <c r="D360" i="2"/>
  <c r="C360" i="2"/>
  <c r="E359" i="2"/>
  <c r="D359" i="2"/>
  <c r="C359" i="2"/>
  <c r="E358" i="2"/>
  <c r="D358" i="2"/>
  <c r="C358" i="2"/>
  <c r="E357" i="2"/>
  <c r="D357" i="2"/>
  <c r="C357" i="2"/>
  <c r="E356" i="2"/>
  <c r="D356" i="2"/>
  <c r="C356" i="2"/>
  <c r="E355" i="2"/>
  <c r="D355" i="2"/>
  <c r="C355" i="2"/>
  <c r="E354" i="2"/>
  <c r="D354" i="2"/>
  <c r="C354" i="2"/>
  <c r="E353" i="2"/>
  <c r="D353" i="2"/>
  <c r="C353" i="2"/>
  <c r="E352" i="2"/>
  <c r="D352" i="2"/>
  <c r="C352" i="2"/>
  <c r="E351" i="2"/>
  <c r="D351" i="2"/>
  <c r="C351" i="2"/>
  <c r="E350" i="2"/>
  <c r="D350" i="2"/>
  <c r="C350" i="2"/>
  <c r="E349" i="2"/>
  <c r="D349" i="2"/>
  <c r="C349" i="2"/>
  <c r="E348" i="2"/>
  <c r="D348" i="2"/>
  <c r="C348" i="2"/>
  <c r="E347" i="2"/>
  <c r="D347" i="2"/>
  <c r="C347" i="2"/>
  <c r="E346" i="2"/>
  <c r="D346" i="2"/>
  <c r="C346" i="2"/>
  <c r="E345" i="2"/>
  <c r="D345" i="2"/>
  <c r="C345" i="2"/>
  <c r="E344" i="2"/>
  <c r="D344" i="2"/>
  <c r="C344" i="2"/>
  <c r="E343" i="2"/>
  <c r="D343" i="2"/>
  <c r="C343" i="2"/>
  <c r="E342" i="2"/>
  <c r="D342" i="2"/>
  <c r="C342" i="2"/>
  <c r="E341" i="2"/>
  <c r="D341" i="2"/>
  <c r="C341" i="2"/>
  <c r="E340" i="2"/>
  <c r="D340" i="2"/>
  <c r="C340" i="2"/>
  <c r="E339" i="2"/>
  <c r="D339" i="2"/>
  <c r="C339" i="2"/>
  <c r="E338" i="2"/>
  <c r="D338" i="2"/>
  <c r="C338" i="2"/>
  <c r="E337" i="2"/>
  <c r="D337" i="2"/>
  <c r="C337" i="2"/>
  <c r="E336" i="2"/>
  <c r="D336" i="2"/>
  <c r="C336" i="2"/>
  <c r="E335" i="2"/>
  <c r="D335" i="2"/>
  <c r="C335" i="2"/>
  <c r="E334" i="2"/>
  <c r="D334" i="2"/>
  <c r="C334" i="2"/>
  <c r="E333" i="2"/>
  <c r="D333" i="2"/>
  <c r="C333" i="2"/>
  <c r="E332" i="2"/>
  <c r="D332" i="2"/>
  <c r="C332" i="2"/>
  <c r="E331" i="2"/>
  <c r="D331" i="2"/>
  <c r="C331" i="2"/>
  <c r="E330" i="2"/>
  <c r="D330" i="2"/>
  <c r="C330" i="2"/>
  <c r="E329" i="2"/>
  <c r="D329" i="2"/>
  <c r="C329" i="2"/>
  <c r="E328" i="2"/>
  <c r="D328" i="2"/>
  <c r="C328" i="2"/>
  <c r="E327" i="2"/>
  <c r="D327" i="2"/>
  <c r="C327" i="2"/>
  <c r="E326" i="2"/>
  <c r="D326" i="2"/>
  <c r="C326" i="2"/>
  <c r="E325" i="2"/>
  <c r="D325" i="2"/>
  <c r="C325" i="2"/>
  <c r="E324" i="2"/>
  <c r="D324" i="2"/>
  <c r="C324" i="2"/>
  <c r="E323" i="2"/>
  <c r="D323" i="2"/>
  <c r="C323" i="2"/>
  <c r="E322" i="2"/>
  <c r="D322" i="2"/>
  <c r="C322" i="2"/>
  <c r="E321" i="2"/>
  <c r="D321" i="2"/>
  <c r="C321" i="2"/>
  <c r="E320" i="2"/>
  <c r="D320" i="2"/>
  <c r="C320" i="2"/>
  <c r="E319" i="2"/>
  <c r="D319" i="2"/>
  <c r="C319" i="2"/>
  <c r="E318" i="2"/>
  <c r="D318" i="2"/>
  <c r="C318" i="2"/>
  <c r="E317" i="2"/>
  <c r="D317" i="2"/>
  <c r="C317" i="2"/>
  <c r="E316" i="2"/>
  <c r="D316" i="2"/>
  <c r="C316" i="2"/>
  <c r="E315" i="2"/>
  <c r="D315" i="2"/>
  <c r="C315" i="2"/>
  <c r="E314" i="2"/>
  <c r="D314" i="2"/>
  <c r="C314" i="2"/>
  <c r="E313" i="2"/>
  <c r="D313" i="2"/>
  <c r="C313" i="2"/>
  <c r="E312" i="2"/>
  <c r="D312" i="2"/>
  <c r="C312" i="2"/>
  <c r="E311" i="2"/>
  <c r="D311" i="2"/>
  <c r="C311" i="2"/>
  <c r="E310" i="2"/>
  <c r="D310" i="2"/>
  <c r="C310" i="2"/>
  <c r="E309" i="2"/>
  <c r="D309" i="2"/>
  <c r="C309" i="2"/>
  <c r="E308" i="2"/>
  <c r="D308" i="2"/>
  <c r="C308" i="2"/>
  <c r="E307" i="2"/>
  <c r="D307" i="2"/>
  <c r="C307" i="2"/>
  <c r="E306" i="2"/>
  <c r="D306" i="2"/>
  <c r="C306" i="2"/>
  <c r="E305" i="2"/>
  <c r="D305" i="2"/>
  <c r="C305" i="2"/>
  <c r="E304" i="2"/>
  <c r="D304" i="2"/>
  <c r="C304" i="2"/>
  <c r="E303" i="2"/>
  <c r="D303" i="2"/>
  <c r="C303" i="2"/>
  <c r="E302" i="2"/>
  <c r="D302" i="2"/>
  <c r="C302" i="2"/>
  <c r="E301" i="2"/>
  <c r="D301" i="2"/>
  <c r="C301" i="2"/>
  <c r="E300" i="2"/>
  <c r="D300" i="2"/>
  <c r="C300" i="2"/>
  <c r="E299" i="2"/>
  <c r="D299" i="2"/>
  <c r="C299" i="2"/>
  <c r="E298" i="2"/>
  <c r="D298" i="2"/>
  <c r="C298" i="2"/>
  <c r="E297" i="2"/>
  <c r="D297" i="2"/>
  <c r="C297" i="2"/>
  <c r="E296" i="2"/>
  <c r="D296" i="2"/>
  <c r="C296" i="2"/>
  <c r="E295" i="2"/>
  <c r="D295" i="2"/>
  <c r="C295" i="2"/>
  <c r="E294" i="2"/>
  <c r="D294" i="2"/>
  <c r="C294" i="2"/>
  <c r="E293" i="2"/>
  <c r="D293" i="2"/>
  <c r="C293" i="2"/>
  <c r="E292" i="2"/>
  <c r="D292" i="2"/>
  <c r="C292" i="2"/>
  <c r="E291" i="2"/>
  <c r="D291" i="2"/>
  <c r="C291" i="2"/>
  <c r="E290" i="2"/>
  <c r="D290" i="2"/>
  <c r="C290" i="2"/>
  <c r="E289" i="2"/>
  <c r="D289" i="2"/>
  <c r="C289" i="2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B247" i="2"/>
  <c r="A247" i="2"/>
  <c r="E246" i="2"/>
  <c r="D246" i="2"/>
  <c r="C246" i="2"/>
  <c r="B246" i="2"/>
  <c r="A246" i="2"/>
  <c r="E245" i="2"/>
  <c r="D245" i="2"/>
  <c r="C245" i="2"/>
  <c r="B245" i="2"/>
  <c r="A245" i="2"/>
  <c r="E244" i="2"/>
  <c r="D244" i="2"/>
  <c r="C244" i="2"/>
  <c r="B244" i="2"/>
  <c r="A244" i="2"/>
  <c r="E243" i="2"/>
  <c r="D243" i="2"/>
  <c r="C243" i="2"/>
  <c r="B243" i="2"/>
  <c r="A243" i="2"/>
  <c r="E242" i="2"/>
  <c r="D242" i="2"/>
  <c r="C242" i="2"/>
  <c r="B242" i="2"/>
  <c r="A242" i="2"/>
  <c r="E241" i="2"/>
  <c r="D241" i="2"/>
  <c r="C241" i="2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B235" i="2"/>
  <c r="A235" i="2"/>
  <c r="E234" i="2"/>
  <c r="D234" i="2"/>
  <c r="C234" i="2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B222" i="2"/>
  <c r="A222" i="2"/>
  <c r="E221" i="2"/>
  <c r="D221" i="2"/>
  <c r="C221" i="2"/>
  <c r="B221" i="2"/>
  <c r="A221" i="2"/>
  <c r="E220" i="2"/>
  <c r="D220" i="2"/>
  <c r="C220" i="2"/>
  <c r="B220" i="2"/>
  <c r="A220" i="2"/>
  <c r="E219" i="2"/>
  <c r="D219" i="2"/>
  <c r="C219" i="2"/>
  <c r="B219" i="2"/>
  <c r="A219" i="2"/>
  <c r="E218" i="2"/>
  <c r="D218" i="2"/>
  <c r="C218" i="2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B203" i="2"/>
  <c r="A203" i="2"/>
  <c r="E202" i="2"/>
  <c r="D202" i="2"/>
  <c r="C202" i="2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B196" i="2"/>
  <c r="A196" i="2"/>
  <c r="E195" i="2"/>
  <c r="D195" i="2"/>
  <c r="C195" i="2"/>
  <c r="B195" i="2"/>
  <c r="A195" i="2"/>
  <c r="E194" i="2"/>
  <c r="D194" i="2"/>
  <c r="C194" i="2"/>
  <c r="B194" i="2"/>
  <c r="A194" i="2"/>
  <c r="E193" i="2"/>
  <c r="D193" i="2"/>
  <c r="C193" i="2"/>
  <c r="B193" i="2"/>
  <c r="A193" i="2"/>
  <c r="E192" i="2"/>
  <c r="D192" i="2"/>
  <c r="C192" i="2"/>
  <c r="B192" i="2"/>
  <c r="A192" i="2"/>
  <c r="E191" i="2"/>
  <c r="D191" i="2"/>
  <c r="C191" i="2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B188" i="2"/>
  <c r="A188" i="2"/>
  <c r="E187" i="2"/>
  <c r="D187" i="2"/>
  <c r="C187" i="2"/>
  <c r="B187" i="2"/>
  <c r="A187" i="2"/>
  <c r="E186" i="2"/>
  <c r="D186" i="2"/>
  <c r="C186" i="2"/>
  <c r="B186" i="2"/>
  <c r="A186" i="2"/>
  <c r="E185" i="2"/>
  <c r="D185" i="2"/>
  <c r="C185" i="2"/>
  <c r="B185" i="2"/>
  <c r="A185" i="2"/>
  <c r="E184" i="2"/>
  <c r="D184" i="2"/>
  <c r="C184" i="2"/>
  <c r="B184" i="2"/>
  <c r="A184" i="2"/>
  <c r="E183" i="2"/>
  <c r="D183" i="2"/>
  <c r="C183" i="2"/>
  <c r="B183" i="2"/>
  <c r="A183" i="2"/>
  <c r="E182" i="2"/>
  <c r="D182" i="2"/>
  <c r="C182" i="2"/>
  <c r="B182" i="2"/>
  <c r="A182" i="2"/>
  <c r="E181" i="2"/>
  <c r="D181" i="2"/>
  <c r="C181" i="2"/>
  <c r="B181" i="2"/>
  <c r="A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<sst xmlns="http://schemas.openxmlformats.org/spreadsheetml/2006/main" count="9" uniqueCount="9">
  <si>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</si>
  <si>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</si>
  <si>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</si>
  <si>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</si>
  <si>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328(288x)</t>
  </si>
  <si>
    <t>AVERAGE: 171(555x)</t>
  </si>
  <si>
    <t>begin</t>
  </si>
  <si>
    <t>max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</si>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</sst>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Sheet1!$A$2:$A$289</c:f>
              <c:numCache>
                <c:formatCode>General</c:formatCode>
                <c:ptCount val="288"/>
                <c:pt idx="0">
                  <c:v>763</c:v>
                </c:pt>
                <c:pt idx="1">
                  <c:v>1067</c:v>
                </c:pt>
                <c:pt idx="2">
                  <c:v>1370</c:v>
                </c:pt>
                <c:pt idx="3">
                  <c:v>1660</c:v>
                </c:pt>
                <c:pt idx="4">
                  <c:v>1931</c:v>
                </c:pt>
                <c:pt idx="5">
                  <c:v>2238</c:v>
                </c:pt>
                <c:pt idx="6">
                  <c:v>2495</c:v>
                </c:pt>
                <c:pt idx="7">
                  <c:v>2810</c:v>
                </c:pt>
                <c:pt idx="8">
                  <c:v>3136</c:v>
                </c:pt>
                <c:pt idx="9">
                  <c:v>3481</c:v>
                </c:pt>
                <c:pt idx="10">
                  <c:v>3867</c:v>
                </c:pt>
                <c:pt idx="11">
                  <c:v>4291</c:v>
                </c:pt>
                <c:pt idx="12">
                  <c:v>4691</c:v>
                </c:pt>
                <c:pt idx="13">
                  <c:v>5085</c:v>
                </c:pt>
                <c:pt idx="14">
                  <c:v>5432</c:v>
                </c:pt>
                <c:pt idx="15">
                  <c:v>5758</c:v>
                </c:pt>
                <c:pt idx="16">
                  <c:v>6082</c:v>
                </c:pt>
                <c:pt idx="17">
                  <c:v>6401</c:v>
                </c:pt>
                <c:pt idx="18">
                  <c:v>6668</c:v>
                </c:pt>
                <c:pt idx="19">
                  <c:v>6999</c:v>
                </c:pt>
                <c:pt idx="20">
                  <c:v>7305</c:v>
                </c:pt>
                <c:pt idx="21">
                  <c:v>7642</c:v>
                </c:pt>
                <c:pt idx="22">
                  <c:v>7990</c:v>
                </c:pt>
                <c:pt idx="23">
                  <c:v>8296</c:v>
                </c:pt>
                <c:pt idx="24">
                  <c:v>8640</c:v>
                </c:pt>
                <c:pt idx="25">
                  <c:v>8955</c:v>
                </c:pt>
                <c:pt idx="26">
                  <c:v>9262</c:v>
                </c:pt>
                <c:pt idx="27">
                  <c:v>9560</c:v>
                </c:pt>
                <c:pt idx="28">
                  <c:v>9893</c:v>
                </c:pt>
                <c:pt idx="29">
                  <c:v>10262</c:v>
                </c:pt>
                <c:pt idx="30">
                  <c:v>10611</c:v>
                </c:pt>
                <c:pt idx="31">
                  <c:v>10923</c:v>
                </c:pt>
                <c:pt idx="32">
                  <c:v>11259</c:v>
                </c:pt>
                <c:pt idx="33">
                  <c:v>11553</c:v>
                </c:pt>
                <c:pt idx="34">
                  <c:v>11864</c:v>
                </c:pt>
                <c:pt idx="35">
                  <c:v>12180</c:v>
                </c:pt>
                <c:pt idx="36">
                  <c:v>12484</c:v>
                </c:pt>
                <c:pt idx="37">
                  <c:v>12787</c:v>
                </c:pt>
                <c:pt idx="38">
                  <c:v>13100</c:v>
                </c:pt>
                <c:pt idx="39">
                  <c:v>13409</c:v>
                </c:pt>
                <c:pt idx="40">
                  <c:v>13752</c:v>
                </c:pt>
                <c:pt idx="41">
                  <c:v>14064</c:v>
                </c:pt>
                <c:pt idx="42">
                  <c:v>14351</c:v>
                </c:pt>
                <c:pt idx="43">
                  <c:v>14687</c:v>
                </c:pt>
                <c:pt idx="44">
                  <c:v>15019</c:v>
                </c:pt>
                <c:pt idx="45">
                  <c:v>15356</c:v>
                </c:pt>
                <c:pt idx="46">
                  <c:v>15720</c:v>
                </c:pt>
                <c:pt idx="47">
                  <c:v>16093</c:v>
                </c:pt>
                <c:pt idx="48">
                  <c:v>16533</c:v>
                </c:pt>
                <c:pt idx="49">
                  <c:v>16880</c:v>
                </c:pt>
                <c:pt idx="50">
                  <c:v>17202</c:v>
                </c:pt>
                <c:pt idx="51">
                  <c:v>17514</c:v>
                </c:pt>
                <c:pt idx="52">
                  <c:v>17834</c:v>
                </c:pt>
                <c:pt idx="53">
                  <c:v>18103</c:v>
                </c:pt>
                <c:pt idx="54">
                  <c:v>18398</c:v>
                </c:pt>
                <c:pt idx="55">
                  <c:v>18701</c:v>
                </c:pt>
                <c:pt idx="56">
                  <c:v>19035</c:v>
                </c:pt>
                <c:pt idx="57">
                  <c:v>19375</c:v>
                </c:pt>
                <c:pt idx="58">
                  <c:v>19739</c:v>
                </c:pt>
                <c:pt idx="59">
                  <c:v>20092</c:v>
                </c:pt>
                <c:pt idx="60">
                  <c:v>20389</c:v>
                </c:pt>
                <c:pt idx="61">
                  <c:v>20717</c:v>
                </c:pt>
                <c:pt idx="62">
                  <c:v>21051</c:v>
                </c:pt>
                <c:pt idx="63">
                  <c:v>21389</c:v>
                </c:pt>
                <c:pt idx="64">
                  <c:v>21703</c:v>
                </c:pt>
                <c:pt idx="65">
                  <c:v>22051</c:v>
                </c:pt>
                <c:pt idx="66">
                  <c:v>22422</c:v>
                </c:pt>
                <c:pt idx="67">
                  <c:v>22726</c:v>
                </c:pt>
                <c:pt idx="68">
                  <c:v>23035</c:v>
                </c:pt>
                <c:pt idx="69">
                  <c:v>23325</c:v>
                </c:pt>
                <c:pt idx="70">
                  <c:v>23646</c:v>
                </c:pt>
                <c:pt idx="71">
                  <c:v>23952</c:v>
                </c:pt>
                <c:pt idx="72">
                  <c:v>24301</c:v>
                </c:pt>
                <c:pt idx="73">
                  <c:v>24659</c:v>
                </c:pt>
                <c:pt idx="74">
                  <c:v>25004</c:v>
                </c:pt>
                <c:pt idx="75">
                  <c:v>25344</c:v>
                </c:pt>
                <c:pt idx="76">
                  <c:v>25645</c:v>
                </c:pt>
                <c:pt idx="77">
                  <c:v>25916</c:v>
                </c:pt>
                <c:pt idx="78">
                  <c:v>26215</c:v>
                </c:pt>
                <c:pt idx="79">
                  <c:v>26487</c:v>
                </c:pt>
                <c:pt idx="80">
                  <c:v>26790</c:v>
                </c:pt>
                <c:pt idx="81">
                  <c:v>27075</c:v>
                </c:pt>
                <c:pt idx="82">
                  <c:v>27353</c:v>
                </c:pt>
                <c:pt idx="83">
                  <c:v>27680</c:v>
                </c:pt>
                <c:pt idx="84">
                  <c:v>28035</c:v>
                </c:pt>
                <c:pt idx="85">
                  <c:v>28378</c:v>
                </c:pt>
                <c:pt idx="86">
                  <c:v>28718</c:v>
                </c:pt>
                <c:pt idx="87">
                  <c:v>29025</c:v>
                </c:pt>
                <c:pt idx="88">
                  <c:v>29349</c:v>
                </c:pt>
                <c:pt idx="89">
                  <c:v>29685</c:v>
                </c:pt>
                <c:pt idx="90">
                  <c:v>30022</c:v>
                </c:pt>
                <c:pt idx="91">
                  <c:v>30363</c:v>
                </c:pt>
                <c:pt idx="92">
                  <c:v>30748</c:v>
                </c:pt>
                <c:pt idx="93">
                  <c:v>31167</c:v>
                </c:pt>
                <c:pt idx="94">
                  <c:v>31489</c:v>
                </c:pt>
                <c:pt idx="95">
                  <c:v>31887</c:v>
                </c:pt>
                <c:pt idx="96">
                  <c:v>32162</c:v>
                </c:pt>
                <c:pt idx="97">
                  <c:v>32498</c:v>
                </c:pt>
                <c:pt idx="98">
                  <c:v>32803</c:v>
                </c:pt>
                <c:pt idx="99">
                  <c:v>33151</c:v>
                </c:pt>
                <c:pt idx="100">
                  <c:v>33489</c:v>
                </c:pt>
                <c:pt idx="101">
                  <c:v>33822</c:v>
                </c:pt>
                <c:pt idx="102">
                  <c:v>34160</c:v>
                </c:pt>
                <c:pt idx="103">
                  <c:v>34525</c:v>
                </c:pt>
                <c:pt idx="104">
                  <c:v>34873</c:v>
                </c:pt>
                <c:pt idx="105">
                  <c:v>35217</c:v>
                </c:pt>
                <c:pt idx="106">
                  <c:v>35553</c:v>
                </c:pt>
                <c:pt idx="107">
                  <c:v>35909</c:v>
                </c:pt>
                <c:pt idx="108">
                  <c:v>36249</c:v>
                </c:pt>
                <c:pt idx="109">
                  <c:v>36605</c:v>
                </c:pt>
                <c:pt idx="110">
                  <c:v>36940</c:v>
                </c:pt>
                <c:pt idx="111">
                  <c:v>37299</c:v>
                </c:pt>
                <c:pt idx="112">
                  <c:v>37653</c:v>
                </c:pt>
                <c:pt idx="113">
                  <c:v>38004</c:v>
                </c:pt>
                <c:pt idx="114">
                  <c:v>38346</c:v>
                </c:pt>
                <c:pt idx="115">
                  <c:v>38662</c:v>
                </c:pt>
                <c:pt idx="116">
                  <c:v>38953</c:v>
                </c:pt>
                <c:pt idx="117">
                  <c:v>39272</c:v>
                </c:pt>
                <c:pt idx="118">
                  <c:v>39543</c:v>
                </c:pt>
                <c:pt idx="119">
                  <c:v>39839</c:v>
                </c:pt>
                <c:pt idx="120">
                  <c:v>40133</c:v>
                </c:pt>
                <c:pt idx="121">
                  <c:v>40440</c:v>
                </c:pt>
                <c:pt idx="122">
                  <c:v>40782</c:v>
                </c:pt>
                <c:pt idx="123">
                  <c:v>41183</c:v>
                </c:pt>
                <c:pt idx="124">
                  <c:v>41599</c:v>
                </c:pt>
                <c:pt idx="125">
                  <c:v>42005</c:v>
                </c:pt>
                <c:pt idx="126">
                  <c:v>42417</c:v>
                </c:pt>
                <c:pt idx="127">
                  <c:v>42818</c:v>
                </c:pt>
                <c:pt idx="128">
                  <c:v>43200</c:v>
                </c:pt>
                <c:pt idx="129">
                  <c:v>43598</c:v>
                </c:pt>
                <c:pt idx="130">
                  <c:v>44012</c:v>
                </c:pt>
                <c:pt idx="131">
                  <c:v>44432</c:v>
                </c:pt>
                <c:pt idx="132">
                  <c:v>44828</c:v>
                </c:pt>
                <c:pt idx="133">
                  <c:v>45227</c:v>
                </c:pt>
                <c:pt idx="134">
                  <c:v>45607</c:v>
                </c:pt>
                <c:pt idx="135">
                  <c:v>45996</c:v>
                </c:pt>
                <c:pt idx="136">
                  <c:v>46406</c:v>
                </c:pt>
                <c:pt idx="137">
                  <c:v>46791</c:v>
                </c:pt>
                <c:pt idx="138">
                  <c:v>47085</c:v>
                </c:pt>
                <c:pt idx="139">
                  <c:v>47386</c:v>
                </c:pt>
                <c:pt idx="140">
                  <c:v>47692</c:v>
                </c:pt>
                <c:pt idx="141">
                  <c:v>47985</c:v>
                </c:pt>
                <c:pt idx="142">
                  <c:v>48349</c:v>
                </c:pt>
                <c:pt idx="143">
                  <c:v>48761</c:v>
                </c:pt>
                <c:pt idx="144">
                  <c:v>49171</c:v>
                </c:pt>
                <c:pt idx="145">
                  <c:v>49572</c:v>
                </c:pt>
                <c:pt idx="146">
                  <c:v>49956</c:v>
                </c:pt>
                <c:pt idx="147">
                  <c:v>50371</c:v>
                </c:pt>
                <c:pt idx="148">
                  <c:v>50764</c:v>
                </c:pt>
                <c:pt idx="149">
                  <c:v>51174</c:v>
                </c:pt>
                <c:pt idx="150">
                  <c:v>51574</c:v>
                </c:pt>
                <c:pt idx="151">
                  <c:v>51886</c:v>
                </c:pt>
                <c:pt idx="152">
                  <c:v>52197</c:v>
                </c:pt>
                <c:pt idx="153">
                  <c:v>52498</c:v>
                </c:pt>
                <c:pt idx="154">
                  <c:v>52855</c:v>
                </c:pt>
                <c:pt idx="155">
                  <c:v>53207</c:v>
                </c:pt>
                <c:pt idx="156">
                  <c:v>53570</c:v>
                </c:pt>
                <c:pt idx="157">
                  <c:v>53913</c:v>
                </c:pt>
                <c:pt idx="158">
                  <c:v>54255</c:v>
                </c:pt>
                <c:pt idx="159">
                  <c:v>54621</c:v>
                </c:pt>
                <c:pt idx="160">
                  <c:v>55010</c:v>
                </c:pt>
                <c:pt idx="161">
                  <c:v>55307</c:v>
                </c:pt>
                <c:pt idx="162">
                  <c:v>55593</c:v>
                </c:pt>
                <c:pt idx="163">
                  <c:v>55889</c:v>
                </c:pt>
                <c:pt idx="164">
                  <c:v>56156</c:v>
                </c:pt>
                <c:pt idx="165">
                  <c:v>56458</c:v>
                </c:pt>
                <c:pt idx="166">
                  <c:v>56764</c:v>
                </c:pt>
                <c:pt idx="167">
                  <c:v>57059</c:v>
                </c:pt>
                <c:pt idx="168">
                  <c:v>57317</c:v>
                </c:pt>
                <c:pt idx="169">
                  <c:v>57573</c:v>
                </c:pt>
                <c:pt idx="170">
                  <c:v>57921</c:v>
                </c:pt>
                <c:pt idx="171">
                  <c:v>58321</c:v>
                </c:pt>
                <c:pt idx="172">
                  <c:v>58708</c:v>
                </c:pt>
                <c:pt idx="173">
                  <c:v>59099</c:v>
                </c:pt>
                <c:pt idx="174">
                  <c:v>59494</c:v>
                </c:pt>
                <c:pt idx="175">
                  <c:v>59894</c:v>
                </c:pt>
                <c:pt idx="176">
                  <c:v>60305</c:v>
                </c:pt>
                <c:pt idx="177">
                  <c:v>60704</c:v>
                </c:pt>
                <c:pt idx="178">
                  <c:v>61106</c:v>
                </c:pt>
                <c:pt idx="179">
                  <c:v>61447</c:v>
                </c:pt>
                <c:pt idx="180">
                  <c:v>61758</c:v>
                </c:pt>
                <c:pt idx="181">
                  <c:v>62056</c:v>
                </c:pt>
                <c:pt idx="182">
                  <c:v>62384</c:v>
                </c:pt>
                <c:pt idx="183">
                  <c:v>62655</c:v>
                </c:pt>
                <c:pt idx="184">
                  <c:v>62949</c:v>
                </c:pt>
                <c:pt idx="185">
                  <c:v>63227</c:v>
                </c:pt>
                <c:pt idx="186">
                  <c:v>63500</c:v>
                </c:pt>
                <c:pt idx="187">
                  <c:v>63792</c:v>
                </c:pt>
                <c:pt idx="188">
                  <c:v>64110</c:v>
                </c:pt>
                <c:pt idx="189">
                  <c:v>64408</c:v>
                </c:pt>
                <c:pt idx="190">
                  <c:v>64717</c:v>
                </c:pt>
                <c:pt idx="191">
                  <c:v>65076</c:v>
                </c:pt>
                <c:pt idx="192">
                  <c:v>65405</c:v>
                </c:pt>
                <c:pt idx="193">
                  <c:v>65715</c:v>
                </c:pt>
                <c:pt idx="194">
                  <c:v>66031</c:v>
                </c:pt>
                <c:pt idx="195">
                  <c:v>66315</c:v>
                </c:pt>
                <c:pt idx="196">
                  <c:v>66574</c:v>
                </c:pt>
                <c:pt idx="197">
                  <c:v>66845</c:v>
                </c:pt>
                <c:pt idx="198">
                  <c:v>67141</c:v>
                </c:pt>
                <c:pt idx="199">
                  <c:v>67463</c:v>
                </c:pt>
                <c:pt idx="200">
                  <c:v>67823</c:v>
                </c:pt>
                <c:pt idx="201">
                  <c:v>68149</c:v>
                </c:pt>
                <c:pt idx="202">
                  <c:v>68490</c:v>
                </c:pt>
                <c:pt idx="203">
                  <c:v>68882</c:v>
                </c:pt>
                <c:pt idx="204">
                  <c:v>69185</c:v>
                </c:pt>
                <c:pt idx="205">
                  <c:v>69499</c:v>
                </c:pt>
                <c:pt idx="206">
                  <c:v>69801</c:v>
                </c:pt>
                <c:pt idx="207">
                  <c:v>70119</c:v>
                </c:pt>
                <c:pt idx="208">
                  <c:v>70419</c:v>
                </c:pt>
                <c:pt idx="209">
                  <c:v>70712</c:v>
                </c:pt>
                <c:pt idx="210">
                  <c:v>71053</c:v>
                </c:pt>
                <c:pt idx="211">
                  <c:v>71380</c:v>
                </c:pt>
                <c:pt idx="212">
                  <c:v>71710</c:v>
                </c:pt>
                <c:pt idx="213">
                  <c:v>72046</c:v>
                </c:pt>
                <c:pt idx="214">
                  <c:v>72347</c:v>
                </c:pt>
                <c:pt idx="215">
                  <c:v>72654</c:v>
                </c:pt>
                <c:pt idx="216">
                  <c:v>72952</c:v>
                </c:pt>
                <c:pt idx="217">
                  <c:v>73206</c:v>
                </c:pt>
                <c:pt idx="218">
                  <c:v>73477</c:v>
                </c:pt>
                <c:pt idx="219">
                  <c:v>73784</c:v>
                </c:pt>
                <c:pt idx="220">
                  <c:v>74105</c:v>
                </c:pt>
                <c:pt idx="221">
                  <c:v>74385</c:v>
                </c:pt>
                <c:pt idx="222">
                  <c:v>74678</c:v>
                </c:pt>
                <c:pt idx="223">
                  <c:v>75006</c:v>
                </c:pt>
                <c:pt idx="224">
                  <c:v>75294</c:v>
                </c:pt>
                <c:pt idx="225">
                  <c:v>75610</c:v>
                </c:pt>
                <c:pt idx="226">
                  <c:v>75900</c:v>
                </c:pt>
                <c:pt idx="227">
                  <c:v>76232</c:v>
                </c:pt>
                <c:pt idx="228">
                  <c:v>76503</c:v>
                </c:pt>
                <c:pt idx="229">
                  <c:v>76800</c:v>
                </c:pt>
                <c:pt idx="230">
                  <c:v>77106</c:v>
                </c:pt>
                <c:pt idx="231">
                  <c:v>77460</c:v>
                </c:pt>
                <c:pt idx="232">
                  <c:v>77814</c:v>
                </c:pt>
                <c:pt idx="233">
                  <c:v>78154</c:v>
                </c:pt>
                <c:pt idx="234">
                  <c:v>78497</c:v>
                </c:pt>
                <c:pt idx="235">
                  <c:v>78830</c:v>
                </c:pt>
                <c:pt idx="236">
                  <c:v>79181</c:v>
                </c:pt>
                <c:pt idx="237">
                  <c:v>79498</c:v>
                </c:pt>
                <c:pt idx="238">
                  <c:v>79788</c:v>
                </c:pt>
                <c:pt idx="239">
                  <c:v>80050</c:v>
                </c:pt>
                <c:pt idx="240">
                  <c:v>80391</c:v>
                </c:pt>
                <c:pt idx="241">
                  <c:v>80738</c:v>
                </c:pt>
                <c:pt idx="242">
                  <c:v>81098</c:v>
                </c:pt>
                <c:pt idx="243">
                  <c:v>81448</c:v>
                </c:pt>
                <c:pt idx="244">
                  <c:v>81785</c:v>
                </c:pt>
                <c:pt idx="245">
                  <c:v>82141</c:v>
                </c:pt>
                <c:pt idx="246">
                  <c:v>82505</c:v>
                </c:pt>
                <c:pt idx="247">
                  <c:v>82826</c:v>
                </c:pt>
                <c:pt idx="248">
                  <c:v>83126</c:v>
                </c:pt>
                <c:pt idx="249">
                  <c:v>83399</c:v>
                </c:pt>
                <c:pt idx="250">
                  <c:v>83702</c:v>
                </c:pt>
                <c:pt idx="251">
                  <c:v>84006</c:v>
                </c:pt>
                <c:pt idx="252">
                  <c:v>84291</c:v>
                </c:pt>
                <c:pt idx="253">
                  <c:v>84549</c:v>
                </c:pt>
                <c:pt idx="254">
                  <c:v>84902</c:v>
                </c:pt>
                <c:pt idx="255">
                  <c:v>85247</c:v>
                </c:pt>
                <c:pt idx="256">
                  <c:v>85580</c:v>
                </c:pt>
                <c:pt idx="257">
                  <c:v>85926</c:v>
                </c:pt>
                <c:pt idx="258">
                  <c:v>86276</c:v>
                </c:pt>
                <c:pt idx="259">
                  <c:v>86626</c:v>
                </c:pt>
                <c:pt idx="260">
                  <c:v>86957</c:v>
                </c:pt>
                <c:pt idx="261">
                  <c:v>87263</c:v>
                </c:pt>
                <c:pt idx="262">
                  <c:v>87551</c:v>
                </c:pt>
                <c:pt idx="263">
                  <c:v>87874</c:v>
                </c:pt>
                <c:pt idx="264">
                  <c:v>88208</c:v>
                </c:pt>
                <c:pt idx="265">
                  <c:v>88510</c:v>
                </c:pt>
                <c:pt idx="266">
                  <c:v>88830</c:v>
                </c:pt>
                <c:pt idx="267">
                  <c:v>89145</c:v>
                </c:pt>
                <c:pt idx="268">
                  <c:v>89473</c:v>
                </c:pt>
                <c:pt idx="269">
                  <c:v>89812</c:v>
                </c:pt>
                <c:pt idx="270">
                  <c:v>90160</c:v>
                </c:pt>
                <c:pt idx="271">
                  <c:v>90519</c:v>
                </c:pt>
                <c:pt idx="272">
                  <c:v>90817</c:v>
                </c:pt>
                <c:pt idx="273">
                  <c:v>91065</c:v>
                </c:pt>
                <c:pt idx="274">
                  <c:v>91362</c:v>
                </c:pt>
                <c:pt idx="275">
                  <c:v>91647</c:v>
                </c:pt>
                <c:pt idx="276">
                  <c:v>92023</c:v>
                </c:pt>
                <c:pt idx="277">
                  <c:v>92357</c:v>
                </c:pt>
                <c:pt idx="278">
                  <c:v>92656</c:v>
                </c:pt>
                <c:pt idx="279">
                  <c:v>92928</c:v>
                </c:pt>
                <c:pt idx="280">
                  <c:v>93197</c:v>
                </c:pt>
                <c:pt idx="281">
                  <c:v>93510</c:v>
                </c:pt>
                <c:pt idx="282">
                  <c:v>93815</c:v>
                </c:pt>
                <c:pt idx="283">
                  <c:v>94136</c:v>
                </c:pt>
                <c:pt idx="284">
                  <c:v>94460</c:v>
                </c:pt>
                <c:pt idx="285">
                  <c:v>94712</c:v>
                </c:pt>
                <c:pt idx="286">
                  <c:v>95053</c:v>
                </c:pt>
                <c:pt idx="287">
                  <c:v>95405</c:v>
                </c:pt>
              </c:numCache>
            </c:numRef>
          </c:cat>
          <c:val>
            <c:numRef>
              <c:f>Sheet1!$B$2:$B$289</c:f>
              <c:numCache>
                <c:formatCode>General</c:formatCode>
                <c:ptCount val="288"/>
                <c:pt idx="0">
                  <c:v>24</c:v>
                </c:pt>
                <c:pt idx="1">
                  <c:v>24</c:v>
                </c:pt>
                <c:pt idx="2">
                  <c:v>30</c:v>
                </c:pt>
                <c:pt idx="3">
                  <c:v>35</c:v>
                </c:pt>
                <c:pt idx="4">
                  <c:v>31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6</c:v>
                </c:pt>
                <c:pt idx="40">
                  <c:v>5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</c:v>
                </c:pt>
                <c:pt idx="95">
                  <c:v>6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3</c:v>
                </c:pt>
                <c:pt idx="140">
                  <c:v>6</c:v>
                </c:pt>
                <c:pt idx="141">
                  <c:v>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10</c:v>
                </c:pt>
                <c:pt idx="162">
                  <c:v>3</c:v>
                </c:pt>
                <c:pt idx="163">
                  <c:v>3</c:v>
                </c:pt>
                <c:pt idx="164">
                  <c:v>11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18</c:v>
                </c:pt>
                <c:pt idx="180">
                  <c:v>3</c:v>
                </c:pt>
                <c:pt idx="181">
                  <c:v>34</c:v>
                </c:pt>
                <c:pt idx="182">
                  <c:v>24</c:v>
                </c:pt>
                <c:pt idx="183">
                  <c:v>20</c:v>
                </c:pt>
                <c:pt idx="184">
                  <c:v>0</c:v>
                </c:pt>
                <c:pt idx="185">
                  <c:v>3</c:v>
                </c:pt>
                <c:pt idx="186">
                  <c:v>0</c:v>
                </c:pt>
                <c:pt idx="187">
                  <c:v>8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11</c:v>
                </c:pt>
                <c:pt idx="228">
                  <c:v>0</c:v>
                </c:pt>
                <c:pt idx="229">
                  <c:v>4</c:v>
                </c:pt>
                <c:pt idx="230">
                  <c:v>0</c:v>
                </c:pt>
                <c:pt idx="231">
                  <c:v>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18</c:v>
                </c:pt>
                <c:pt idx="238">
                  <c:v>3</c:v>
                </c:pt>
                <c:pt idx="239">
                  <c:v>0</c:v>
                </c:pt>
                <c:pt idx="240">
                  <c:v>0</c:v>
                </c:pt>
                <c:pt idx="241">
                  <c:v>6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21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47312"/>
        <c:axId val="-203150032"/>
      </c:lineChart>
      <c:catAx>
        <c:axId val="-20314731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203150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5003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20314731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Sheet1!$C$2:$C$556</c:f>
              <c:numCache>
                <c:formatCode>General</c:formatCode>
                <c:ptCount val="555"/>
                <c:pt idx="0">
                  <c:v>507</c:v>
                </c:pt>
                <c:pt idx="1">
                  <c:v>641</c:v>
                </c:pt>
                <c:pt idx="2">
                  <c:v>806</c:v>
                </c:pt>
                <c:pt idx="3">
                  <c:v>920</c:v>
                </c:pt>
                <c:pt idx="4">
                  <c:v>1069</c:v>
                </c:pt>
                <c:pt idx="5">
                  <c:v>1218</c:v>
                </c:pt>
                <c:pt idx="6">
                  <c:v>1408</c:v>
                </c:pt>
                <c:pt idx="7">
                  <c:v>1536</c:v>
                </c:pt>
                <c:pt idx="8">
                  <c:v>1708</c:v>
                </c:pt>
                <c:pt idx="9">
                  <c:v>1822</c:v>
                </c:pt>
                <c:pt idx="10">
                  <c:v>1996</c:v>
                </c:pt>
                <c:pt idx="11">
                  <c:v>2127</c:v>
                </c:pt>
                <c:pt idx="12">
                  <c:v>2307</c:v>
                </c:pt>
                <c:pt idx="13">
                  <c:v>2462</c:v>
                </c:pt>
                <c:pt idx="14">
                  <c:v>2624</c:v>
                </c:pt>
                <c:pt idx="15">
                  <c:v>2790</c:v>
                </c:pt>
                <c:pt idx="16">
                  <c:v>2944</c:v>
                </c:pt>
                <c:pt idx="17">
                  <c:v>3115</c:v>
                </c:pt>
                <c:pt idx="18">
                  <c:v>3329</c:v>
                </c:pt>
                <c:pt idx="19">
                  <c:v>3508</c:v>
                </c:pt>
                <c:pt idx="20">
                  <c:v>3680</c:v>
                </c:pt>
                <c:pt idx="21">
                  <c:v>3886</c:v>
                </c:pt>
                <c:pt idx="22">
                  <c:v>4071</c:v>
                </c:pt>
                <c:pt idx="23">
                  <c:v>4282</c:v>
                </c:pt>
                <c:pt idx="24">
                  <c:v>4467</c:v>
                </c:pt>
                <c:pt idx="25">
                  <c:v>4664</c:v>
                </c:pt>
                <c:pt idx="26">
                  <c:v>4872</c:v>
                </c:pt>
                <c:pt idx="27">
                  <c:v>5060</c:v>
                </c:pt>
                <c:pt idx="28">
                  <c:v>5271</c:v>
                </c:pt>
                <c:pt idx="29">
                  <c:v>5467</c:v>
                </c:pt>
                <c:pt idx="30">
                  <c:v>5644</c:v>
                </c:pt>
                <c:pt idx="31">
                  <c:v>5893</c:v>
                </c:pt>
                <c:pt idx="32">
                  <c:v>6067</c:v>
                </c:pt>
                <c:pt idx="33">
                  <c:v>6250</c:v>
                </c:pt>
                <c:pt idx="34">
                  <c:v>6423</c:v>
                </c:pt>
                <c:pt idx="35">
                  <c:v>6543</c:v>
                </c:pt>
                <c:pt idx="36">
                  <c:v>6704</c:v>
                </c:pt>
                <c:pt idx="37">
                  <c:v>6873</c:v>
                </c:pt>
                <c:pt idx="38">
                  <c:v>7035</c:v>
                </c:pt>
                <c:pt idx="39">
                  <c:v>7176</c:v>
                </c:pt>
                <c:pt idx="40">
                  <c:v>7358</c:v>
                </c:pt>
                <c:pt idx="41">
                  <c:v>7509</c:v>
                </c:pt>
                <c:pt idx="42">
                  <c:v>7668</c:v>
                </c:pt>
                <c:pt idx="43">
                  <c:v>7852</c:v>
                </c:pt>
                <c:pt idx="44">
                  <c:v>8162</c:v>
                </c:pt>
                <c:pt idx="45">
                  <c:v>8356</c:v>
                </c:pt>
                <c:pt idx="46">
                  <c:v>8503</c:v>
                </c:pt>
                <c:pt idx="47">
                  <c:v>8661</c:v>
                </c:pt>
                <c:pt idx="48">
                  <c:v>8823</c:v>
                </c:pt>
                <c:pt idx="49">
                  <c:v>8990</c:v>
                </c:pt>
                <c:pt idx="50">
                  <c:v>9145</c:v>
                </c:pt>
                <c:pt idx="51">
                  <c:v>9340</c:v>
                </c:pt>
                <c:pt idx="52">
                  <c:v>9474</c:v>
                </c:pt>
                <c:pt idx="53">
                  <c:v>9669</c:v>
                </c:pt>
                <c:pt idx="54">
                  <c:v>9825</c:v>
                </c:pt>
                <c:pt idx="55">
                  <c:v>9988</c:v>
                </c:pt>
                <c:pt idx="56">
                  <c:v>10156</c:v>
                </c:pt>
                <c:pt idx="57">
                  <c:v>10299</c:v>
                </c:pt>
                <c:pt idx="58">
                  <c:v>10435</c:v>
                </c:pt>
                <c:pt idx="59">
                  <c:v>10607</c:v>
                </c:pt>
                <c:pt idx="60">
                  <c:v>10762</c:v>
                </c:pt>
                <c:pt idx="61">
                  <c:v>10936</c:v>
                </c:pt>
                <c:pt idx="62">
                  <c:v>11111</c:v>
                </c:pt>
                <c:pt idx="63">
                  <c:v>11309</c:v>
                </c:pt>
                <c:pt idx="64">
                  <c:v>11439</c:v>
                </c:pt>
                <c:pt idx="65">
                  <c:v>11597</c:v>
                </c:pt>
                <c:pt idx="66">
                  <c:v>11731</c:v>
                </c:pt>
                <c:pt idx="67">
                  <c:v>11938</c:v>
                </c:pt>
                <c:pt idx="68">
                  <c:v>12078</c:v>
                </c:pt>
                <c:pt idx="69">
                  <c:v>12279</c:v>
                </c:pt>
                <c:pt idx="70">
                  <c:v>12463</c:v>
                </c:pt>
                <c:pt idx="71">
                  <c:v>12637</c:v>
                </c:pt>
                <c:pt idx="72">
                  <c:v>12801</c:v>
                </c:pt>
                <c:pt idx="73">
                  <c:v>12959</c:v>
                </c:pt>
                <c:pt idx="74">
                  <c:v>13130</c:v>
                </c:pt>
                <c:pt idx="75">
                  <c:v>13271</c:v>
                </c:pt>
                <c:pt idx="76">
                  <c:v>13434</c:v>
                </c:pt>
                <c:pt idx="77">
                  <c:v>13611</c:v>
                </c:pt>
                <c:pt idx="78">
                  <c:v>13784</c:v>
                </c:pt>
                <c:pt idx="79">
                  <c:v>13946</c:v>
                </c:pt>
                <c:pt idx="80">
                  <c:v>14110</c:v>
                </c:pt>
                <c:pt idx="81">
                  <c:v>14227</c:v>
                </c:pt>
                <c:pt idx="82">
                  <c:v>14393</c:v>
                </c:pt>
                <c:pt idx="83">
                  <c:v>14524</c:v>
                </c:pt>
                <c:pt idx="84">
                  <c:v>14709</c:v>
                </c:pt>
                <c:pt idx="85">
                  <c:v>14861</c:v>
                </c:pt>
                <c:pt idx="86">
                  <c:v>15036</c:v>
                </c:pt>
                <c:pt idx="87">
                  <c:v>15187</c:v>
                </c:pt>
                <c:pt idx="88">
                  <c:v>15386</c:v>
                </c:pt>
                <c:pt idx="89">
                  <c:v>15554</c:v>
                </c:pt>
                <c:pt idx="90">
                  <c:v>15745</c:v>
                </c:pt>
                <c:pt idx="91">
                  <c:v>15929</c:v>
                </c:pt>
                <c:pt idx="92">
                  <c:v>16107</c:v>
                </c:pt>
                <c:pt idx="93">
                  <c:v>16298</c:v>
                </c:pt>
                <c:pt idx="94">
                  <c:v>16510</c:v>
                </c:pt>
                <c:pt idx="95">
                  <c:v>16723</c:v>
                </c:pt>
                <c:pt idx="96">
                  <c:v>16891</c:v>
                </c:pt>
                <c:pt idx="97">
                  <c:v>17038</c:v>
                </c:pt>
                <c:pt idx="98">
                  <c:v>17218</c:v>
                </c:pt>
                <c:pt idx="99">
                  <c:v>17369</c:v>
                </c:pt>
                <c:pt idx="100">
                  <c:v>17534</c:v>
                </c:pt>
                <c:pt idx="101">
                  <c:v>17700</c:v>
                </c:pt>
                <c:pt idx="102">
                  <c:v>17868</c:v>
                </c:pt>
                <c:pt idx="103">
                  <c:v>18020</c:v>
                </c:pt>
                <c:pt idx="104">
                  <c:v>18208</c:v>
                </c:pt>
                <c:pt idx="105">
                  <c:v>18377</c:v>
                </c:pt>
                <c:pt idx="106">
                  <c:v>18532</c:v>
                </c:pt>
                <c:pt idx="107">
                  <c:v>18705</c:v>
                </c:pt>
                <c:pt idx="108">
                  <c:v>18868</c:v>
                </c:pt>
                <c:pt idx="109">
                  <c:v>19051</c:v>
                </c:pt>
                <c:pt idx="110">
                  <c:v>19227</c:v>
                </c:pt>
                <c:pt idx="111">
                  <c:v>19379</c:v>
                </c:pt>
                <c:pt idx="112">
                  <c:v>19546</c:v>
                </c:pt>
                <c:pt idx="113">
                  <c:v>19748</c:v>
                </c:pt>
                <c:pt idx="114">
                  <c:v>19954</c:v>
                </c:pt>
                <c:pt idx="115">
                  <c:v>20121</c:v>
                </c:pt>
                <c:pt idx="116">
                  <c:v>20243</c:v>
                </c:pt>
                <c:pt idx="117">
                  <c:v>20415</c:v>
                </c:pt>
                <c:pt idx="118">
                  <c:v>20592</c:v>
                </c:pt>
                <c:pt idx="119">
                  <c:v>20760</c:v>
                </c:pt>
                <c:pt idx="120">
                  <c:v>20916</c:v>
                </c:pt>
                <c:pt idx="121">
                  <c:v>21094</c:v>
                </c:pt>
                <c:pt idx="122">
                  <c:v>21247</c:v>
                </c:pt>
                <c:pt idx="123">
                  <c:v>21409</c:v>
                </c:pt>
                <c:pt idx="124">
                  <c:v>21544</c:v>
                </c:pt>
                <c:pt idx="125">
                  <c:v>21736</c:v>
                </c:pt>
                <c:pt idx="126">
                  <c:v>21895</c:v>
                </c:pt>
                <c:pt idx="127">
                  <c:v>22062</c:v>
                </c:pt>
                <c:pt idx="128">
                  <c:v>22268</c:v>
                </c:pt>
                <c:pt idx="129">
                  <c:v>22427</c:v>
                </c:pt>
                <c:pt idx="130">
                  <c:v>22580</c:v>
                </c:pt>
                <c:pt idx="131">
                  <c:v>22764</c:v>
                </c:pt>
                <c:pt idx="132">
                  <c:v>22888</c:v>
                </c:pt>
                <c:pt idx="133">
                  <c:v>23051</c:v>
                </c:pt>
                <c:pt idx="134">
                  <c:v>23189</c:v>
                </c:pt>
                <c:pt idx="135">
                  <c:v>23367</c:v>
                </c:pt>
                <c:pt idx="136">
                  <c:v>23520</c:v>
                </c:pt>
                <c:pt idx="137">
                  <c:v>23671</c:v>
                </c:pt>
                <c:pt idx="138">
                  <c:v>23812</c:v>
                </c:pt>
                <c:pt idx="139">
                  <c:v>23997</c:v>
                </c:pt>
                <c:pt idx="140">
                  <c:v>24135</c:v>
                </c:pt>
                <c:pt idx="141">
                  <c:v>24309</c:v>
                </c:pt>
                <c:pt idx="142">
                  <c:v>24480</c:v>
                </c:pt>
                <c:pt idx="143">
                  <c:v>24669</c:v>
                </c:pt>
                <c:pt idx="144">
                  <c:v>24858</c:v>
                </c:pt>
                <c:pt idx="145">
                  <c:v>25046</c:v>
                </c:pt>
                <c:pt idx="146">
                  <c:v>25182</c:v>
                </c:pt>
                <c:pt idx="147">
                  <c:v>25344</c:v>
                </c:pt>
                <c:pt idx="148">
                  <c:v>25497</c:v>
                </c:pt>
                <c:pt idx="149">
                  <c:v>25653</c:v>
                </c:pt>
                <c:pt idx="150">
                  <c:v>25771</c:v>
                </c:pt>
                <c:pt idx="151">
                  <c:v>25938</c:v>
                </c:pt>
                <c:pt idx="152">
                  <c:v>26097</c:v>
                </c:pt>
                <c:pt idx="153">
                  <c:v>26258</c:v>
                </c:pt>
                <c:pt idx="154">
                  <c:v>26377</c:v>
                </c:pt>
                <c:pt idx="155">
                  <c:v>26559</c:v>
                </c:pt>
                <c:pt idx="156">
                  <c:v>26704</c:v>
                </c:pt>
                <c:pt idx="157">
                  <c:v>26860</c:v>
                </c:pt>
                <c:pt idx="158">
                  <c:v>26990</c:v>
                </c:pt>
                <c:pt idx="159">
                  <c:v>27159</c:v>
                </c:pt>
                <c:pt idx="160">
                  <c:v>27326</c:v>
                </c:pt>
                <c:pt idx="161">
                  <c:v>27504</c:v>
                </c:pt>
                <c:pt idx="162">
                  <c:v>27689</c:v>
                </c:pt>
                <c:pt idx="163">
                  <c:v>27846</c:v>
                </c:pt>
                <c:pt idx="164">
                  <c:v>28018</c:v>
                </c:pt>
                <c:pt idx="165">
                  <c:v>28179</c:v>
                </c:pt>
                <c:pt idx="166">
                  <c:v>28345</c:v>
                </c:pt>
                <c:pt idx="167">
                  <c:v>28524</c:v>
                </c:pt>
                <c:pt idx="168">
                  <c:v>28742</c:v>
                </c:pt>
                <c:pt idx="169">
                  <c:v>28880</c:v>
                </c:pt>
                <c:pt idx="170">
                  <c:v>29048</c:v>
                </c:pt>
                <c:pt idx="171">
                  <c:v>29215</c:v>
                </c:pt>
                <c:pt idx="172">
                  <c:v>29384</c:v>
                </c:pt>
                <c:pt idx="173">
                  <c:v>29532</c:v>
                </c:pt>
                <c:pt idx="174">
                  <c:v>29695</c:v>
                </c:pt>
                <c:pt idx="175">
                  <c:v>29846</c:v>
                </c:pt>
                <c:pt idx="176">
                  <c:v>30032</c:v>
                </c:pt>
                <c:pt idx="177">
                  <c:v>30194</c:v>
                </c:pt>
                <c:pt idx="178">
                  <c:v>30389</c:v>
                </c:pt>
                <c:pt idx="179">
                  <c:v>30589</c:v>
                </c:pt>
                <c:pt idx="180">
                  <c:v>30766</c:v>
                </c:pt>
                <c:pt idx="181">
                  <c:v>30962</c:v>
                </c:pt>
                <c:pt idx="182">
                  <c:v>31155</c:v>
                </c:pt>
                <c:pt idx="183">
                  <c:v>31347</c:v>
                </c:pt>
                <c:pt idx="184">
                  <c:v>31509</c:v>
                </c:pt>
                <c:pt idx="185">
                  <c:v>31675</c:v>
                </c:pt>
                <c:pt idx="186">
                  <c:v>31833</c:v>
                </c:pt>
                <c:pt idx="187">
                  <c:v>32010</c:v>
                </c:pt>
                <c:pt idx="188">
                  <c:v>32171</c:v>
                </c:pt>
                <c:pt idx="189">
                  <c:v>32360</c:v>
                </c:pt>
                <c:pt idx="190">
                  <c:v>32507</c:v>
                </c:pt>
                <c:pt idx="191">
                  <c:v>32662</c:v>
                </c:pt>
                <c:pt idx="192">
                  <c:v>32811</c:v>
                </c:pt>
                <c:pt idx="193">
                  <c:v>32976</c:v>
                </c:pt>
                <c:pt idx="194">
                  <c:v>33146</c:v>
                </c:pt>
                <c:pt idx="195">
                  <c:v>33313</c:v>
                </c:pt>
                <c:pt idx="196">
                  <c:v>33478</c:v>
                </c:pt>
                <c:pt idx="197">
                  <c:v>33636</c:v>
                </c:pt>
                <c:pt idx="198">
                  <c:v>33817</c:v>
                </c:pt>
                <c:pt idx="199">
                  <c:v>33993</c:v>
                </c:pt>
                <c:pt idx="200">
                  <c:v>34169</c:v>
                </c:pt>
                <c:pt idx="201">
                  <c:v>34342</c:v>
                </c:pt>
                <c:pt idx="202">
                  <c:v>34535</c:v>
                </c:pt>
                <c:pt idx="203">
                  <c:v>34698</c:v>
                </c:pt>
                <c:pt idx="204">
                  <c:v>34888</c:v>
                </c:pt>
                <c:pt idx="205">
                  <c:v>35061</c:v>
                </c:pt>
                <c:pt idx="206">
                  <c:v>35228</c:v>
                </c:pt>
                <c:pt idx="207">
                  <c:v>35374</c:v>
                </c:pt>
                <c:pt idx="208">
                  <c:v>35547</c:v>
                </c:pt>
                <c:pt idx="209">
                  <c:v>35725</c:v>
                </c:pt>
                <c:pt idx="210">
                  <c:v>35889</c:v>
                </c:pt>
                <c:pt idx="211">
                  <c:v>36057</c:v>
                </c:pt>
                <c:pt idx="212">
                  <c:v>36212</c:v>
                </c:pt>
                <c:pt idx="213">
                  <c:v>36418</c:v>
                </c:pt>
                <c:pt idx="214">
                  <c:v>36597</c:v>
                </c:pt>
                <c:pt idx="215">
                  <c:v>36754</c:v>
                </c:pt>
                <c:pt idx="216">
                  <c:v>36974</c:v>
                </c:pt>
                <c:pt idx="217">
                  <c:v>37138</c:v>
                </c:pt>
                <c:pt idx="218">
                  <c:v>37304</c:v>
                </c:pt>
                <c:pt idx="219">
                  <c:v>37485</c:v>
                </c:pt>
                <c:pt idx="220">
                  <c:v>37654</c:v>
                </c:pt>
                <c:pt idx="221">
                  <c:v>37829</c:v>
                </c:pt>
                <c:pt idx="222">
                  <c:v>38026</c:v>
                </c:pt>
                <c:pt idx="223">
                  <c:v>38177</c:v>
                </c:pt>
                <c:pt idx="224">
                  <c:v>38402</c:v>
                </c:pt>
                <c:pt idx="225">
                  <c:v>38540</c:v>
                </c:pt>
                <c:pt idx="226">
                  <c:v>38706</c:v>
                </c:pt>
                <c:pt idx="227">
                  <c:v>38843</c:v>
                </c:pt>
                <c:pt idx="228">
                  <c:v>38993</c:v>
                </c:pt>
                <c:pt idx="229">
                  <c:v>39179</c:v>
                </c:pt>
                <c:pt idx="230">
                  <c:v>39330</c:v>
                </c:pt>
                <c:pt idx="231">
                  <c:v>39492</c:v>
                </c:pt>
                <c:pt idx="232">
                  <c:v>39668</c:v>
                </c:pt>
                <c:pt idx="233">
                  <c:v>39824</c:v>
                </c:pt>
                <c:pt idx="234">
                  <c:v>39982</c:v>
                </c:pt>
                <c:pt idx="235">
                  <c:v>40128</c:v>
                </c:pt>
                <c:pt idx="236">
                  <c:v>40296</c:v>
                </c:pt>
                <c:pt idx="237">
                  <c:v>40487</c:v>
                </c:pt>
                <c:pt idx="238">
                  <c:v>40628</c:v>
                </c:pt>
                <c:pt idx="239">
                  <c:v>40823</c:v>
                </c:pt>
                <c:pt idx="240">
                  <c:v>40991</c:v>
                </c:pt>
                <c:pt idx="241">
                  <c:v>41185</c:v>
                </c:pt>
                <c:pt idx="242">
                  <c:v>41397</c:v>
                </c:pt>
                <c:pt idx="243">
                  <c:v>41604</c:v>
                </c:pt>
                <c:pt idx="244">
                  <c:v>41788</c:v>
                </c:pt>
                <c:pt idx="245">
                  <c:v>41964</c:v>
                </c:pt>
                <c:pt idx="246">
                  <c:v>42174</c:v>
                </c:pt>
                <c:pt idx="247">
                  <c:v>42382</c:v>
                </c:pt>
                <c:pt idx="248">
                  <c:v>42587</c:v>
                </c:pt>
                <c:pt idx="249">
                  <c:v>42771</c:v>
                </c:pt>
                <c:pt idx="250">
                  <c:v>42986</c:v>
                </c:pt>
                <c:pt idx="251">
                  <c:v>43184</c:v>
                </c:pt>
                <c:pt idx="252">
                  <c:v>43390</c:v>
                </c:pt>
                <c:pt idx="253">
                  <c:v>43596</c:v>
                </c:pt>
                <c:pt idx="254">
                  <c:v>43838</c:v>
                </c:pt>
                <c:pt idx="255">
                  <c:v>44027</c:v>
                </c:pt>
                <c:pt idx="256">
                  <c:v>44227</c:v>
                </c:pt>
                <c:pt idx="257">
                  <c:v>44419</c:v>
                </c:pt>
                <c:pt idx="258">
                  <c:v>44605</c:v>
                </c:pt>
                <c:pt idx="259">
                  <c:v>44803</c:v>
                </c:pt>
                <c:pt idx="260">
                  <c:v>45007</c:v>
                </c:pt>
                <c:pt idx="261">
                  <c:v>45203</c:v>
                </c:pt>
                <c:pt idx="262">
                  <c:v>45392</c:v>
                </c:pt>
                <c:pt idx="263">
                  <c:v>45586</c:v>
                </c:pt>
                <c:pt idx="264">
                  <c:v>45773</c:v>
                </c:pt>
                <c:pt idx="265">
                  <c:v>45974</c:v>
                </c:pt>
                <c:pt idx="266">
                  <c:v>46206</c:v>
                </c:pt>
                <c:pt idx="267">
                  <c:v>46396</c:v>
                </c:pt>
                <c:pt idx="268">
                  <c:v>46587</c:v>
                </c:pt>
                <c:pt idx="269">
                  <c:v>46777</c:v>
                </c:pt>
                <c:pt idx="270">
                  <c:v>46949</c:v>
                </c:pt>
                <c:pt idx="271">
                  <c:v>47115</c:v>
                </c:pt>
                <c:pt idx="272">
                  <c:v>47256</c:v>
                </c:pt>
                <c:pt idx="273">
                  <c:v>47418</c:v>
                </c:pt>
                <c:pt idx="274">
                  <c:v>47563</c:v>
                </c:pt>
                <c:pt idx="275">
                  <c:v>47718</c:v>
                </c:pt>
                <c:pt idx="276">
                  <c:v>47864</c:v>
                </c:pt>
                <c:pt idx="277">
                  <c:v>48024</c:v>
                </c:pt>
                <c:pt idx="278">
                  <c:v>48183</c:v>
                </c:pt>
                <c:pt idx="279">
                  <c:v>48377</c:v>
                </c:pt>
                <c:pt idx="280">
                  <c:v>48563</c:v>
                </c:pt>
                <c:pt idx="281">
                  <c:v>48764</c:v>
                </c:pt>
                <c:pt idx="282">
                  <c:v>48962</c:v>
                </c:pt>
                <c:pt idx="283">
                  <c:v>49155</c:v>
                </c:pt>
                <c:pt idx="284">
                  <c:v>49344</c:v>
                </c:pt>
                <c:pt idx="285">
                  <c:v>49545</c:v>
                </c:pt>
                <c:pt idx="286">
                  <c:v>49742</c:v>
                </c:pt>
                <c:pt idx="287">
                  <c:v>49935</c:v>
                </c:pt>
                <c:pt idx="288">
                  <c:v>50126</c:v>
                </c:pt>
                <c:pt idx="289">
                  <c:v>50339</c:v>
                </c:pt>
                <c:pt idx="290">
                  <c:v>50541</c:v>
                </c:pt>
                <c:pt idx="291">
                  <c:v>50744</c:v>
                </c:pt>
                <c:pt idx="292">
                  <c:v>50940</c:v>
                </c:pt>
                <c:pt idx="293">
                  <c:v>51166</c:v>
                </c:pt>
                <c:pt idx="294">
                  <c:v>51394</c:v>
                </c:pt>
                <c:pt idx="295">
                  <c:v>51593</c:v>
                </c:pt>
                <c:pt idx="296">
                  <c:v>51736</c:v>
                </c:pt>
                <c:pt idx="297">
                  <c:v>51910</c:v>
                </c:pt>
                <c:pt idx="298">
                  <c:v>52082</c:v>
                </c:pt>
                <c:pt idx="299">
                  <c:v>52241</c:v>
                </c:pt>
                <c:pt idx="300">
                  <c:v>52382</c:v>
                </c:pt>
                <c:pt idx="301">
                  <c:v>52541</c:v>
                </c:pt>
                <c:pt idx="302">
                  <c:v>52718</c:v>
                </c:pt>
                <c:pt idx="303">
                  <c:v>52893</c:v>
                </c:pt>
                <c:pt idx="304">
                  <c:v>53046</c:v>
                </c:pt>
                <c:pt idx="305">
                  <c:v>53243</c:v>
                </c:pt>
                <c:pt idx="306">
                  <c:v>53411</c:v>
                </c:pt>
                <c:pt idx="307">
                  <c:v>53589</c:v>
                </c:pt>
                <c:pt idx="308">
                  <c:v>53753</c:v>
                </c:pt>
                <c:pt idx="309">
                  <c:v>53968</c:v>
                </c:pt>
                <c:pt idx="310">
                  <c:v>54105</c:v>
                </c:pt>
                <c:pt idx="311">
                  <c:v>54287</c:v>
                </c:pt>
                <c:pt idx="312">
                  <c:v>54447</c:v>
                </c:pt>
                <c:pt idx="313">
                  <c:v>54624</c:v>
                </c:pt>
                <c:pt idx="314">
                  <c:v>54817</c:v>
                </c:pt>
                <c:pt idx="315">
                  <c:v>55020</c:v>
                </c:pt>
                <c:pt idx="316">
                  <c:v>55185</c:v>
                </c:pt>
                <c:pt idx="317">
                  <c:v>55358</c:v>
                </c:pt>
                <c:pt idx="318">
                  <c:v>55481</c:v>
                </c:pt>
                <c:pt idx="319">
                  <c:v>55640</c:v>
                </c:pt>
                <c:pt idx="320">
                  <c:v>55795</c:v>
                </c:pt>
                <c:pt idx="321">
                  <c:v>55979</c:v>
                </c:pt>
                <c:pt idx="322">
                  <c:v>56165</c:v>
                </c:pt>
                <c:pt idx="323">
                  <c:v>56304</c:v>
                </c:pt>
                <c:pt idx="324">
                  <c:v>56470</c:v>
                </c:pt>
                <c:pt idx="325">
                  <c:v>56622</c:v>
                </c:pt>
                <c:pt idx="326">
                  <c:v>56774</c:v>
                </c:pt>
                <c:pt idx="327">
                  <c:v>56976</c:v>
                </c:pt>
                <c:pt idx="328">
                  <c:v>57130</c:v>
                </c:pt>
                <c:pt idx="329">
                  <c:v>57243</c:v>
                </c:pt>
                <c:pt idx="330">
                  <c:v>57402</c:v>
                </c:pt>
                <c:pt idx="331">
                  <c:v>57530</c:v>
                </c:pt>
                <c:pt idx="332">
                  <c:v>57698</c:v>
                </c:pt>
                <c:pt idx="333">
                  <c:v>57888</c:v>
                </c:pt>
                <c:pt idx="334">
                  <c:v>58093</c:v>
                </c:pt>
                <c:pt idx="335">
                  <c:v>58301</c:v>
                </c:pt>
                <c:pt idx="336">
                  <c:v>58508</c:v>
                </c:pt>
                <c:pt idx="337">
                  <c:v>58711</c:v>
                </c:pt>
                <c:pt idx="338">
                  <c:v>58898</c:v>
                </c:pt>
                <c:pt idx="339">
                  <c:v>59119</c:v>
                </c:pt>
                <c:pt idx="340">
                  <c:v>59285</c:v>
                </c:pt>
                <c:pt idx="341">
                  <c:v>59486</c:v>
                </c:pt>
                <c:pt idx="342">
                  <c:v>59666</c:v>
                </c:pt>
                <c:pt idx="343">
                  <c:v>59884</c:v>
                </c:pt>
                <c:pt idx="344">
                  <c:v>60079</c:v>
                </c:pt>
                <c:pt idx="345">
                  <c:v>60283</c:v>
                </c:pt>
                <c:pt idx="346">
                  <c:v>60479</c:v>
                </c:pt>
                <c:pt idx="347">
                  <c:v>60676</c:v>
                </c:pt>
                <c:pt idx="348">
                  <c:v>60881</c:v>
                </c:pt>
                <c:pt idx="349">
                  <c:v>61081</c:v>
                </c:pt>
                <c:pt idx="350">
                  <c:v>61289</c:v>
                </c:pt>
                <c:pt idx="351">
                  <c:v>61438</c:v>
                </c:pt>
                <c:pt idx="352">
                  <c:v>61609</c:v>
                </c:pt>
                <c:pt idx="353">
                  <c:v>61776</c:v>
                </c:pt>
                <c:pt idx="354">
                  <c:v>61914</c:v>
                </c:pt>
                <c:pt idx="355">
                  <c:v>62102</c:v>
                </c:pt>
                <c:pt idx="356">
                  <c:v>62280</c:v>
                </c:pt>
                <c:pt idx="357">
                  <c:v>62462</c:v>
                </c:pt>
                <c:pt idx="358">
                  <c:v>62644</c:v>
                </c:pt>
                <c:pt idx="359">
                  <c:v>62827</c:v>
                </c:pt>
                <c:pt idx="360">
                  <c:v>62990</c:v>
                </c:pt>
                <c:pt idx="361">
                  <c:v>63116</c:v>
                </c:pt>
                <c:pt idx="362">
                  <c:v>63282</c:v>
                </c:pt>
                <c:pt idx="363">
                  <c:v>63406</c:v>
                </c:pt>
                <c:pt idx="364">
                  <c:v>63612</c:v>
                </c:pt>
                <c:pt idx="365">
                  <c:v>63794</c:v>
                </c:pt>
                <c:pt idx="366">
                  <c:v>63962</c:v>
                </c:pt>
                <c:pt idx="367">
                  <c:v>64130</c:v>
                </c:pt>
                <c:pt idx="368">
                  <c:v>64270</c:v>
                </c:pt>
                <c:pt idx="369">
                  <c:v>64448</c:v>
                </c:pt>
                <c:pt idx="370">
                  <c:v>64585</c:v>
                </c:pt>
                <c:pt idx="371">
                  <c:v>64761</c:v>
                </c:pt>
                <c:pt idx="372">
                  <c:v>64932</c:v>
                </c:pt>
                <c:pt idx="373">
                  <c:v>65102</c:v>
                </c:pt>
                <c:pt idx="374">
                  <c:v>65260</c:v>
                </c:pt>
                <c:pt idx="375">
                  <c:v>65430</c:v>
                </c:pt>
                <c:pt idx="376">
                  <c:v>65573</c:v>
                </c:pt>
                <c:pt idx="377">
                  <c:v>65781</c:v>
                </c:pt>
                <c:pt idx="378">
                  <c:v>65923</c:v>
                </c:pt>
                <c:pt idx="379">
                  <c:v>66100</c:v>
                </c:pt>
                <c:pt idx="380">
                  <c:v>66236</c:v>
                </c:pt>
                <c:pt idx="381">
                  <c:v>66405</c:v>
                </c:pt>
                <c:pt idx="382">
                  <c:v>66543</c:v>
                </c:pt>
                <c:pt idx="383">
                  <c:v>66705</c:v>
                </c:pt>
                <c:pt idx="384">
                  <c:v>66858</c:v>
                </c:pt>
                <c:pt idx="385">
                  <c:v>67009</c:v>
                </c:pt>
                <c:pt idx="386">
                  <c:v>67179</c:v>
                </c:pt>
                <c:pt idx="387">
                  <c:v>67315</c:v>
                </c:pt>
                <c:pt idx="388">
                  <c:v>67498</c:v>
                </c:pt>
                <c:pt idx="389">
                  <c:v>67660</c:v>
                </c:pt>
                <c:pt idx="390">
                  <c:v>67833</c:v>
                </c:pt>
                <c:pt idx="391">
                  <c:v>67993</c:v>
                </c:pt>
                <c:pt idx="392">
                  <c:v>68162</c:v>
                </c:pt>
                <c:pt idx="393">
                  <c:v>68329</c:v>
                </c:pt>
                <c:pt idx="394">
                  <c:v>68515</c:v>
                </c:pt>
                <c:pt idx="395">
                  <c:v>68706</c:v>
                </c:pt>
                <c:pt idx="396">
                  <c:v>68878</c:v>
                </c:pt>
                <c:pt idx="397">
                  <c:v>69036</c:v>
                </c:pt>
                <c:pt idx="398">
                  <c:v>69194</c:v>
                </c:pt>
                <c:pt idx="399">
                  <c:v>69360</c:v>
                </c:pt>
                <c:pt idx="400">
                  <c:v>69530</c:v>
                </c:pt>
                <c:pt idx="401">
                  <c:v>69666</c:v>
                </c:pt>
                <c:pt idx="402">
                  <c:v>69829</c:v>
                </c:pt>
                <c:pt idx="403">
                  <c:v>70049</c:v>
                </c:pt>
                <c:pt idx="404">
                  <c:v>70223</c:v>
                </c:pt>
                <c:pt idx="405">
                  <c:v>70397</c:v>
                </c:pt>
                <c:pt idx="406">
                  <c:v>70560</c:v>
                </c:pt>
                <c:pt idx="407">
                  <c:v>70730</c:v>
                </c:pt>
                <c:pt idx="408">
                  <c:v>70915</c:v>
                </c:pt>
                <c:pt idx="409">
                  <c:v>71089</c:v>
                </c:pt>
                <c:pt idx="410">
                  <c:v>71251</c:v>
                </c:pt>
                <c:pt idx="411">
                  <c:v>71423</c:v>
                </c:pt>
                <c:pt idx="412">
                  <c:v>71571</c:v>
                </c:pt>
                <c:pt idx="413">
                  <c:v>71757</c:v>
                </c:pt>
                <c:pt idx="414">
                  <c:v>71919</c:v>
                </c:pt>
                <c:pt idx="415">
                  <c:v>72077</c:v>
                </c:pt>
                <c:pt idx="416">
                  <c:v>72213</c:v>
                </c:pt>
                <c:pt idx="417">
                  <c:v>72378</c:v>
                </c:pt>
                <c:pt idx="418">
                  <c:v>72521</c:v>
                </c:pt>
                <c:pt idx="419">
                  <c:v>72729</c:v>
                </c:pt>
                <c:pt idx="420">
                  <c:v>72868</c:v>
                </c:pt>
                <c:pt idx="421">
                  <c:v>73029</c:v>
                </c:pt>
                <c:pt idx="422">
                  <c:v>73144</c:v>
                </c:pt>
                <c:pt idx="423">
                  <c:v>73305</c:v>
                </c:pt>
                <c:pt idx="424">
                  <c:v>73486</c:v>
                </c:pt>
                <c:pt idx="425">
                  <c:v>73647</c:v>
                </c:pt>
                <c:pt idx="426">
                  <c:v>73825</c:v>
                </c:pt>
                <c:pt idx="427">
                  <c:v>73994</c:v>
                </c:pt>
                <c:pt idx="428">
                  <c:v>74171</c:v>
                </c:pt>
                <c:pt idx="429">
                  <c:v>74293</c:v>
                </c:pt>
                <c:pt idx="430">
                  <c:v>74457</c:v>
                </c:pt>
                <c:pt idx="431">
                  <c:v>74633</c:v>
                </c:pt>
                <c:pt idx="432">
                  <c:v>74837</c:v>
                </c:pt>
                <c:pt idx="433">
                  <c:v>74994</c:v>
                </c:pt>
                <c:pt idx="434">
                  <c:v>75163</c:v>
                </c:pt>
                <c:pt idx="435">
                  <c:v>75316</c:v>
                </c:pt>
                <c:pt idx="436">
                  <c:v>75475</c:v>
                </c:pt>
                <c:pt idx="437">
                  <c:v>75623</c:v>
                </c:pt>
                <c:pt idx="438">
                  <c:v>75767</c:v>
                </c:pt>
                <c:pt idx="439">
                  <c:v>75945</c:v>
                </c:pt>
                <c:pt idx="440">
                  <c:v>76128</c:v>
                </c:pt>
                <c:pt idx="441">
                  <c:v>76316</c:v>
                </c:pt>
                <c:pt idx="442">
                  <c:v>76482</c:v>
                </c:pt>
                <c:pt idx="443">
                  <c:v>76660</c:v>
                </c:pt>
                <c:pt idx="444">
                  <c:v>76817</c:v>
                </c:pt>
                <c:pt idx="445">
                  <c:v>76975</c:v>
                </c:pt>
                <c:pt idx="446">
                  <c:v>77158</c:v>
                </c:pt>
                <c:pt idx="447">
                  <c:v>77296</c:v>
                </c:pt>
                <c:pt idx="448">
                  <c:v>77490</c:v>
                </c:pt>
                <c:pt idx="449">
                  <c:v>77671</c:v>
                </c:pt>
                <c:pt idx="450">
                  <c:v>77846</c:v>
                </c:pt>
                <c:pt idx="451">
                  <c:v>77984</c:v>
                </c:pt>
                <c:pt idx="452">
                  <c:v>78183</c:v>
                </c:pt>
                <c:pt idx="453">
                  <c:v>78346</c:v>
                </c:pt>
                <c:pt idx="454">
                  <c:v>78536</c:v>
                </c:pt>
                <c:pt idx="455">
                  <c:v>78693</c:v>
                </c:pt>
                <c:pt idx="456">
                  <c:v>78869</c:v>
                </c:pt>
                <c:pt idx="457">
                  <c:v>79030</c:v>
                </c:pt>
                <c:pt idx="458">
                  <c:v>79200</c:v>
                </c:pt>
                <c:pt idx="459">
                  <c:v>79401</c:v>
                </c:pt>
                <c:pt idx="460">
                  <c:v>79574</c:v>
                </c:pt>
                <c:pt idx="461">
                  <c:v>79715</c:v>
                </c:pt>
                <c:pt idx="462">
                  <c:v>79870</c:v>
                </c:pt>
                <c:pt idx="463">
                  <c:v>80002</c:v>
                </c:pt>
                <c:pt idx="464">
                  <c:v>80204</c:v>
                </c:pt>
                <c:pt idx="465">
                  <c:v>80411</c:v>
                </c:pt>
                <c:pt idx="466">
                  <c:v>80578</c:v>
                </c:pt>
                <c:pt idx="467">
                  <c:v>80771</c:v>
                </c:pt>
                <c:pt idx="468">
                  <c:v>80950</c:v>
                </c:pt>
                <c:pt idx="469">
                  <c:v>81119</c:v>
                </c:pt>
                <c:pt idx="470">
                  <c:v>81276</c:v>
                </c:pt>
                <c:pt idx="471">
                  <c:v>81460</c:v>
                </c:pt>
                <c:pt idx="472">
                  <c:v>81631</c:v>
                </c:pt>
                <c:pt idx="473">
                  <c:v>81824</c:v>
                </c:pt>
                <c:pt idx="474">
                  <c:v>82001</c:v>
                </c:pt>
                <c:pt idx="475">
                  <c:v>82177</c:v>
                </c:pt>
                <c:pt idx="476">
                  <c:v>82345</c:v>
                </c:pt>
                <c:pt idx="477">
                  <c:v>82559</c:v>
                </c:pt>
                <c:pt idx="478">
                  <c:v>82701</c:v>
                </c:pt>
                <c:pt idx="479">
                  <c:v>82885</c:v>
                </c:pt>
                <c:pt idx="480">
                  <c:v>83032</c:v>
                </c:pt>
                <c:pt idx="481">
                  <c:v>83262</c:v>
                </c:pt>
                <c:pt idx="482">
                  <c:v>83424</c:v>
                </c:pt>
                <c:pt idx="483">
                  <c:v>83581</c:v>
                </c:pt>
                <c:pt idx="484">
                  <c:v>83743</c:v>
                </c:pt>
                <c:pt idx="485">
                  <c:v>83898</c:v>
                </c:pt>
                <c:pt idx="486">
                  <c:v>84070</c:v>
                </c:pt>
                <c:pt idx="487">
                  <c:v>84209</c:v>
                </c:pt>
                <c:pt idx="488">
                  <c:v>84390</c:v>
                </c:pt>
                <c:pt idx="489">
                  <c:v>84582</c:v>
                </c:pt>
                <c:pt idx="490">
                  <c:v>84761</c:v>
                </c:pt>
                <c:pt idx="491">
                  <c:v>84932</c:v>
                </c:pt>
                <c:pt idx="492">
                  <c:v>85091</c:v>
                </c:pt>
                <c:pt idx="493">
                  <c:v>85262</c:v>
                </c:pt>
                <c:pt idx="494">
                  <c:v>85430</c:v>
                </c:pt>
                <c:pt idx="495">
                  <c:v>85612</c:v>
                </c:pt>
                <c:pt idx="496">
                  <c:v>85765</c:v>
                </c:pt>
                <c:pt idx="497">
                  <c:v>85938</c:v>
                </c:pt>
                <c:pt idx="498">
                  <c:v>86101</c:v>
                </c:pt>
                <c:pt idx="499">
                  <c:v>86299</c:v>
                </c:pt>
                <c:pt idx="500">
                  <c:v>86448</c:v>
                </c:pt>
                <c:pt idx="501">
                  <c:v>86637</c:v>
                </c:pt>
                <c:pt idx="502">
                  <c:v>86806</c:v>
                </c:pt>
                <c:pt idx="503">
                  <c:v>86989</c:v>
                </c:pt>
                <c:pt idx="504">
                  <c:v>87130</c:v>
                </c:pt>
                <c:pt idx="505">
                  <c:v>87280</c:v>
                </c:pt>
                <c:pt idx="506">
                  <c:v>87410</c:v>
                </c:pt>
                <c:pt idx="507">
                  <c:v>87590</c:v>
                </c:pt>
                <c:pt idx="508">
                  <c:v>87745</c:v>
                </c:pt>
                <c:pt idx="509">
                  <c:v>87930</c:v>
                </c:pt>
                <c:pt idx="510">
                  <c:v>88107</c:v>
                </c:pt>
                <c:pt idx="511">
                  <c:v>88271</c:v>
                </c:pt>
                <c:pt idx="512">
                  <c:v>88443</c:v>
                </c:pt>
                <c:pt idx="513">
                  <c:v>88637</c:v>
                </c:pt>
                <c:pt idx="514">
                  <c:v>88800</c:v>
                </c:pt>
                <c:pt idx="515">
                  <c:v>88981</c:v>
                </c:pt>
                <c:pt idx="516">
                  <c:v>89160</c:v>
                </c:pt>
                <c:pt idx="517">
                  <c:v>89325</c:v>
                </c:pt>
                <c:pt idx="518">
                  <c:v>89495</c:v>
                </c:pt>
                <c:pt idx="519">
                  <c:v>89648</c:v>
                </c:pt>
                <c:pt idx="520">
                  <c:v>89821</c:v>
                </c:pt>
                <c:pt idx="521">
                  <c:v>89979</c:v>
                </c:pt>
                <c:pt idx="522">
                  <c:v>90150</c:v>
                </c:pt>
                <c:pt idx="523">
                  <c:v>90352</c:v>
                </c:pt>
                <c:pt idx="524">
                  <c:v>90532</c:v>
                </c:pt>
                <c:pt idx="525">
                  <c:v>90718</c:v>
                </c:pt>
                <c:pt idx="526">
                  <c:v>90915</c:v>
                </c:pt>
                <c:pt idx="527">
                  <c:v>91099</c:v>
                </c:pt>
                <c:pt idx="528">
                  <c:v>91228</c:v>
                </c:pt>
                <c:pt idx="529">
                  <c:v>91402</c:v>
                </c:pt>
                <c:pt idx="530">
                  <c:v>91517</c:v>
                </c:pt>
                <c:pt idx="531">
                  <c:v>91692</c:v>
                </c:pt>
                <c:pt idx="532">
                  <c:v>91861</c:v>
                </c:pt>
                <c:pt idx="533">
                  <c:v>92060</c:v>
                </c:pt>
                <c:pt idx="534">
                  <c:v>92225</c:v>
                </c:pt>
                <c:pt idx="535">
                  <c:v>92388</c:v>
                </c:pt>
                <c:pt idx="536">
                  <c:v>92523</c:v>
                </c:pt>
                <c:pt idx="537">
                  <c:v>92707</c:v>
                </c:pt>
                <c:pt idx="538">
                  <c:v>92825</c:v>
                </c:pt>
                <c:pt idx="539">
                  <c:v>93010</c:v>
                </c:pt>
                <c:pt idx="540">
                  <c:v>93145</c:v>
                </c:pt>
                <c:pt idx="541">
                  <c:v>93333</c:v>
                </c:pt>
                <c:pt idx="542">
                  <c:v>93529</c:v>
                </c:pt>
                <c:pt idx="543">
                  <c:v>93683</c:v>
                </c:pt>
                <c:pt idx="544">
                  <c:v>93860</c:v>
                </c:pt>
                <c:pt idx="545">
                  <c:v>94047</c:v>
                </c:pt>
                <c:pt idx="546">
                  <c:v>94212</c:v>
                </c:pt>
                <c:pt idx="547">
                  <c:v>94398</c:v>
                </c:pt>
                <c:pt idx="548">
                  <c:v>94547</c:v>
                </c:pt>
                <c:pt idx="549">
                  <c:v>94724</c:v>
                </c:pt>
                <c:pt idx="550">
                  <c:v>94888</c:v>
                </c:pt>
                <c:pt idx="551">
                  <c:v>95078</c:v>
                </c:pt>
                <c:pt idx="552">
                  <c:v>95245</c:v>
                </c:pt>
                <c:pt idx="553">
                  <c:v>95406</c:v>
                </c:pt>
                <c:pt idx="554">
                  <c:v>95543</c:v>
                </c:pt>
              </c:numCache>
            </c:numRef>
          </c:cat>
          <c:val>
            <c:numRef>
              <c:f>Sheet1!$E$2:$E$556</c:f>
              <c:numCache>
                <c:formatCode>General</c:formatCode>
                <c:ptCount val="555"/>
                <c:pt idx="0">
                  <c:v>1.9033203125</c:v>
                </c:pt>
                <c:pt idx="1">
                  <c:v>5.7421875</c:v>
                </c:pt>
                <c:pt idx="2">
                  <c:v>6.4921875</c:v>
                </c:pt>
                <c:pt idx="3">
                  <c:v>7.35546875</c:v>
                </c:pt>
                <c:pt idx="4">
                  <c:v>8.8359375</c:v>
                </c:pt>
                <c:pt idx="5">
                  <c:v>8.7431640625</c:v>
                </c:pt>
                <c:pt idx="6">
                  <c:v>10.2392578125</c:v>
                </c:pt>
                <c:pt idx="7">
                  <c:v>10.5908203125</c:v>
                </c:pt>
                <c:pt idx="8">
                  <c:v>11.2587890625</c:v>
                </c:pt>
                <c:pt idx="9">
                  <c:v>13.1455078125</c:v>
                </c:pt>
                <c:pt idx="10">
                  <c:v>14.9921875</c:v>
                </c:pt>
                <c:pt idx="11">
                  <c:v>17.6357421875</c:v>
                </c:pt>
                <c:pt idx="12">
                  <c:v>18.3017578125</c:v>
                </c:pt>
                <c:pt idx="13">
                  <c:v>18.3017578125</c:v>
                </c:pt>
                <c:pt idx="14">
                  <c:v>18.3037109375</c:v>
                </c:pt>
                <c:pt idx="15">
                  <c:v>18.3212890625</c:v>
                </c:pt>
                <c:pt idx="16">
                  <c:v>18.3232421875</c:v>
                </c:pt>
                <c:pt idx="17">
                  <c:v>18.3251953125</c:v>
                </c:pt>
                <c:pt idx="18">
                  <c:v>18.46875</c:v>
                </c:pt>
                <c:pt idx="19">
                  <c:v>18.509765625</c:v>
                </c:pt>
                <c:pt idx="20">
                  <c:v>18.509765625</c:v>
                </c:pt>
                <c:pt idx="21">
                  <c:v>18.513671875</c:v>
                </c:pt>
                <c:pt idx="22">
                  <c:v>18.513671875</c:v>
                </c:pt>
                <c:pt idx="23">
                  <c:v>18.513671875</c:v>
                </c:pt>
                <c:pt idx="24">
                  <c:v>18.515625</c:v>
                </c:pt>
                <c:pt idx="25">
                  <c:v>18.513671875</c:v>
                </c:pt>
                <c:pt idx="26">
                  <c:v>18.390625</c:v>
                </c:pt>
                <c:pt idx="27">
                  <c:v>18.388671875</c:v>
                </c:pt>
                <c:pt idx="28">
                  <c:v>18.388671875</c:v>
                </c:pt>
                <c:pt idx="29">
                  <c:v>18.6748046875</c:v>
                </c:pt>
                <c:pt idx="30">
                  <c:v>19.3984375</c:v>
                </c:pt>
                <c:pt idx="31">
                  <c:v>19.3271484375</c:v>
                </c:pt>
                <c:pt idx="32">
                  <c:v>19.3916015625</c:v>
                </c:pt>
                <c:pt idx="33">
                  <c:v>19.47265625</c:v>
                </c:pt>
                <c:pt idx="34">
                  <c:v>19.408203125</c:v>
                </c:pt>
                <c:pt idx="35">
                  <c:v>19.4228515625</c:v>
                </c:pt>
                <c:pt idx="36">
                  <c:v>19.4345703125</c:v>
                </c:pt>
                <c:pt idx="37">
                  <c:v>19.4140625</c:v>
                </c:pt>
                <c:pt idx="38">
                  <c:v>19.41015625</c:v>
                </c:pt>
                <c:pt idx="39">
                  <c:v>19.3984375</c:v>
                </c:pt>
                <c:pt idx="40">
                  <c:v>19.3876953125</c:v>
                </c:pt>
                <c:pt idx="41">
                  <c:v>19.3662109375</c:v>
                </c:pt>
                <c:pt idx="42">
                  <c:v>19.349609375</c:v>
                </c:pt>
                <c:pt idx="43">
                  <c:v>19.34375</c:v>
                </c:pt>
                <c:pt idx="44">
                  <c:v>18.9267578125</c:v>
                </c:pt>
                <c:pt idx="45">
                  <c:v>18.8447265625</c:v>
                </c:pt>
                <c:pt idx="46">
                  <c:v>18.84375</c:v>
                </c:pt>
                <c:pt idx="47">
                  <c:v>18.837890625</c:v>
                </c:pt>
                <c:pt idx="48">
                  <c:v>18.8369140625</c:v>
                </c:pt>
                <c:pt idx="49">
                  <c:v>18.8251953125</c:v>
                </c:pt>
                <c:pt idx="50">
                  <c:v>18.8251953125</c:v>
                </c:pt>
                <c:pt idx="51">
                  <c:v>18.828125</c:v>
                </c:pt>
                <c:pt idx="52">
                  <c:v>18.8271484375</c:v>
                </c:pt>
                <c:pt idx="53">
                  <c:v>18.8134765625</c:v>
                </c:pt>
                <c:pt idx="54">
                  <c:v>18.8125</c:v>
                </c:pt>
                <c:pt idx="55">
                  <c:v>18.80078125</c:v>
                </c:pt>
                <c:pt idx="56">
                  <c:v>18.798828125</c:v>
                </c:pt>
                <c:pt idx="57">
                  <c:v>18.796875</c:v>
                </c:pt>
                <c:pt idx="58">
                  <c:v>18.79296875</c:v>
                </c:pt>
                <c:pt idx="59">
                  <c:v>18.7919921875</c:v>
                </c:pt>
                <c:pt idx="60">
                  <c:v>18.7919921875</c:v>
                </c:pt>
                <c:pt idx="61">
                  <c:v>18.7919921875</c:v>
                </c:pt>
                <c:pt idx="62">
                  <c:v>18.7919921875</c:v>
                </c:pt>
                <c:pt idx="63">
                  <c:v>18.791015625</c:v>
                </c:pt>
                <c:pt idx="64">
                  <c:v>18.791015625</c:v>
                </c:pt>
                <c:pt idx="65">
                  <c:v>18.787109375</c:v>
                </c:pt>
                <c:pt idx="66">
                  <c:v>18.7841796875</c:v>
                </c:pt>
                <c:pt idx="67">
                  <c:v>18.1484375</c:v>
                </c:pt>
                <c:pt idx="68">
                  <c:v>18.1474609375</c:v>
                </c:pt>
                <c:pt idx="69">
                  <c:v>18.09375</c:v>
                </c:pt>
                <c:pt idx="70">
                  <c:v>18.0224609375</c:v>
                </c:pt>
                <c:pt idx="71">
                  <c:v>18.13671875</c:v>
                </c:pt>
                <c:pt idx="72">
                  <c:v>18.21875</c:v>
                </c:pt>
                <c:pt idx="73">
                  <c:v>18.21875</c:v>
                </c:pt>
                <c:pt idx="74">
                  <c:v>18.21875</c:v>
                </c:pt>
                <c:pt idx="75">
                  <c:v>18.22265625</c:v>
                </c:pt>
                <c:pt idx="76">
                  <c:v>18.22265625</c:v>
                </c:pt>
                <c:pt idx="77">
                  <c:v>18.22265625</c:v>
                </c:pt>
                <c:pt idx="78">
                  <c:v>18.22265625</c:v>
                </c:pt>
                <c:pt idx="79">
                  <c:v>18.22265625</c:v>
                </c:pt>
                <c:pt idx="80">
                  <c:v>18.22265625</c:v>
                </c:pt>
                <c:pt idx="81">
                  <c:v>18.22265625</c:v>
                </c:pt>
                <c:pt idx="82">
                  <c:v>18.22265625</c:v>
                </c:pt>
                <c:pt idx="83">
                  <c:v>18.22265625</c:v>
                </c:pt>
                <c:pt idx="84">
                  <c:v>18.22265625</c:v>
                </c:pt>
                <c:pt idx="85">
                  <c:v>18.22265625</c:v>
                </c:pt>
                <c:pt idx="86">
                  <c:v>18.21875</c:v>
                </c:pt>
                <c:pt idx="87">
                  <c:v>18.21875</c:v>
                </c:pt>
                <c:pt idx="88">
                  <c:v>18.21875</c:v>
                </c:pt>
                <c:pt idx="89">
                  <c:v>18.21875</c:v>
                </c:pt>
                <c:pt idx="90">
                  <c:v>18.21875</c:v>
                </c:pt>
                <c:pt idx="91">
                  <c:v>18.21875</c:v>
                </c:pt>
                <c:pt idx="92">
                  <c:v>18.21875</c:v>
                </c:pt>
                <c:pt idx="93">
                  <c:v>18.21875</c:v>
                </c:pt>
                <c:pt idx="94">
                  <c:v>18.216796875</c:v>
                </c:pt>
                <c:pt idx="95">
                  <c:v>18.216796875</c:v>
                </c:pt>
                <c:pt idx="96">
                  <c:v>18.216796875</c:v>
                </c:pt>
                <c:pt idx="97">
                  <c:v>18.216796875</c:v>
                </c:pt>
                <c:pt idx="98">
                  <c:v>18.2158203125</c:v>
                </c:pt>
                <c:pt idx="99">
                  <c:v>18.2158203125</c:v>
                </c:pt>
                <c:pt idx="100">
                  <c:v>18.2138671875</c:v>
                </c:pt>
                <c:pt idx="101">
                  <c:v>18.2119140625</c:v>
                </c:pt>
                <c:pt idx="102">
                  <c:v>18.2060546875</c:v>
                </c:pt>
                <c:pt idx="103">
                  <c:v>18.2060546875</c:v>
                </c:pt>
                <c:pt idx="104">
                  <c:v>18.205078125</c:v>
                </c:pt>
                <c:pt idx="105">
                  <c:v>18.2041015625</c:v>
                </c:pt>
                <c:pt idx="106">
                  <c:v>18.2041015625</c:v>
                </c:pt>
                <c:pt idx="107">
                  <c:v>18.2041015625</c:v>
                </c:pt>
                <c:pt idx="108">
                  <c:v>18.212890625</c:v>
                </c:pt>
                <c:pt idx="109">
                  <c:v>18.2119140625</c:v>
                </c:pt>
                <c:pt idx="110">
                  <c:v>18.20703125</c:v>
                </c:pt>
                <c:pt idx="111">
                  <c:v>18.0595703125</c:v>
                </c:pt>
                <c:pt idx="112">
                  <c:v>17.9580078125</c:v>
                </c:pt>
                <c:pt idx="113">
                  <c:v>17.537109375</c:v>
                </c:pt>
                <c:pt idx="114">
                  <c:v>17.486328125</c:v>
                </c:pt>
                <c:pt idx="115">
                  <c:v>17.486328125</c:v>
                </c:pt>
                <c:pt idx="116">
                  <c:v>17.5166015625</c:v>
                </c:pt>
                <c:pt idx="117">
                  <c:v>17.513671875</c:v>
                </c:pt>
                <c:pt idx="118">
                  <c:v>17.513671875</c:v>
                </c:pt>
                <c:pt idx="119">
                  <c:v>17.5263671875</c:v>
                </c:pt>
                <c:pt idx="120">
                  <c:v>17.525390625</c:v>
                </c:pt>
                <c:pt idx="121">
                  <c:v>17.525390625</c:v>
                </c:pt>
                <c:pt idx="122">
                  <c:v>17.548828125</c:v>
                </c:pt>
                <c:pt idx="123">
                  <c:v>17.548828125</c:v>
                </c:pt>
                <c:pt idx="124">
                  <c:v>17.548828125</c:v>
                </c:pt>
                <c:pt idx="125">
                  <c:v>17.5791015625</c:v>
                </c:pt>
                <c:pt idx="126">
                  <c:v>17.6064453125</c:v>
                </c:pt>
                <c:pt idx="127">
                  <c:v>17.6064453125</c:v>
                </c:pt>
                <c:pt idx="128">
                  <c:v>17.6630859375</c:v>
                </c:pt>
                <c:pt idx="129">
                  <c:v>17.6640625</c:v>
                </c:pt>
                <c:pt idx="130">
                  <c:v>17.6640625</c:v>
                </c:pt>
                <c:pt idx="131">
                  <c:v>17.6640625</c:v>
                </c:pt>
                <c:pt idx="132">
                  <c:v>17.6640625</c:v>
                </c:pt>
                <c:pt idx="133">
                  <c:v>17.6640625</c:v>
                </c:pt>
                <c:pt idx="134">
                  <c:v>17.6640625</c:v>
                </c:pt>
                <c:pt idx="135">
                  <c:v>17.6640625</c:v>
                </c:pt>
                <c:pt idx="136">
                  <c:v>17.6640625</c:v>
                </c:pt>
                <c:pt idx="137">
                  <c:v>17.6640625</c:v>
                </c:pt>
                <c:pt idx="138">
                  <c:v>17.6640625</c:v>
                </c:pt>
                <c:pt idx="139">
                  <c:v>17.6640625</c:v>
                </c:pt>
                <c:pt idx="140">
                  <c:v>17.6640625</c:v>
                </c:pt>
                <c:pt idx="141">
                  <c:v>17.6640625</c:v>
                </c:pt>
                <c:pt idx="142">
                  <c:v>17.6640625</c:v>
                </c:pt>
                <c:pt idx="143">
                  <c:v>17.6640625</c:v>
                </c:pt>
                <c:pt idx="144">
                  <c:v>17.6630859375</c:v>
                </c:pt>
                <c:pt idx="145">
                  <c:v>17.662109375</c:v>
                </c:pt>
                <c:pt idx="146">
                  <c:v>17.66015625</c:v>
                </c:pt>
                <c:pt idx="147">
                  <c:v>17.6591796875</c:v>
                </c:pt>
                <c:pt idx="148">
                  <c:v>17.6572265625</c:v>
                </c:pt>
                <c:pt idx="149">
                  <c:v>17.65625</c:v>
                </c:pt>
                <c:pt idx="150">
                  <c:v>17.65625</c:v>
                </c:pt>
                <c:pt idx="151">
                  <c:v>17.65625</c:v>
                </c:pt>
                <c:pt idx="152">
                  <c:v>18.154296875</c:v>
                </c:pt>
                <c:pt idx="153">
                  <c:v>18.154296875</c:v>
                </c:pt>
                <c:pt idx="154">
                  <c:v>18.154296875</c:v>
                </c:pt>
                <c:pt idx="155">
                  <c:v>18.1572265625</c:v>
                </c:pt>
                <c:pt idx="156">
                  <c:v>18.154296875</c:v>
                </c:pt>
                <c:pt idx="157">
                  <c:v>18.1572265625</c:v>
                </c:pt>
                <c:pt idx="158">
                  <c:v>18.154296875</c:v>
                </c:pt>
                <c:pt idx="159">
                  <c:v>18.1572265625</c:v>
                </c:pt>
                <c:pt idx="160">
                  <c:v>18.154296875</c:v>
                </c:pt>
                <c:pt idx="161">
                  <c:v>18.1552734375</c:v>
                </c:pt>
                <c:pt idx="162">
                  <c:v>18.154296875</c:v>
                </c:pt>
                <c:pt idx="163">
                  <c:v>18.154296875</c:v>
                </c:pt>
                <c:pt idx="164">
                  <c:v>18.154296875</c:v>
                </c:pt>
                <c:pt idx="165">
                  <c:v>18.15625</c:v>
                </c:pt>
                <c:pt idx="166">
                  <c:v>18.154296875</c:v>
                </c:pt>
                <c:pt idx="167">
                  <c:v>18.1552734375</c:v>
                </c:pt>
                <c:pt idx="168">
                  <c:v>18.166015625</c:v>
                </c:pt>
                <c:pt idx="169">
                  <c:v>18.169921875</c:v>
                </c:pt>
                <c:pt idx="170">
                  <c:v>18.169921875</c:v>
                </c:pt>
                <c:pt idx="171">
                  <c:v>18.169921875</c:v>
                </c:pt>
                <c:pt idx="172">
                  <c:v>18.169921875</c:v>
                </c:pt>
                <c:pt idx="173">
                  <c:v>18.169921875</c:v>
                </c:pt>
                <c:pt idx="174">
                  <c:v>18.169921875</c:v>
                </c:pt>
                <c:pt idx="175">
                  <c:v>18.169921875</c:v>
                </c:pt>
                <c:pt idx="176">
                  <c:v>18.169921875</c:v>
                </c:pt>
                <c:pt idx="177">
                  <c:v>18.169921875</c:v>
                </c:pt>
                <c:pt idx="178">
                  <c:v>18.169921875</c:v>
                </c:pt>
                <c:pt idx="179">
                  <c:v>18.169921875</c:v>
                </c:pt>
                <c:pt idx="180">
                  <c:v>18.169921875</c:v>
                </c:pt>
                <c:pt idx="181">
                  <c:v>18.169921875</c:v>
                </c:pt>
                <c:pt idx="182">
                  <c:v>18.169921875</c:v>
                </c:pt>
                <c:pt idx="183">
                  <c:v>18.1748046875</c:v>
                </c:pt>
                <c:pt idx="184">
                  <c:v>18.173828125</c:v>
                </c:pt>
                <c:pt idx="185">
                  <c:v>18.2255859375</c:v>
                </c:pt>
                <c:pt idx="186">
                  <c:v>18.2255859375</c:v>
                </c:pt>
                <c:pt idx="187">
                  <c:v>18.2666015625</c:v>
                </c:pt>
                <c:pt idx="188">
                  <c:v>18.2646484375</c:v>
                </c:pt>
                <c:pt idx="189">
                  <c:v>18.2646484375</c:v>
                </c:pt>
                <c:pt idx="190">
                  <c:v>18.2646484375</c:v>
                </c:pt>
                <c:pt idx="191">
                  <c:v>18.2646484375</c:v>
                </c:pt>
                <c:pt idx="192">
                  <c:v>18.2646484375</c:v>
                </c:pt>
                <c:pt idx="193">
                  <c:v>18.2646484375</c:v>
                </c:pt>
                <c:pt idx="194">
                  <c:v>18.2646484375</c:v>
                </c:pt>
                <c:pt idx="195">
                  <c:v>18.2666015625</c:v>
                </c:pt>
                <c:pt idx="196">
                  <c:v>18.2646484375</c:v>
                </c:pt>
                <c:pt idx="197">
                  <c:v>18.265625</c:v>
                </c:pt>
                <c:pt idx="198">
                  <c:v>18.2646484375</c:v>
                </c:pt>
                <c:pt idx="199">
                  <c:v>18.2646484375</c:v>
                </c:pt>
                <c:pt idx="200">
                  <c:v>18.2646484375</c:v>
                </c:pt>
                <c:pt idx="201">
                  <c:v>18.2646484375</c:v>
                </c:pt>
                <c:pt idx="202">
                  <c:v>18.2646484375</c:v>
                </c:pt>
                <c:pt idx="203">
                  <c:v>18.2646484375</c:v>
                </c:pt>
                <c:pt idx="204">
                  <c:v>18.2646484375</c:v>
                </c:pt>
                <c:pt idx="205">
                  <c:v>18.2646484375</c:v>
                </c:pt>
                <c:pt idx="206">
                  <c:v>18.2646484375</c:v>
                </c:pt>
                <c:pt idx="207">
                  <c:v>18.2646484375</c:v>
                </c:pt>
                <c:pt idx="208">
                  <c:v>18.2646484375</c:v>
                </c:pt>
                <c:pt idx="209">
                  <c:v>18.2646484375</c:v>
                </c:pt>
                <c:pt idx="210">
                  <c:v>18.2646484375</c:v>
                </c:pt>
                <c:pt idx="211">
                  <c:v>18.265625</c:v>
                </c:pt>
                <c:pt idx="212">
                  <c:v>18.2646484375</c:v>
                </c:pt>
                <c:pt idx="213">
                  <c:v>18.2666015625</c:v>
                </c:pt>
                <c:pt idx="214">
                  <c:v>18.2646484375</c:v>
                </c:pt>
                <c:pt idx="215">
                  <c:v>18.265625</c:v>
                </c:pt>
                <c:pt idx="216">
                  <c:v>18.2646484375</c:v>
                </c:pt>
                <c:pt idx="217">
                  <c:v>18.2646484375</c:v>
                </c:pt>
                <c:pt idx="218">
                  <c:v>18.2646484375</c:v>
                </c:pt>
                <c:pt idx="219">
                  <c:v>18.2646484375</c:v>
                </c:pt>
                <c:pt idx="220">
                  <c:v>18.2646484375</c:v>
                </c:pt>
                <c:pt idx="221">
                  <c:v>18.2666015625</c:v>
                </c:pt>
                <c:pt idx="222">
                  <c:v>18.2646484375</c:v>
                </c:pt>
                <c:pt idx="223">
                  <c:v>18.2646484375</c:v>
                </c:pt>
                <c:pt idx="224">
                  <c:v>18.2685546875</c:v>
                </c:pt>
                <c:pt idx="225">
                  <c:v>18.2685546875</c:v>
                </c:pt>
                <c:pt idx="226">
                  <c:v>18.2685546875</c:v>
                </c:pt>
                <c:pt idx="227">
                  <c:v>18.2685546875</c:v>
                </c:pt>
                <c:pt idx="228">
                  <c:v>18.2685546875</c:v>
                </c:pt>
                <c:pt idx="229">
                  <c:v>18.2685546875</c:v>
                </c:pt>
                <c:pt idx="230">
                  <c:v>18.2724609375</c:v>
                </c:pt>
                <c:pt idx="231">
                  <c:v>18.197265625</c:v>
                </c:pt>
                <c:pt idx="232">
                  <c:v>18.2353515625</c:v>
                </c:pt>
                <c:pt idx="233">
                  <c:v>18.251953125</c:v>
                </c:pt>
                <c:pt idx="234">
                  <c:v>18.259765625</c:v>
                </c:pt>
                <c:pt idx="235">
                  <c:v>18.259765625</c:v>
                </c:pt>
                <c:pt idx="236">
                  <c:v>18.259765625</c:v>
                </c:pt>
                <c:pt idx="237">
                  <c:v>18.259765625</c:v>
                </c:pt>
                <c:pt idx="238">
                  <c:v>18.259765625</c:v>
                </c:pt>
                <c:pt idx="239">
                  <c:v>18.259765625</c:v>
                </c:pt>
                <c:pt idx="240">
                  <c:v>18.259765625</c:v>
                </c:pt>
                <c:pt idx="241">
                  <c:v>18.259765625</c:v>
                </c:pt>
                <c:pt idx="242">
                  <c:v>18.259765625</c:v>
                </c:pt>
                <c:pt idx="243">
                  <c:v>18.259765625</c:v>
                </c:pt>
                <c:pt idx="244">
                  <c:v>18.259765625</c:v>
                </c:pt>
                <c:pt idx="245">
                  <c:v>18.259765625</c:v>
                </c:pt>
                <c:pt idx="246">
                  <c:v>18.26171875</c:v>
                </c:pt>
                <c:pt idx="247">
                  <c:v>18.259765625</c:v>
                </c:pt>
                <c:pt idx="248">
                  <c:v>18.259765625</c:v>
                </c:pt>
                <c:pt idx="249">
                  <c:v>18.259765625</c:v>
                </c:pt>
                <c:pt idx="250">
                  <c:v>18.26171875</c:v>
                </c:pt>
                <c:pt idx="251">
                  <c:v>18.259765625</c:v>
                </c:pt>
                <c:pt idx="252">
                  <c:v>18.259765625</c:v>
                </c:pt>
                <c:pt idx="253">
                  <c:v>18.259765625</c:v>
                </c:pt>
                <c:pt idx="254">
                  <c:v>18.26171875</c:v>
                </c:pt>
                <c:pt idx="255">
                  <c:v>18.259765625</c:v>
                </c:pt>
                <c:pt idx="256">
                  <c:v>18.259765625</c:v>
                </c:pt>
                <c:pt idx="257">
                  <c:v>18.259765625</c:v>
                </c:pt>
                <c:pt idx="258">
                  <c:v>18.259765625</c:v>
                </c:pt>
                <c:pt idx="259">
                  <c:v>18.259765625</c:v>
                </c:pt>
                <c:pt idx="260">
                  <c:v>18.26171875</c:v>
                </c:pt>
                <c:pt idx="261">
                  <c:v>18.259765625</c:v>
                </c:pt>
                <c:pt idx="262">
                  <c:v>18.259765625</c:v>
                </c:pt>
                <c:pt idx="263">
                  <c:v>18.259765625</c:v>
                </c:pt>
                <c:pt idx="264">
                  <c:v>18.26171875</c:v>
                </c:pt>
                <c:pt idx="265">
                  <c:v>18.259765625</c:v>
                </c:pt>
                <c:pt idx="266">
                  <c:v>18.267578125</c:v>
                </c:pt>
                <c:pt idx="267">
                  <c:v>18.271484375</c:v>
                </c:pt>
                <c:pt idx="268">
                  <c:v>18.271484375</c:v>
                </c:pt>
                <c:pt idx="269">
                  <c:v>18.271484375</c:v>
                </c:pt>
                <c:pt idx="270">
                  <c:v>18.279296875</c:v>
                </c:pt>
                <c:pt idx="271">
                  <c:v>18.279296875</c:v>
                </c:pt>
                <c:pt idx="272">
                  <c:v>18.279296875</c:v>
                </c:pt>
                <c:pt idx="273">
                  <c:v>18.279296875</c:v>
                </c:pt>
                <c:pt idx="274">
                  <c:v>18.279296875</c:v>
                </c:pt>
                <c:pt idx="275">
                  <c:v>18.279296875</c:v>
                </c:pt>
                <c:pt idx="276">
                  <c:v>18.279296875</c:v>
                </c:pt>
                <c:pt idx="277">
                  <c:v>18.279296875</c:v>
                </c:pt>
                <c:pt idx="278">
                  <c:v>18.279296875</c:v>
                </c:pt>
                <c:pt idx="279">
                  <c:v>18.279296875</c:v>
                </c:pt>
                <c:pt idx="280">
                  <c:v>18.279296875</c:v>
                </c:pt>
                <c:pt idx="281">
                  <c:v>18.279296875</c:v>
                </c:pt>
                <c:pt idx="282">
                  <c:v>18.279296875</c:v>
                </c:pt>
                <c:pt idx="283">
                  <c:v>18.279296875</c:v>
                </c:pt>
                <c:pt idx="284">
                  <c:v>18.279296875</c:v>
                </c:pt>
                <c:pt idx="285">
                  <c:v>18.279296875</c:v>
                </c:pt>
                <c:pt idx="286">
                  <c:v>18.279296875</c:v>
                </c:pt>
                <c:pt idx="287">
                  <c:v>18.279296875</c:v>
                </c:pt>
                <c:pt idx="288">
                  <c:v>18.28125</c:v>
                </c:pt>
                <c:pt idx="289">
                  <c:v>18.279296875</c:v>
                </c:pt>
                <c:pt idx="290">
                  <c:v>18.28125</c:v>
                </c:pt>
                <c:pt idx="291">
                  <c:v>18.279296875</c:v>
                </c:pt>
                <c:pt idx="292">
                  <c:v>18.28125</c:v>
                </c:pt>
                <c:pt idx="293">
                  <c:v>18.279296875</c:v>
                </c:pt>
                <c:pt idx="294">
                  <c:v>18.279296875</c:v>
                </c:pt>
                <c:pt idx="295">
                  <c:v>18.279296875</c:v>
                </c:pt>
                <c:pt idx="296">
                  <c:v>18.279296875</c:v>
                </c:pt>
                <c:pt idx="297">
                  <c:v>18.279296875</c:v>
                </c:pt>
                <c:pt idx="298">
                  <c:v>18.279296875</c:v>
                </c:pt>
                <c:pt idx="299">
                  <c:v>18.279296875</c:v>
                </c:pt>
                <c:pt idx="300">
                  <c:v>18.279296875</c:v>
                </c:pt>
                <c:pt idx="301">
                  <c:v>18.279296875</c:v>
                </c:pt>
                <c:pt idx="302">
                  <c:v>18.279296875</c:v>
                </c:pt>
                <c:pt idx="303">
                  <c:v>18.279296875</c:v>
                </c:pt>
                <c:pt idx="304">
                  <c:v>18.279296875</c:v>
                </c:pt>
                <c:pt idx="305">
                  <c:v>18.279296875</c:v>
                </c:pt>
                <c:pt idx="306">
                  <c:v>18.279296875</c:v>
                </c:pt>
                <c:pt idx="307">
                  <c:v>18.279296875</c:v>
                </c:pt>
                <c:pt idx="308">
                  <c:v>18.279296875</c:v>
                </c:pt>
                <c:pt idx="309">
                  <c:v>18.279296875</c:v>
                </c:pt>
                <c:pt idx="310">
                  <c:v>18.287109375</c:v>
                </c:pt>
                <c:pt idx="311">
                  <c:v>18.287109375</c:v>
                </c:pt>
                <c:pt idx="312">
                  <c:v>18.287109375</c:v>
                </c:pt>
                <c:pt idx="313">
                  <c:v>18.287109375</c:v>
                </c:pt>
                <c:pt idx="314">
                  <c:v>18.287109375</c:v>
                </c:pt>
                <c:pt idx="315">
                  <c:v>18.287109375</c:v>
                </c:pt>
                <c:pt idx="316">
                  <c:v>18.294921875</c:v>
                </c:pt>
                <c:pt idx="317">
                  <c:v>18.294921875</c:v>
                </c:pt>
                <c:pt idx="318">
                  <c:v>18.294921875</c:v>
                </c:pt>
                <c:pt idx="319">
                  <c:v>18.294921875</c:v>
                </c:pt>
                <c:pt idx="320">
                  <c:v>18.294921875</c:v>
                </c:pt>
                <c:pt idx="321">
                  <c:v>18.2978515625</c:v>
                </c:pt>
                <c:pt idx="322">
                  <c:v>18.294921875</c:v>
                </c:pt>
                <c:pt idx="323">
                  <c:v>18.294921875</c:v>
                </c:pt>
                <c:pt idx="324">
                  <c:v>18.294921875</c:v>
                </c:pt>
                <c:pt idx="325">
                  <c:v>18.294921875</c:v>
                </c:pt>
                <c:pt idx="326">
                  <c:v>18.294921875</c:v>
                </c:pt>
                <c:pt idx="327">
                  <c:v>18.294921875</c:v>
                </c:pt>
                <c:pt idx="328">
                  <c:v>18.2978515625</c:v>
                </c:pt>
                <c:pt idx="329">
                  <c:v>18.294921875</c:v>
                </c:pt>
                <c:pt idx="330">
                  <c:v>18.2978515625</c:v>
                </c:pt>
                <c:pt idx="331">
                  <c:v>18.294921875</c:v>
                </c:pt>
                <c:pt idx="332">
                  <c:v>18.2978515625</c:v>
                </c:pt>
                <c:pt idx="333">
                  <c:v>18.294921875</c:v>
                </c:pt>
                <c:pt idx="334">
                  <c:v>18.296875</c:v>
                </c:pt>
                <c:pt idx="335">
                  <c:v>18.294921875</c:v>
                </c:pt>
                <c:pt idx="336">
                  <c:v>18.294921875</c:v>
                </c:pt>
                <c:pt idx="337">
                  <c:v>18.294921875</c:v>
                </c:pt>
                <c:pt idx="338">
                  <c:v>18.294921875</c:v>
                </c:pt>
                <c:pt idx="339">
                  <c:v>18.294921875</c:v>
                </c:pt>
                <c:pt idx="340">
                  <c:v>18.294921875</c:v>
                </c:pt>
                <c:pt idx="341">
                  <c:v>18.294921875</c:v>
                </c:pt>
                <c:pt idx="342">
                  <c:v>18.2958984375</c:v>
                </c:pt>
                <c:pt idx="343">
                  <c:v>18.294921875</c:v>
                </c:pt>
                <c:pt idx="344">
                  <c:v>18.294921875</c:v>
                </c:pt>
                <c:pt idx="345">
                  <c:v>18.294921875</c:v>
                </c:pt>
                <c:pt idx="346">
                  <c:v>18.296875</c:v>
                </c:pt>
                <c:pt idx="347">
                  <c:v>18.294921875</c:v>
                </c:pt>
                <c:pt idx="348">
                  <c:v>18.296875</c:v>
                </c:pt>
                <c:pt idx="349">
                  <c:v>18.306640625</c:v>
                </c:pt>
                <c:pt idx="350">
                  <c:v>18.7265625</c:v>
                </c:pt>
                <c:pt idx="351">
                  <c:v>19.259765625</c:v>
                </c:pt>
                <c:pt idx="352">
                  <c:v>19.744140625</c:v>
                </c:pt>
                <c:pt idx="353">
                  <c:v>19.998046875</c:v>
                </c:pt>
                <c:pt idx="354">
                  <c:v>20.595703125</c:v>
                </c:pt>
                <c:pt idx="355">
                  <c:v>22.986328125</c:v>
                </c:pt>
                <c:pt idx="356">
                  <c:v>23.28125</c:v>
                </c:pt>
                <c:pt idx="357">
                  <c:v>23.861328125</c:v>
                </c:pt>
                <c:pt idx="358">
                  <c:v>24.0703125</c:v>
                </c:pt>
                <c:pt idx="359">
                  <c:v>24.61328125</c:v>
                </c:pt>
                <c:pt idx="360">
                  <c:v>24.7158203125</c:v>
                </c:pt>
                <c:pt idx="361">
                  <c:v>25.4111328125</c:v>
                </c:pt>
                <c:pt idx="362">
                  <c:v>25.6533203125</c:v>
                </c:pt>
                <c:pt idx="363">
                  <c:v>25.6533203125</c:v>
                </c:pt>
                <c:pt idx="364">
                  <c:v>25.6708984375</c:v>
                </c:pt>
                <c:pt idx="365">
                  <c:v>25.6689453125</c:v>
                </c:pt>
                <c:pt idx="366">
                  <c:v>25.6689453125</c:v>
                </c:pt>
                <c:pt idx="367">
                  <c:v>25.6689453125</c:v>
                </c:pt>
                <c:pt idx="368">
                  <c:v>25.6689453125</c:v>
                </c:pt>
                <c:pt idx="369">
                  <c:v>25.6689453125</c:v>
                </c:pt>
                <c:pt idx="370">
                  <c:v>25.6689453125</c:v>
                </c:pt>
                <c:pt idx="371">
                  <c:v>25.6689453125</c:v>
                </c:pt>
                <c:pt idx="372">
                  <c:v>25.6689453125</c:v>
                </c:pt>
                <c:pt idx="373">
                  <c:v>25.6689453125</c:v>
                </c:pt>
                <c:pt idx="374">
                  <c:v>25.6689453125</c:v>
                </c:pt>
                <c:pt idx="375">
                  <c:v>25.6689453125</c:v>
                </c:pt>
                <c:pt idx="376">
                  <c:v>25.6748046875</c:v>
                </c:pt>
                <c:pt idx="377">
                  <c:v>26.3310546875</c:v>
                </c:pt>
                <c:pt idx="378">
                  <c:v>26.7763671875</c:v>
                </c:pt>
                <c:pt idx="379">
                  <c:v>27.3349609375</c:v>
                </c:pt>
                <c:pt idx="380">
                  <c:v>27.3349609375</c:v>
                </c:pt>
                <c:pt idx="381">
                  <c:v>27.3369140625</c:v>
                </c:pt>
                <c:pt idx="382">
                  <c:v>27.3349609375</c:v>
                </c:pt>
                <c:pt idx="383">
                  <c:v>27.3349609375</c:v>
                </c:pt>
                <c:pt idx="384">
                  <c:v>27.3349609375</c:v>
                </c:pt>
                <c:pt idx="385">
                  <c:v>27.3349609375</c:v>
                </c:pt>
                <c:pt idx="386">
                  <c:v>27.3349609375</c:v>
                </c:pt>
                <c:pt idx="387">
                  <c:v>27.3349609375</c:v>
                </c:pt>
                <c:pt idx="388">
                  <c:v>27.3349609375</c:v>
                </c:pt>
                <c:pt idx="389">
                  <c:v>27.3349609375</c:v>
                </c:pt>
                <c:pt idx="390">
                  <c:v>27.3349609375</c:v>
                </c:pt>
                <c:pt idx="391">
                  <c:v>27.3349609375</c:v>
                </c:pt>
                <c:pt idx="392">
                  <c:v>27.3349609375</c:v>
                </c:pt>
                <c:pt idx="393">
                  <c:v>27.3349609375</c:v>
                </c:pt>
                <c:pt idx="394">
                  <c:v>27.3349609375</c:v>
                </c:pt>
                <c:pt idx="395">
                  <c:v>27.3349609375</c:v>
                </c:pt>
                <c:pt idx="396">
                  <c:v>27.3349609375</c:v>
                </c:pt>
                <c:pt idx="397">
                  <c:v>27.375</c:v>
                </c:pt>
                <c:pt idx="398">
                  <c:v>27.5419921875</c:v>
                </c:pt>
                <c:pt idx="399">
                  <c:v>27.5419921875</c:v>
                </c:pt>
                <c:pt idx="400">
                  <c:v>27.5419921875</c:v>
                </c:pt>
                <c:pt idx="401">
                  <c:v>27.5419921875</c:v>
                </c:pt>
                <c:pt idx="402">
                  <c:v>27.5419921875</c:v>
                </c:pt>
                <c:pt idx="403">
                  <c:v>27.5419921875</c:v>
                </c:pt>
                <c:pt idx="404">
                  <c:v>27.5439453125</c:v>
                </c:pt>
                <c:pt idx="405">
                  <c:v>27.5419921875</c:v>
                </c:pt>
                <c:pt idx="406">
                  <c:v>27.5419921875</c:v>
                </c:pt>
                <c:pt idx="407">
                  <c:v>27.5419921875</c:v>
                </c:pt>
                <c:pt idx="408">
                  <c:v>27.5419921875</c:v>
                </c:pt>
                <c:pt idx="409">
                  <c:v>27.5419921875</c:v>
                </c:pt>
                <c:pt idx="410">
                  <c:v>27.5419921875</c:v>
                </c:pt>
                <c:pt idx="411">
                  <c:v>27.5419921875</c:v>
                </c:pt>
                <c:pt idx="412">
                  <c:v>27.5419921875</c:v>
                </c:pt>
                <c:pt idx="413">
                  <c:v>27.5419921875</c:v>
                </c:pt>
                <c:pt idx="414">
                  <c:v>27.5419921875</c:v>
                </c:pt>
                <c:pt idx="415">
                  <c:v>27.5419921875</c:v>
                </c:pt>
                <c:pt idx="416">
                  <c:v>27.5419921875</c:v>
                </c:pt>
                <c:pt idx="417">
                  <c:v>27.5419921875</c:v>
                </c:pt>
                <c:pt idx="418">
                  <c:v>27.5654296875</c:v>
                </c:pt>
                <c:pt idx="419">
                  <c:v>27.3916015625</c:v>
                </c:pt>
                <c:pt idx="420">
                  <c:v>27.390625</c:v>
                </c:pt>
                <c:pt idx="421">
                  <c:v>27.396484375</c:v>
                </c:pt>
                <c:pt idx="422">
                  <c:v>27.39453125</c:v>
                </c:pt>
                <c:pt idx="423">
                  <c:v>27.396484375</c:v>
                </c:pt>
                <c:pt idx="424">
                  <c:v>27.39453125</c:v>
                </c:pt>
                <c:pt idx="425">
                  <c:v>27.39453125</c:v>
                </c:pt>
                <c:pt idx="426">
                  <c:v>27.578125</c:v>
                </c:pt>
                <c:pt idx="427">
                  <c:v>27.578125</c:v>
                </c:pt>
                <c:pt idx="428">
                  <c:v>27.578125</c:v>
                </c:pt>
                <c:pt idx="429">
                  <c:v>27.578125</c:v>
                </c:pt>
                <c:pt idx="430">
                  <c:v>27.578125</c:v>
                </c:pt>
                <c:pt idx="431">
                  <c:v>27.578125</c:v>
                </c:pt>
                <c:pt idx="432">
                  <c:v>27.5791015625</c:v>
                </c:pt>
                <c:pt idx="433">
                  <c:v>27.578125</c:v>
                </c:pt>
                <c:pt idx="434">
                  <c:v>27.578125</c:v>
                </c:pt>
                <c:pt idx="435">
                  <c:v>27.578125</c:v>
                </c:pt>
                <c:pt idx="436">
                  <c:v>27.578125</c:v>
                </c:pt>
                <c:pt idx="437">
                  <c:v>27.578125</c:v>
                </c:pt>
                <c:pt idx="438">
                  <c:v>27.578125</c:v>
                </c:pt>
                <c:pt idx="439">
                  <c:v>27.578125</c:v>
                </c:pt>
                <c:pt idx="440">
                  <c:v>27.58984375</c:v>
                </c:pt>
                <c:pt idx="441">
                  <c:v>27.408203125</c:v>
                </c:pt>
                <c:pt idx="442">
                  <c:v>27.40625</c:v>
                </c:pt>
                <c:pt idx="443">
                  <c:v>27.5234375</c:v>
                </c:pt>
                <c:pt idx="444">
                  <c:v>27.5234375</c:v>
                </c:pt>
                <c:pt idx="445">
                  <c:v>27.5234375</c:v>
                </c:pt>
                <c:pt idx="446">
                  <c:v>27.55859375</c:v>
                </c:pt>
                <c:pt idx="447">
                  <c:v>27.55859375</c:v>
                </c:pt>
                <c:pt idx="448">
                  <c:v>27.59765625</c:v>
                </c:pt>
                <c:pt idx="449">
                  <c:v>27.60546875</c:v>
                </c:pt>
                <c:pt idx="450">
                  <c:v>27.60546875</c:v>
                </c:pt>
                <c:pt idx="451">
                  <c:v>27.60546875</c:v>
                </c:pt>
                <c:pt idx="452">
                  <c:v>27.60546875</c:v>
                </c:pt>
                <c:pt idx="453">
                  <c:v>27.60546875</c:v>
                </c:pt>
                <c:pt idx="454">
                  <c:v>27.60546875</c:v>
                </c:pt>
                <c:pt idx="455">
                  <c:v>27.60546875</c:v>
                </c:pt>
                <c:pt idx="456">
                  <c:v>27.60546875</c:v>
                </c:pt>
                <c:pt idx="457">
                  <c:v>27.60546875</c:v>
                </c:pt>
                <c:pt idx="458">
                  <c:v>27.60546875</c:v>
                </c:pt>
                <c:pt idx="459">
                  <c:v>27.78125</c:v>
                </c:pt>
                <c:pt idx="460">
                  <c:v>27.833984375</c:v>
                </c:pt>
                <c:pt idx="461">
                  <c:v>27.92578125</c:v>
                </c:pt>
                <c:pt idx="462">
                  <c:v>27.935546875</c:v>
                </c:pt>
                <c:pt idx="463">
                  <c:v>27.93359375</c:v>
                </c:pt>
                <c:pt idx="464">
                  <c:v>27.935546875</c:v>
                </c:pt>
                <c:pt idx="465">
                  <c:v>27.93359375</c:v>
                </c:pt>
                <c:pt idx="466">
                  <c:v>27.93359375</c:v>
                </c:pt>
                <c:pt idx="467">
                  <c:v>28.02734375</c:v>
                </c:pt>
                <c:pt idx="468">
                  <c:v>28.03125</c:v>
                </c:pt>
                <c:pt idx="469">
                  <c:v>28.03125</c:v>
                </c:pt>
                <c:pt idx="470">
                  <c:v>28.03125</c:v>
                </c:pt>
                <c:pt idx="471">
                  <c:v>28.03125</c:v>
                </c:pt>
                <c:pt idx="472">
                  <c:v>28.03125</c:v>
                </c:pt>
                <c:pt idx="473">
                  <c:v>28.03125</c:v>
                </c:pt>
                <c:pt idx="474">
                  <c:v>28.03125</c:v>
                </c:pt>
                <c:pt idx="475">
                  <c:v>28.03125</c:v>
                </c:pt>
                <c:pt idx="476">
                  <c:v>28.03125</c:v>
                </c:pt>
                <c:pt idx="477">
                  <c:v>28.03125</c:v>
                </c:pt>
                <c:pt idx="478">
                  <c:v>28.03125</c:v>
                </c:pt>
                <c:pt idx="479">
                  <c:v>28.03125</c:v>
                </c:pt>
                <c:pt idx="480">
                  <c:v>28.03125</c:v>
                </c:pt>
                <c:pt idx="481">
                  <c:v>28.048828125</c:v>
                </c:pt>
                <c:pt idx="482">
                  <c:v>29.1484375</c:v>
                </c:pt>
                <c:pt idx="483">
                  <c:v>29.70703125</c:v>
                </c:pt>
                <c:pt idx="484">
                  <c:v>29.7109375</c:v>
                </c:pt>
                <c:pt idx="485">
                  <c:v>29.7109375</c:v>
                </c:pt>
                <c:pt idx="486">
                  <c:v>29.7109375</c:v>
                </c:pt>
                <c:pt idx="487">
                  <c:v>29.7109375</c:v>
                </c:pt>
                <c:pt idx="488">
                  <c:v>29.712890625</c:v>
                </c:pt>
                <c:pt idx="489">
                  <c:v>29.7109375</c:v>
                </c:pt>
                <c:pt idx="490">
                  <c:v>29.7109375</c:v>
                </c:pt>
                <c:pt idx="491">
                  <c:v>29.7109375</c:v>
                </c:pt>
                <c:pt idx="492">
                  <c:v>29.7109375</c:v>
                </c:pt>
                <c:pt idx="493">
                  <c:v>29.7109375</c:v>
                </c:pt>
                <c:pt idx="494">
                  <c:v>29.7109375</c:v>
                </c:pt>
                <c:pt idx="495">
                  <c:v>29.7109375</c:v>
                </c:pt>
                <c:pt idx="496">
                  <c:v>29.7109375</c:v>
                </c:pt>
                <c:pt idx="497">
                  <c:v>29.7109375</c:v>
                </c:pt>
                <c:pt idx="498">
                  <c:v>29.7109375</c:v>
                </c:pt>
                <c:pt idx="499">
                  <c:v>29.7109375</c:v>
                </c:pt>
                <c:pt idx="500">
                  <c:v>29.7109375</c:v>
                </c:pt>
                <c:pt idx="501">
                  <c:v>29.7109375</c:v>
                </c:pt>
                <c:pt idx="502">
                  <c:v>29.7109375</c:v>
                </c:pt>
                <c:pt idx="503">
                  <c:v>29.7421875</c:v>
                </c:pt>
                <c:pt idx="504">
                  <c:v>29.859375</c:v>
                </c:pt>
                <c:pt idx="505">
                  <c:v>29.859375</c:v>
                </c:pt>
                <c:pt idx="506">
                  <c:v>29.859375</c:v>
                </c:pt>
                <c:pt idx="507">
                  <c:v>29.859375</c:v>
                </c:pt>
                <c:pt idx="508">
                  <c:v>29.859375</c:v>
                </c:pt>
                <c:pt idx="509">
                  <c:v>29.859375</c:v>
                </c:pt>
                <c:pt idx="510">
                  <c:v>29.859375</c:v>
                </c:pt>
                <c:pt idx="511">
                  <c:v>29.859375</c:v>
                </c:pt>
                <c:pt idx="512">
                  <c:v>29.859375</c:v>
                </c:pt>
                <c:pt idx="513">
                  <c:v>29.861328125</c:v>
                </c:pt>
                <c:pt idx="514">
                  <c:v>29.859375</c:v>
                </c:pt>
                <c:pt idx="515">
                  <c:v>29.8603515625</c:v>
                </c:pt>
                <c:pt idx="516">
                  <c:v>29.859375</c:v>
                </c:pt>
                <c:pt idx="517">
                  <c:v>29.859375</c:v>
                </c:pt>
                <c:pt idx="518">
                  <c:v>29.859375</c:v>
                </c:pt>
                <c:pt idx="519">
                  <c:v>29.859375</c:v>
                </c:pt>
                <c:pt idx="520">
                  <c:v>29.859375</c:v>
                </c:pt>
                <c:pt idx="521">
                  <c:v>29.859375</c:v>
                </c:pt>
                <c:pt idx="522">
                  <c:v>29.859375</c:v>
                </c:pt>
                <c:pt idx="523">
                  <c:v>29.8603515625</c:v>
                </c:pt>
                <c:pt idx="524">
                  <c:v>29.859375</c:v>
                </c:pt>
                <c:pt idx="525">
                  <c:v>29.88671875</c:v>
                </c:pt>
                <c:pt idx="526">
                  <c:v>29.724609375</c:v>
                </c:pt>
                <c:pt idx="527">
                  <c:v>29.7265625</c:v>
                </c:pt>
                <c:pt idx="528">
                  <c:v>29.7265625</c:v>
                </c:pt>
                <c:pt idx="529">
                  <c:v>29.7265625</c:v>
                </c:pt>
                <c:pt idx="530">
                  <c:v>29.7265625</c:v>
                </c:pt>
                <c:pt idx="531">
                  <c:v>29.7265625</c:v>
                </c:pt>
                <c:pt idx="532">
                  <c:v>29.7265625</c:v>
                </c:pt>
                <c:pt idx="533">
                  <c:v>29.875</c:v>
                </c:pt>
                <c:pt idx="534">
                  <c:v>29.875</c:v>
                </c:pt>
                <c:pt idx="535">
                  <c:v>29.875</c:v>
                </c:pt>
                <c:pt idx="536">
                  <c:v>29.875</c:v>
                </c:pt>
                <c:pt idx="537">
                  <c:v>29.875</c:v>
                </c:pt>
                <c:pt idx="538">
                  <c:v>29.875</c:v>
                </c:pt>
                <c:pt idx="539">
                  <c:v>29.876953125</c:v>
                </c:pt>
                <c:pt idx="540">
                  <c:v>29.875</c:v>
                </c:pt>
                <c:pt idx="541">
                  <c:v>29.876953125</c:v>
                </c:pt>
                <c:pt idx="542">
                  <c:v>29.875</c:v>
                </c:pt>
                <c:pt idx="543">
                  <c:v>29.875</c:v>
                </c:pt>
                <c:pt idx="544">
                  <c:v>29.875</c:v>
                </c:pt>
                <c:pt idx="545">
                  <c:v>29.734375</c:v>
                </c:pt>
                <c:pt idx="546">
                  <c:v>29.744140625</c:v>
                </c:pt>
                <c:pt idx="547">
                  <c:v>29.7421875</c:v>
                </c:pt>
                <c:pt idx="548">
                  <c:v>29.861328125</c:v>
                </c:pt>
                <c:pt idx="549">
                  <c:v>29.859375</c:v>
                </c:pt>
                <c:pt idx="550">
                  <c:v>29.859375</c:v>
                </c:pt>
                <c:pt idx="551">
                  <c:v>29.89453125</c:v>
                </c:pt>
                <c:pt idx="552">
                  <c:v>29.91015625</c:v>
                </c:pt>
                <c:pt idx="553">
                  <c:v>29.9375</c:v>
                </c:pt>
                <c:pt idx="554">
                  <c:v>29.94140625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38064"/>
        <c:axId val="-203151664"/>
      </c:lineChart>
      <c:catAx>
        <c:axId val="-20313806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203151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5166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20313806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56"/>
  <sheetViews>
    <sheetView tabSelected="1" workbookViewId="0"/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763</f>
        <v>763</v>
      </c>
      <c r="B2" s="1">
        <f>24</f>
        <v>24</v>
      </c>
      <c r="C2" s="1">
        <f>507</f>
        <v>507</v>
      </c>
      <c r="D2" s="1">
        <f>1949</f>
        <v>1949</v>
      </c>
      <c r="E2" s="1">
        <f>1.9033203125</f>
        <v>1.9033203125</v>
      </c>
      <c r="G2" s="1">
        <f>328</f>
        <v>328</v>
      </c>
    </row>
    <row r="3" spans="1:10" x14ac:dyDescent="0.25">
      <c r="A3" s="1">
        <f>1067</f>
        <v>1067</v>
      </c>
      <c r="B3" s="1">
        <f>24</f>
        <v>24</v>
      </c>
      <c r="C3" s="1">
        <f>641</f>
        <v>641</v>
      </c>
      <c r="D3" s="1">
        <f>5880</f>
        <v>5880</v>
      </c>
      <c r="E3" s="1">
        <f>5.7421875</f>
        <v>5.7421875</v>
      </c>
    </row>
    <row r="4" spans="1:10" x14ac:dyDescent="0.25">
      <c r="A4" s="1">
        <f>1370</f>
        <v>1370</v>
      </c>
      <c r="B4" s="1">
        <f>30</f>
        <v>30</v>
      </c>
      <c r="C4" s="1">
        <f>806</f>
        <v>806</v>
      </c>
      <c r="D4" s="1">
        <f>6648</f>
        <v>6648</v>
      </c>
      <c r="E4" s="1">
        <f>6.4921875</f>
        <v>6.4921875</v>
      </c>
      <c r="G4" s="1" t="s">
        <v>5</v>
      </c>
    </row>
    <row r="5" spans="1:10" x14ac:dyDescent="0.25">
      <c r="A5" s="1">
        <f>1660</f>
        <v>1660</v>
      </c>
      <c r="B5" s="1">
        <f>35</f>
        <v>35</v>
      </c>
      <c r="C5" s="1">
        <f>920</f>
        <v>920</v>
      </c>
      <c r="D5" s="1">
        <f>7532</f>
        <v>7532</v>
      </c>
      <c r="E5" s="1">
        <f>7.35546875</f>
        <v>7.35546875</v>
      </c>
      <c r="G5" s="1">
        <f>171</f>
        <v>171</v>
      </c>
    </row>
    <row r="6" spans="1:10" x14ac:dyDescent="0.25">
      <c r="A6" s="1">
        <f>1931</f>
        <v>1931</v>
      </c>
      <c r="B6" s="1">
        <f>31</f>
        <v>31</v>
      </c>
      <c r="C6" s="1">
        <f>1069</f>
        <v>1069</v>
      </c>
      <c r="D6" s="1">
        <f>9048</f>
        <v>9048</v>
      </c>
      <c r="E6" s="1">
        <f>8.8359375</f>
        <v>8.8359375</v>
      </c>
    </row>
    <row r="7" spans="1:10" x14ac:dyDescent="0.25">
      <c r="A7" s="1">
        <f>2238</f>
        <v>2238</v>
      </c>
      <c r="B7" s="1">
        <f>20</f>
        <v>20</v>
      </c>
      <c r="C7" s="1">
        <f>1218</f>
        <v>1218</v>
      </c>
      <c r="D7" s="1">
        <f>8953</f>
        <v>8953</v>
      </c>
      <c r="E7" s="1">
        <f>8.7431640625</f>
        <v>8.7431640625</v>
      </c>
    </row>
    <row r="8" spans="1:10" x14ac:dyDescent="0.25">
      <c r="A8" s="1">
        <f>2495</f>
        <v>2495</v>
      </c>
      <c r="B8" s="1">
        <f>0</f>
        <v>0</v>
      </c>
      <c r="C8" s="1">
        <f>1408</f>
        <v>1408</v>
      </c>
      <c r="D8" s="1">
        <f>10485</f>
        <v>10485</v>
      </c>
      <c r="E8" s="1">
        <f>10.2392578125</f>
        <v>10.2392578125</v>
      </c>
    </row>
    <row r="9" spans="1:10" x14ac:dyDescent="0.25">
      <c r="A9" s="1">
        <f>2810</f>
        <v>2810</v>
      </c>
      <c r="B9" s="1">
        <f>0</f>
        <v>0</v>
      </c>
      <c r="C9" s="1">
        <f>1536</f>
        <v>1536</v>
      </c>
      <c r="D9" s="1">
        <f>10845</f>
        <v>10845</v>
      </c>
      <c r="E9" s="1">
        <f>10.5908203125</f>
        <v>10.5908203125</v>
      </c>
    </row>
    <row r="10" spans="1:10" x14ac:dyDescent="0.25">
      <c r="A10" s="1">
        <f>3136</f>
        <v>3136</v>
      </c>
      <c r="B10" s="1">
        <f>0</f>
        <v>0</v>
      </c>
      <c r="C10" s="1">
        <f>1708</f>
        <v>1708</v>
      </c>
      <c r="D10" s="1">
        <f>11529</f>
        <v>11529</v>
      </c>
      <c r="E10" s="1">
        <f>11.2587890625</f>
        <v>11.2587890625</v>
      </c>
    </row>
    <row r="11" spans="1:10" x14ac:dyDescent="0.25">
      <c r="A11" s="1">
        <f>3481</f>
        <v>3481</v>
      </c>
      <c r="B11" s="1">
        <f>3</f>
        <v>3</v>
      </c>
      <c r="C11" s="1">
        <f>1822</f>
        <v>1822</v>
      </c>
      <c r="D11" s="1">
        <f>13461</f>
        <v>13461</v>
      </c>
      <c r="E11" s="1">
        <f>13.1455078125</f>
        <v>13.1455078125</v>
      </c>
    </row>
    <row r="12" spans="1:10" x14ac:dyDescent="0.25">
      <c r="A12" s="1">
        <f>3867</f>
        <v>3867</v>
      </c>
      <c r="B12" s="1">
        <f>0</f>
        <v>0</v>
      </c>
      <c r="C12" s="1">
        <f>1996</f>
        <v>1996</v>
      </c>
      <c r="D12" s="1">
        <f>15352</f>
        <v>15352</v>
      </c>
      <c r="E12" s="1">
        <f>14.9921875</f>
        <v>14.9921875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4291</f>
        <v>4291</v>
      </c>
      <c r="B13" s="1">
        <f>0</f>
        <v>0</v>
      </c>
      <c r="C13" s="1">
        <f>2127</f>
        <v>2127</v>
      </c>
      <c r="D13" s="1">
        <f>18059</f>
        <v>18059</v>
      </c>
      <c r="E13" s="1">
        <f>17.6357421875</f>
        <v>17.6357421875</v>
      </c>
      <c r="H13" s="1">
        <v>18</v>
      </c>
      <c r="I13" s="1">
        <f>MAX(E2:E1322)</f>
        <v>29.94140625</v>
      </c>
      <c r="J13" s="1">
        <v>29</v>
      </c>
    </row>
    <row r="14" spans="1:10" x14ac:dyDescent="0.25">
      <c r="A14" s="1">
        <f>4691</f>
        <v>4691</v>
      </c>
      <c r="B14" s="1">
        <f>0</f>
        <v>0</v>
      </c>
      <c r="C14" s="1">
        <f>2307</f>
        <v>2307</v>
      </c>
      <c r="D14" s="1">
        <f>18741</f>
        <v>18741</v>
      </c>
      <c r="E14" s="1">
        <f>18.3017578125</f>
        <v>18.3017578125</v>
      </c>
    </row>
    <row r="15" spans="1:10" x14ac:dyDescent="0.25">
      <c r="A15" s="1">
        <f>5085</f>
        <v>5085</v>
      </c>
      <c r="B15" s="1">
        <f>0</f>
        <v>0</v>
      </c>
      <c r="C15" s="1">
        <f>2462</f>
        <v>2462</v>
      </c>
      <c r="D15" s="1">
        <f>18741</f>
        <v>18741</v>
      </c>
      <c r="E15" s="1">
        <f>18.3017578125</f>
        <v>18.3017578125</v>
      </c>
    </row>
    <row r="16" spans="1:10" x14ac:dyDescent="0.25">
      <c r="A16" s="1">
        <f>5432</f>
        <v>5432</v>
      </c>
      <c r="B16" s="1">
        <f>3</f>
        <v>3</v>
      </c>
      <c r="C16" s="1">
        <f>2624</f>
        <v>2624</v>
      </c>
      <c r="D16" s="1">
        <f>18743</f>
        <v>18743</v>
      </c>
      <c r="E16" s="1">
        <f>18.3037109375</f>
        <v>18.3037109375</v>
      </c>
    </row>
    <row r="17" spans="1:5" x14ac:dyDescent="0.25">
      <c r="A17" s="1">
        <f>5758</f>
        <v>5758</v>
      </c>
      <c r="B17" s="1">
        <f>5</f>
        <v>5</v>
      </c>
      <c r="C17" s="1">
        <f>2790</f>
        <v>2790</v>
      </c>
      <c r="D17" s="1">
        <f>18761</f>
        <v>18761</v>
      </c>
      <c r="E17" s="1">
        <f>18.3212890625</f>
        <v>18.3212890625</v>
      </c>
    </row>
    <row r="18" spans="1:5" x14ac:dyDescent="0.25">
      <c r="A18" s="1">
        <f>6082</f>
        <v>6082</v>
      </c>
      <c r="B18" s="1">
        <f>2</f>
        <v>2</v>
      </c>
      <c r="C18" s="1">
        <f>2944</f>
        <v>2944</v>
      </c>
      <c r="D18" s="1">
        <f>18763</f>
        <v>18763</v>
      </c>
      <c r="E18" s="1">
        <f>18.3232421875</f>
        <v>18.3232421875</v>
      </c>
    </row>
    <row r="19" spans="1:5" x14ac:dyDescent="0.25">
      <c r="A19" s="1">
        <f>6401</f>
        <v>6401</v>
      </c>
      <c r="B19" s="1">
        <f>4</f>
        <v>4</v>
      </c>
      <c r="C19" s="1">
        <f>3115</f>
        <v>3115</v>
      </c>
      <c r="D19" s="1">
        <f>18765</f>
        <v>18765</v>
      </c>
      <c r="E19" s="1">
        <f>18.3251953125</f>
        <v>18.3251953125</v>
      </c>
    </row>
    <row r="20" spans="1:5" x14ac:dyDescent="0.25">
      <c r="A20" s="1">
        <f>6668</f>
        <v>6668</v>
      </c>
      <c r="B20" s="1">
        <f>2</f>
        <v>2</v>
      </c>
      <c r="C20" s="1">
        <f>3329</f>
        <v>3329</v>
      </c>
      <c r="D20" s="1">
        <f>18912</f>
        <v>18912</v>
      </c>
      <c r="E20" s="1">
        <f>18.46875</f>
        <v>18.46875</v>
      </c>
    </row>
    <row r="21" spans="1:5" x14ac:dyDescent="0.25">
      <c r="A21" s="1">
        <f>6999</f>
        <v>6999</v>
      </c>
      <c r="B21" s="1">
        <f t="shared" ref="B21:B38" si="0">0</f>
        <v>0</v>
      </c>
      <c r="C21" s="1">
        <f>3508</f>
        <v>3508</v>
      </c>
      <c r="D21" s="1">
        <f>18954</f>
        <v>18954</v>
      </c>
      <c r="E21" s="1">
        <f>18.509765625</f>
        <v>18.509765625</v>
      </c>
    </row>
    <row r="22" spans="1:5" x14ac:dyDescent="0.25">
      <c r="A22" s="1">
        <f>7305</f>
        <v>7305</v>
      </c>
      <c r="B22" s="1">
        <f t="shared" si="0"/>
        <v>0</v>
      </c>
      <c r="C22" s="1">
        <f>3680</f>
        <v>3680</v>
      </c>
      <c r="D22" s="1">
        <f>18954</f>
        <v>18954</v>
      </c>
      <c r="E22" s="1">
        <f>18.509765625</f>
        <v>18.509765625</v>
      </c>
    </row>
    <row r="23" spans="1:5" x14ac:dyDescent="0.25">
      <c r="A23" s="1">
        <f>7642</f>
        <v>7642</v>
      </c>
      <c r="B23" s="1">
        <f t="shared" si="0"/>
        <v>0</v>
      </c>
      <c r="C23" s="1">
        <f>3886</f>
        <v>3886</v>
      </c>
      <c r="D23" s="1">
        <f>18958</f>
        <v>18958</v>
      </c>
      <c r="E23" s="1">
        <f>18.513671875</f>
        <v>18.513671875</v>
      </c>
    </row>
    <row r="24" spans="1:5" x14ac:dyDescent="0.25">
      <c r="A24" s="1">
        <f>7990</f>
        <v>7990</v>
      </c>
      <c r="B24" s="1">
        <f t="shared" si="0"/>
        <v>0</v>
      </c>
      <c r="C24" s="1">
        <f>4071</f>
        <v>4071</v>
      </c>
      <c r="D24" s="1">
        <f>18958</f>
        <v>18958</v>
      </c>
      <c r="E24" s="1">
        <f>18.513671875</f>
        <v>18.513671875</v>
      </c>
    </row>
    <row r="25" spans="1:5" x14ac:dyDescent="0.25">
      <c r="A25" s="1">
        <f>8296</f>
        <v>8296</v>
      </c>
      <c r="B25" s="1">
        <f t="shared" si="0"/>
        <v>0</v>
      </c>
      <c r="C25" s="1">
        <f>4282</f>
        <v>4282</v>
      </c>
      <c r="D25" s="1">
        <f>18958</f>
        <v>18958</v>
      </c>
      <c r="E25" s="1">
        <f>18.513671875</f>
        <v>18.513671875</v>
      </c>
    </row>
    <row r="26" spans="1:5" x14ac:dyDescent="0.25">
      <c r="A26" s="1">
        <f>8640</f>
        <v>8640</v>
      </c>
      <c r="B26" s="1">
        <f t="shared" si="0"/>
        <v>0</v>
      </c>
      <c r="C26" s="1">
        <f>4467</f>
        <v>4467</v>
      </c>
      <c r="D26" s="1">
        <f>18960</f>
        <v>18960</v>
      </c>
      <c r="E26" s="1">
        <f>18.515625</f>
        <v>18.515625</v>
      </c>
    </row>
    <row r="27" spans="1:5" x14ac:dyDescent="0.25">
      <c r="A27" s="1">
        <f>8955</f>
        <v>8955</v>
      </c>
      <c r="B27" s="1">
        <f t="shared" si="0"/>
        <v>0</v>
      </c>
      <c r="C27" s="1">
        <f>4664</f>
        <v>4664</v>
      </c>
      <c r="D27" s="1">
        <f>18958</f>
        <v>18958</v>
      </c>
      <c r="E27" s="1">
        <f>18.513671875</f>
        <v>18.513671875</v>
      </c>
    </row>
    <row r="28" spans="1:5" x14ac:dyDescent="0.25">
      <c r="A28" s="1">
        <f>9262</f>
        <v>9262</v>
      </c>
      <c r="B28" s="1">
        <f t="shared" si="0"/>
        <v>0</v>
      </c>
      <c r="C28" s="1">
        <f>4872</f>
        <v>4872</v>
      </c>
      <c r="D28" s="1">
        <f>18832</f>
        <v>18832</v>
      </c>
      <c r="E28" s="1">
        <f>18.390625</f>
        <v>18.390625</v>
      </c>
    </row>
    <row r="29" spans="1:5" x14ac:dyDescent="0.25">
      <c r="A29" s="1">
        <f>9560</f>
        <v>9560</v>
      </c>
      <c r="B29" s="1">
        <f t="shared" si="0"/>
        <v>0</v>
      </c>
      <c r="C29" s="1">
        <f>5060</f>
        <v>5060</v>
      </c>
      <c r="D29" s="1">
        <f>18830</f>
        <v>18830</v>
      </c>
      <c r="E29" s="1">
        <f>18.388671875</f>
        <v>18.388671875</v>
      </c>
    </row>
    <row r="30" spans="1:5" x14ac:dyDescent="0.25">
      <c r="A30" s="1">
        <f>9893</f>
        <v>9893</v>
      </c>
      <c r="B30" s="1">
        <f t="shared" si="0"/>
        <v>0</v>
      </c>
      <c r="C30" s="1">
        <f>5271</f>
        <v>5271</v>
      </c>
      <c r="D30" s="1">
        <f>18830</f>
        <v>18830</v>
      </c>
      <c r="E30" s="1">
        <f>18.388671875</f>
        <v>18.388671875</v>
      </c>
    </row>
    <row r="31" spans="1:5" x14ac:dyDescent="0.25">
      <c r="A31" s="1">
        <f>10262</f>
        <v>10262</v>
      </c>
      <c r="B31" s="1">
        <f t="shared" si="0"/>
        <v>0</v>
      </c>
      <c r="C31" s="1">
        <f>5467</f>
        <v>5467</v>
      </c>
      <c r="D31" s="1">
        <f>19123</f>
        <v>19123</v>
      </c>
      <c r="E31" s="1">
        <f>18.6748046875</f>
        <v>18.6748046875</v>
      </c>
    </row>
    <row r="32" spans="1:5" x14ac:dyDescent="0.25">
      <c r="A32" s="1">
        <f>10611</f>
        <v>10611</v>
      </c>
      <c r="B32" s="1">
        <f t="shared" si="0"/>
        <v>0</v>
      </c>
      <c r="C32" s="1">
        <f>5644</f>
        <v>5644</v>
      </c>
      <c r="D32" s="1">
        <f>19864</f>
        <v>19864</v>
      </c>
      <c r="E32" s="1">
        <f>19.3984375</f>
        <v>19.3984375</v>
      </c>
    </row>
    <row r="33" spans="1:5" x14ac:dyDescent="0.25">
      <c r="A33" s="1">
        <f>10923</f>
        <v>10923</v>
      </c>
      <c r="B33" s="1">
        <f t="shared" si="0"/>
        <v>0</v>
      </c>
      <c r="C33" s="1">
        <f>5893</f>
        <v>5893</v>
      </c>
      <c r="D33" s="1">
        <f>19791</f>
        <v>19791</v>
      </c>
      <c r="E33" s="1">
        <f>19.3271484375</f>
        <v>19.3271484375</v>
      </c>
    </row>
    <row r="34" spans="1:5" x14ac:dyDescent="0.25">
      <c r="A34" s="1">
        <f>11259</f>
        <v>11259</v>
      </c>
      <c r="B34" s="1">
        <f t="shared" si="0"/>
        <v>0</v>
      </c>
      <c r="C34" s="1">
        <f>6067</f>
        <v>6067</v>
      </c>
      <c r="D34" s="1">
        <f>19857</f>
        <v>19857</v>
      </c>
      <c r="E34" s="1">
        <f>19.3916015625</f>
        <v>19.3916015625</v>
      </c>
    </row>
    <row r="35" spans="1:5" x14ac:dyDescent="0.25">
      <c r="A35" s="1">
        <f>11553</f>
        <v>11553</v>
      </c>
      <c r="B35" s="1">
        <f t="shared" si="0"/>
        <v>0</v>
      </c>
      <c r="C35" s="1">
        <f>6250</f>
        <v>6250</v>
      </c>
      <c r="D35" s="1">
        <f>19940</f>
        <v>19940</v>
      </c>
      <c r="E35" s="1">
        <f>19.47265625</f>
        <v>19.47265625</v>
      </c>
    </row>
    <row r="36" spans="1:5" x14ac:dyDescent="0.25">
      <c r="A36" s="1">
        <f>11864</f>
        <v>11864</v>
      </c>
      <c r="B36" s="1">
        <f t="shared" si="0"/>
        <v>0</v>
      </c>
      <c r="C36" s="1">
        <f>6423</f>
        <v>6423</v>
      </c>
      <c r="D36" s="1">
        <f>19874</f>
        <v>19874</v>
      </c>
      <c r="E36" s="1">
        <f>19.408203125</f>
        <v>19.408203125</v>
      </c>
    </row>
    <row r="37" spans="1:5" x14ac:dyDescent="0.25">
      <c r="A37" s="1">
        <f>12180</f>
        <v>12180</v>
      </c>
      <c r="B37" s="1">
        <f t="shared" si="0"/>
        <v>0</v>
      </c>
      <c r="C37" s="1">
        <f>6543</f>
        <v>6543</v>
      </c>
      <c r="D37" s="1">
        <f>19889</f>
        <v>19889</v>
      </c>
      <c r="E37" s="1">
        <f>19.4228515625</f>
        <v>19.4228515625</v>
      </c>
    </row>
    <row r="38" spans="1:5" x14ac:dyDescent="0.25">
      <c r="A38" s="1">
        <f>12484</f>
        <v>12484</v>
      </c>
      <c r="B38" s="1">
        <f t="shared" si="0"/>
        <v>0</v>
      </c>
      <c r="C38" s="1">
        <f>6704</f>
        <v>6704</v>
      </c>
      <c r="D38" s="1">
        <f>19901</f>
        <v>19901</v>
      </c>
      <c r="E38" s="1">
        <f>19.4345703125</f>
        <v>19.4345703125</v>
      </c>
    </row>
    <row r="39" spans="1:5" x14ac:dyDescent="0.25">
      <c r="A39" s="1">
        <f>12787</f>
        <v>12787</v>
      </c>
      <c r="B39" s="1">
        <f>2</f>
        <v>2</v>
      </c>
      <c r="C39" s="1">
        <f>6873</f>
        <v>6873</v>
      </c>
      <c r="D39" s="1">
        <f>19880</f>
        <v>19880</v>
      </c>
      <c r="E39" s="1">
        <f>19.4140625</f>
        <v>19.4140625</v>
      </c>
    </row>
    <row r="40" spans="1:5" x14ac:dyDescent="0.25">
      <c r="A40" s="1">
        <f>13100</f>
        <v>13100</v>
      </c>
      <c r="B40" s="1">
        <f>2</f>
        <v>2</v>
      </c>
      <c r="C40" s="1">
        <f>7035</f>
        <v>7035</v>
      </c>
      <c r="D40" s="1">
        <f>19876</f>
        <v>19876</v>
      </c>
      <c r="E40" s="1">
        <f>19.41015625</f>
        <v>19.41015625</v>
      </c>
    </row>
    <row r="41" spans="1:5" x14ac:dyDescent="0.25">
      <c r="A41" s="1">
        <f>13409</f>
        <v>13409</v>
      </c>
      <c r="B41" s="1">
        <f>6</f>
        <v>6</v>
      </c>
      <c r="C41" s="1">
        <f>7176</f>
        <v>7176</v>
      </c>
      <c r="D41" s="1">
        <f>19864</f>
        <v>19864</v>
      </c>
      <c r="E41" s="1">
        <f>19.3984375</f>
        <v>19.3984375</v>
      </c>
    </row>
    <row r="42" spans="1:5" x14ac:dyDescent="0.25">
      <c r="A42" s="1">
        <f>13752</f>
        <v>13752</v>
      </c>
      <c r="B42" s="1">
        <f>5</f>
        <v>5</v>
      </c>
      <c r="C42" s="1">
        <f>7358</f>
        <v>7358</v>
      </c>
      <c r="D42" s="1">
        <f>19853</f>
        <v>19853</v>
      </c>
      <c r="E42" s="1">
        <f>19.3876953125</f>
        <v>19.3876953125</v>
      </c>
    </row>
    <row r="43" spans="1:5" x14ac:dyDescent="0.25">
      <c r="A43" s="1">
        <f>14064</f>
        <v>14064</v>
      </c>
      <c r="B43" s="1">
        <f>8</f>
        <v>8</v>
      </c>
      <c r="C43" s="1">
        <f>7509</f>
        <v>7509</v>
      </c>
      <c r="D43" s="1">
        <f>19831</f>
        <v>19831</v>
      </c>
      <c r="E43" s="1">
        <f>19.3662109375</f>
        <v>19.3662109375</v>
      </c>
    </row>
    <row r="44" spans="1:5" x14ac:dyDescent="0.25">
      <c r="A44" s="1">
        <f>14351</f>
        <v>14351</v>
      </c>
      <c r="B44" s="1">
        <f t="shared" ref="B44:B62" si="1">0</f>
        <v>0</v>
      </c>
      <c r="C44" s="1">
        <f>7668</f>
        <v>7668</v>
      </c>
      <c r="D44" s="1">
        <f>19814</f>
        <v>19814</v>
      </c>
      <c r="E44" s="1">
        <f>19.349609375</f>
        <v>19.349609375</v>
      </c>
    </row>
    <row r="45" spans="1:5" x14ac:dyDescent="0.25">
      <c r="A45" s="1">
        <f>14687</f>
        <v>14687</v>
      </c>
      <c r="B45" s="1">
        <f t="shared" si="1"/>
        <v>0</v>
      </c>
      <c r="C45" s="1">
        <f>7852</f>
        <v>7852</v>
      </c>
      <c r="D45" s="1">
        <f>19808</f>
        <v>19808</v>
      </c>
      <c r="E45" s="1">
        <f>19.34375</f>
        <v>19.34375</v>
      </c>
    </row>
    <row r="46" spans="1:5" x14ac:dyDescent="0.25">
      <c r="A46" s="1">
        <f>15019</f>
        <v>15019</v>
      </c>
      <c r="B46" s="1">
        <f t="shared" si="1"/>
        <v>0</v>
      </c>
      <c r="C46" s="1">
        <f>8162</f>
        <v>8162</v>
      </c>
      <c r="D46" s="1">
        <f>19381</f>
        <v>19381</v>
      </c>
      <c r="E46" s="1">
        <f>18.9267578125</f>
        <v>18.9267578125</v>
      </c>
    </row>
    <row r="47" spans="1:5" x14ac:dyDescent="0.25">
      <c r="A47" s="1">
        <f>15356</f>
        <v>15356</v>
      </c>
      <c r="B47" s="1">
        <f t="shared" si="1"/>
        <v>0</v>
      </c>
      <c r="C47" s="1">
        <f>8356</f>
        <v>8356</v>
      </c>
      <c r="D47" s="1">
        <f>19297</f>
        <v>19297</v>
      </c>
      <c r="E47" s="1">
        <f>18.8447265625</f>
        <v>18.8447265625</v>
      </c>
    </row>
    <row r="48" spans="1:5" x14ac:dyDescent="0.25">
      <c r="A48" s="1">
        <f>15720</f>
        <v>15720</v>
      </c>
      <c r="B48" s="1">
        <f t="shared" si="1"/>
        <v>0</v>
      </c>
      <c r="C48" s="1">
        <f>8503</f>
        <v>8503</v>
      </c>
      <c r="D48" s="1">
        <f>19296</f>
        <v>19296</v>
      </c>
      <c r="E48" s="1">
        <f>18.84375</f>
        <v>18.84375</v>
      </c>
    </row>
    <row r="49" spans="1:5" x14ac:dyDescent="0.25">
      <c r="A49" s="1">
        <f>16093</f>
        <v>16093</v>
      </c>
      <c r="B49" s="1">
        <f t="shared" si="1"/>
        <v>0</v>
      </c>
      <c r="C49" s="1">
        <f>8661</f>
        <v>8661</v>
      </c>
      <c r="D49" s="1">
        <f>19290</f>
        <v>19290</v>
      </c>
      <c r="E49" s="1">
        <f>18.837890625</f>
        <v>18.837890625</v>
      </c>
    </row>
    <row r="50" spans="1:5" x14ac:dyDescent="0.25">
      <c r="A50" s="1">
        <f>16533</f>
        <v>16533</v>
      </c>
      <c r="B50" s="1">
        <f t="shared" si="1"/>
        <v>0</v>
      </c>
      <c r="C50" s="1">
        <f>8823</f>
        <v>8823</v>
      </c>
      <c r="D50" s="1">
        <f>19289</f>
        <v>19289</v>
      </c>
      <c r="E50" s="1">
        <f>18.8369140625</f>
        <v>18.8369140625</v>
      </c>
    </row>
    <row r="51" spans="1:5" x14ac:dyDescent="0.25">
      <c r="A51" s="1">
        <f>16880</f>
        <v>16880</v>
      </c>
      <c r="B51" s="1">
        <f t="shared" si="1"/>
        <v>0</v>
      </c>
      <c r="C51" s="1">
        <f>8990</f>
        <v>8990</v>
      </c>
      <c r="D51" s="1">
        <f>19277</f>
        <v>19277</v>
      </c>
      <c r="E51" s="1">
        <f>18.8251953125</f>
        <v>18.8251953125</v>
      </c>
    </row>
    <row r="52" spans="1:5" x14ac:dyDescent="0.25">
      <c r="A52" s="1">
        <f>17202</f>
        <v>17202</v>
      </c>
      <c r="B52" s="1">
        <f t="shared" si="1"/>
        <v>0</v>
      </c>
      <c r="C52" s="1">
        <f>9145</f>
        <v>9145</v>
      </c>
      <c r="D52" s="1">
        <f>19277</f>
        <v>19277</v>
      </c>
      <c r="E52" s="1">
        <f>18.8251953125</f>
        <v>18.8251953125</v>
      </c>
    </row>
    <row r="53" spans="1:5" x14ac:dyDescent="0.25">
      <c r="A53" s="1">
        <f>17514</f>
        <v>17514</v>
      </c>
      <c r="B53" s="1">
        <f t="shared" si="1"/>
        <v>0</v>
      </c>
      <c r="C53" s="1">
        <f>9340</f>
        <v>9340</v>
      </c>
      <c r="D53" s="1">
        <f>19280</f>
        <v>19280</v>
      </c>
      <c r="E53" s="1">
        <f>18.828125</f>
        <v>18.828125</v>
      </c>
    </row>
    <row r="54" spans="1:5" x14ac:dyDescent="0.25">
      <c r="A54" s="1">
        <f>17834</f>
        <v>17834</v>
      </c>
      <c r="B54" s="1">
        <f t="shared" si="1"/>
        <v>0</v>
      </c>
      <c r="C54" s="1">
        <f>9474</f>
        <v>9474</v>
      </c>
      <c r="D54" s="1">
        <f>19279</f>
        <v>19279</v>
      </c>
      <c r="E54" s="1">
        <f>18.8271484375</f>
        <v>18.8271484375</v>
      </c>
    </row>
    <row r="55" spans="1:5" x14ac:dyDescent="0.25">
      <c r="A55" s="1">
        <f>18103</f>
        <v>18103</v>
      </c>
      <c r="B55" s="1">
        <f t="shared" si="1"/>
        <v>0</v>
      </c>
      <c r="C55" s="1">
        <f>9669</f>
        <v>9669</v>
      </c>
      <c r="D55" s="1">
        <f>19265</f>
        <v>19265</v>
      </c>
      <c r="E55" s="1">
        <f>18.8134765625</f>
        <v>18.8134765625</v>
      </c>
    </row>
    <row r="56" spans="1:5" x14ac:dyDescent="0.25">
      <c r="A56" s="1">
        <f>18398</f>
        <v>18398</v>
      </c>
      <c r="B56" s="1">
        <f t="shared" si="1"/>
        <v>0</v>
      </c>
      <c r="C56" s="1">
        <f>9825</f>
        <v>9825</v>
      </c>
      <c r="D56" s="1">
        <f>19264</f>
        <v>19264</v>
      </c>
      <c r="E56" s="1">
        <f>18.8125</f>
        <v>18.8125</v>
      </c>
    </row>
    <row r="57" spans="1:5" x14ac:dyDescent="0.25">
      <c r="A57" s="1">
        <f>18701</f>
        <v>18701</v>
      </c>
      <c r="B57" s="1">
        <f t="shared" si="1"/>
        <v>0</v>
      </c>
      <c r="C57" s="1">
        <f>9988</f>
        <v>9988</v>
      </c>
      <c r="D57" s="1">
        <f>19252</f>
        <v>19252</v>
      </c>
      <c r="E57" s="1">
        <f>18.80078125</f>
        <v>18.80078125</v>
      </c>
    </row>
    <row r="58" spans="1:5" x14ac:dyDescent="0.25">
      <c r="A58" s="1">
        <f>19035</f>
        <v>19035</v>
      </c>
      <c r="B58" s="1">
        <f t="shared" si="1"/>
        <v>0</v>
      </c>
      <c r="C58" s="1">
        <f>10156</f>
        <v>10156</v>
      </c>
      <c r="D58" s="1">
        <f>19250</f>
        <v>19250</v>
      </c>
      <c r="E58" s="1">
        <f>18.798828125</f>
        <v>18.798828125</v>
      </c>
    </row>
    <row r="59" spans="1:5" x14ac:dyDescent="0.25">
      <c r="A59" s="1">
        <f>19375</f>
        <v>19375</v>
      </c>
      <c r="B59" s="1">
        <f t="shared" si="1"/>
        <v>0</v>
      </c>
      <c r="C59" s="1">
        <f>10299</f>
        <v>10299</v>
      </c>
      <c r="D59" s="1">
        <f>19248</f>
        <v>19248</v>
      </c>
      <c r="E59" s="1">
        <f>18.796875</f>
        <v>18.796875</v>
      </c>
    </row>
    <row r="60" spans="1:5" x14ac:dyDescent="0.25">
      <c r="A60" s="1">
        <f>19739</f>
        <v>19739</v>
      </c>
      <c r="B60" s="1">
        <f t="shared" si="1"/>
        <v>0</v>
      </c>
      <c r="C60" s="1">
        <f>10435</f>
        <v>10435</v>
      </c>
      <c r="D60" s="1">
        <f>19244</f>
        <v>19244</v>
      </c>
      <c r="E60" s="1">
        <f>18.79296875</f>
        <v>18.79296875</v>
      </c>
    </row>
    <row r="61" spans="1:5" x14ac:dyDescent="0.25">
      <c r="A61" s="1">
        <f>20092</f>
        <v>20092</v>
      </c>
      <c r="B61" s="1">
        <f t="shared" si="1"/>
        <v>0</v>
      </c>
      <c r="C61" s="1">
        <f>10607</f>
        <v>10607</v>
      </c>
      <c r="D61" s="1">
        <f>19243</f>
        <v>19243</v>
      </c>
      <c r="E61" s="1">
        <f>18.7919921875</f>
        <v>18.7919921875</v>
      </c>
    </row>
    <row r="62" spans="1:5" x14ac:dyDescent="0.25">
      <c r="A62" s="1">
        <f>20389</f>
        <v>20389</v>
      </c>
      <c r="B62" s="1">
        <f t="shared" si="1"/>
        <v>0</v>
      </c>
      <c r="C62" s="1">
        <f>10762</f>
        <v>10762</v>
      </c>
      <c r="D62" s="1">
        <f>19243</f>
        <v>19243</v>
      </c>
      <c r="E62" s="1">
        <f>18.7919921875</f>
        <v>18.7919921875</v>
      </c>
    </row>
    <row r="63" spans="1:5" x14ac:dyDescent="0.25">
      <c r="A63" s="1">
        <f>20717</f>
        <v>20717</v>
      </c>
      <c r="B63" s="1">
        <f>2</f>
        <v>2</v>
      </c>
      <c r="C63" s="1">
        <f>10936</f>
        <v>10936</v>
      </c>
      <c r="D63" s="1">
        <f>19243</f>
        <v>19243</v>
      </c>
      <c r="E63" s="1">
        <f>18.7919921875</f>
        <v>18.7919921875</v>
      </c>
    </row>
    <row r="64" spans="1:5" x14ac:dyDescent="0.25">
      <c r="A64" s="1">
        <f>21051</f>
        <v>21051</v>
      </c>
      <c r="B64" s="1">
        <f>0</f>
        <v>0</v>
      </c>
      <c r="C64" s="1">
        <f>11111</f>
        <v>11111</v>
      </c>
      <c r="D64" s="1">
        <f>19243</f>
        <v>19243</v>
      </c>
      <c r="E64" s="1">
        <f>18.7919921875</f>
        <v>18.7919921875</v>
      </c>
    </row>
    <row r="65" spans="1:5" x14ac:dyDescent="0.25">
      <c r="A65" s="1">
        <f>21389</f>
        <v>21389</v>
      </c>
      <c r="B65" s="1">
        <f>0</f>
        <v>0</v>
      </c>
      <c r="C65" s="1">
        <f>11309</f>
        <v>11309</v>
      </c>
      <c r="D65" s="1">
        <f>19242</f>
        <v>19242</v>
      </c>
      <c r="E65" s="1">
        <f>18.791015625</f>
        <v>18.791015625</v>
      </c>
    </row>
    <row r="66" spans="1:5" x14ac:dyDescent="0.25">
      <c r="A66" s="1">
        <f>21703</f>
        <v>21703</v>
      </c>
      <c r="B66" s="1">
        <f>2</f>
        <v>2</v>
      </c>
      <c r="C66" s="1">
        <f>11439</f>
        <v>11439</v>
      </c>
      <c r="D66" s="1">
        <f>19242</f>
        <v>19242</v>
      </c>
      <c r="E66" s="1">
        <f>18.791015625</f>
        <v>18.791015625</v>
      </c>
    </row>
    <row r="67" spans="1:5" x14ac:dyDescent="0.25">
      <c r="A67" s="1">
        <f>22051</f>
        <v>22051</v>
      </c>
      <c r="B67" s="1">
        <f>4</f>
        <v>4</v>
      </c>
      <c r="C67" s="1">
        <f>11597</f>
        <v>11597</v>
      </c>
      <c r="D67" s="1">
        <f>19238</f>
        <v>19238</v>
      </c>
      <c r="E67" s="1">
        <f>18.787109375</f>
        <v>18.787109375</v>
      </c>
    </row>
    <row r="68" spans="1:5" x14ac:dyDescent="0.25">
      <c r="A68" s="1">
        <f>22422</f>
        <v>22422</v>
      </c>
      <c r="B68" s="1">
        <f>4</f>
        <v>4</v>
      </c>
      <c r="C68" s="1">
        <f>11731</f>
        <v>11731</v>
      </c>
      <c r="D68" s="1">
        <f>19235</f>
        <v>19235</v>
      </c>
      <c r="E68" s="1">
        <f>18.7841796875</f>
        <v>18.7841796875</v>
      </c>
    </row>
    <row r="69" spans="1:5" x14ac:dyDescent="0.25">
      <c r="A69" s="1">
        <f>22726</f>
        <v>22726</v>
      </c>
      <c r="B69" s="1">
        <f>2</f>
        <v>2</v>
      </c>
      <c r="C69" s="1">
        <f>11938</f>
        <v>11938</v>
      </c>
      <c r="D69" s="1">
        <f>18584</f>
        <v>18584</v>
      </c>
      <c r="E69" s="1">
        <f>18.1484375</f>
        <v>18.1484375</v>
      </c>
    </row>
    <row r="70" spans="1:5" x14ac:dyDescent="0.25">
      <c r="A70" s="1">
        <f>23035</f>
        <v>23035</v>
      </c>
      <c r="B70" s="1">
        <f t="shared" ref="B70:B95" si="2">0</f>
        <v>0</v>
      </c>
      <c r="C70" s="1">
        <f>12078</f>
        <v>12078</v>
      </c>
      <c r="D70" s="1">
        <f>18583</f>
        <v>18583</v>
      </c>
      <c r="E70" s="1">
        <f>18.1474609375</f>
        <v>18.1474609375</v>
      </c>
    </row>
    <row r="71" spans="1:5" x14ac:dyDescent="0.25">
      <c r="A71" s="1">
        <f>23325</f>
        <v>23325</v>
      </c>
      <c r="B71" s="1">
        <f t="shared" si="2"/>
        <v>0</v>
      </c>
      <c r="C71" s="1">
        <f>12279</f>
        <v>12279</v>
      </c>
      <c r="D71" s="1">
        <f>18528</f>
        <v>18528</v>
      </c>
      <c r="E71" s="1">
        <f>18.09375</f>
        <v>18.09375</v>
      </c>
    </row>
    <row r="72" spans="1:5" x14ac:dyDescent="0.25">
      <c r="A72" s="1">
        <f>23646</f>
        <v>23646</v>
      </c>
      <c r="B72" s="1">
        <f t="shared" si="2"/>
        <v>0</v>
      </c>
      <c r="C72" s="1">
        <f>12463</f>
        <v>12463</v>
      </c>
      <c r="D72" s="1">
        <f>18455</f>
        <v>18455</v>
      </c>
      <c r="E72" s="1">
        <f>18.0224609375</f>
        <v>18.0224609375</v>
      </c>
    </row>
    <row r="73" spans="1:5" x14ac:dyDescent="0.25">
      <c r="A73" s="1">
        <f>23952</f>
        <v>23952</v>
      </c>
      <c r="B73" s="1">
        <f t="shared" si="2"/>
        <v>0</v>
      </c>
      <c r="C73" s="1">
        <f>12637</f>
        <v>12637</v>
      </c>
      <c r="D73" s="1">
        <f>18572</f>
        <v>18572</v>
      </c>
      <c r="E73" s="1">
        <f>18.13671875</f>
        <v>18.13671875</v>
      </c>
    </row>
    <row r="74" spans="1:5" x14ac:dyDescent="0.25">
      <c r="A74" s="1">
        <f>24301</f>
        <v>24301</v>
      </c>
      <c r="B74" s="1">
        <f t="shared" si="2"/>
        <v>0</v>
      </c>
      <c r="C74" s="1">
        <f>12801</f>
        <v>12801</v>
      </c>
      <c r="D74" s="1">
        <f>18656</f>
        <v>18656</v>
      </c>
      <c r="E74" s="1">
        <f>18.21875</f>
        <v>18.21875</v>
      </c>
    </row>
    <row r="75" spans="1:5" x14ac:dyDescent="0.25">
      <c r="A75" s="1">
        <f>24659</f>
        <v>24659</v>
      </c>
      <c r="B75" s="1">
        <f t="shared" si="2"/>
        <v>0</v>
      </c>
      <c r="C75" s="1">
        <f>12959</f>
        <v>12959</v>
      </c>
      <c r="D75" s="1">
        <f>18656</f>
        <v>18656</v>
      </c>
      <c r="E75" s="1">
        <f>18.21875</f>
        <v>18.21875</v>
      </c>
    </row>
    <row r="76" spans="1:5" x14ac:dyDescent="0.25">
      <c r="A76" s="1">
        <f>25004</f>
        <v>25004</v>
      </c>
      <c r="B76" s="1">
        <f t="shared" si="2"/>
        <v>0</v>
      </c>
      <c r="C76" s="1">
        <f>13130</f>
        <v>13130</v>
      </c>
      <c r="D76" s="1">
        <f>18656</f>
        <v>18656</v>
      </c>
      <c r="E76" s="1">
        <f>18.21875</f>
        <v>18.21875</v>
      </c>
    </row>
    <row r="77" spans="1:5" x14ac:dyDescent="0.25">
      <c r="A77" s="1">
        <f>25344</f>
        <v>25344</v>
      </c>
      <c r="B77" s="1">
        <f t="shared" si="2"/>
        <v>0</v>
      </c>
      <c r="C77" s="1">
        <f>13271</f>
        <v>13271</v>
      </c>
      <c r="D77" s="1">
        <f t="shared" ref="D77:D87" si="3">18660</f>
        <v>18660</v>
      </c>
      <c r="E77" s="1">
        <f t="shared" ref="E77:E87" si="4">18.22265625</f>
        <v>18.22265625</v>
      </c>
    </row>
    <row r="78" spans="1:5" x14ac:dyDescent="0.25">
      <c r="A78" s="1">
        <f>25645</f>
        <v>25645</v>
      </c>
      <c r="B78" s="1">
        <f t="shared" si="2"/>
        <v>0</v>
      </c>
      <c r="C78" s="1">
        <f>13434</f>
        <v>13434</v>
      </c>
      <c r="D78" s="1">
        <f t="shared" si="3"/>
        <v>18660</v>
      </c>
      <c r="E78" s="1">
        <f t="shared" si="4"/>
        <v>18.22265625</v>
      </c>
    </row>
    <row r="79" spans="1:5" x14ac:dyDescent="0.25">
      <c r="A79" s="1">
        <f>25916</f>
        <v>25916</v>
      </c>
      <c r="B79" s="1">
        <f t="shared" si="2"/>
        <v>0</v>
      </c>
      <c r="C79" s="1">
        <f>13611</f>
        <v>13611</v>
      </c>
      <c r="D79" s="1">
        <f t="shared" si="3"/>
        <v>18660</v>
      </c>
      <c r="E79" s="1">
        <f t="shared" si="4"/>
        <v>18.22265625</v>
      </c>
    </row>
    <row r="80" spans="1:5" x14ac:dyDescent="0.25">
      <c r="A80" s="1">
        <f>26215</f>
        <v>26215</v>
      </c>
      <c r="B80" s="1">
        <f t="shared" si="2"/>
        <v>0</v>
      </c>
      <c r="C80" s="1">
        <f>13784</f>
        <v>13784</v>
      </c>
      <c r="D80" s="1">
        <f t="shared" si="3"/>
        <v>18660</v>
      </c>
      <c r="E80" s="1">
        <f t="shared" si="4"/>
        <v>18.22265625</v>
      </c>
    </row>
    <row r="81" spans="1:5" x14ac:dyDescent="0.25">
      <c r="A81" s="1">
        <f>26487</f>
        <v>26487</v>
      </c>
      <c r="B81" s="1">
        <f t="shared" si="2"/>
        <v>0</v>
      </c>
      <c r="C81" s="1">
        <f>13946</f>
        <v>13946</v>
      </c>
      <c r="D81" s="1">
        <f t="shared" si="3"/>
        <v>18660</v>
      </c>
      <c r="E81" s="1">
        <f t="shared" si="4"/>
        <v>18.22265625</v>
      </c>
    </row>
    <row r="82" spans="1:5" x14ac:dyDescent="0.25">
      <c r="A82" s="1">
        <f>26790</f>
        <v>26790</v>
      </c>
      <c r="B82" s="1">
        <f t="shared" si="2"/>
        <v>0</v>
      </c>
      <c r="C82" s="1">
        <f>14110</f>
        <v>14110</v>
      </c>
      <c r="D82" s="1">
        <f t="shared" si="3"/>
        <v>18660</v>
      </c>
      <c r="E82" s="1">
        <f t="shared" si="4"/>
        <v>18.22265625</v>
      </c>
    </row>
    <row r="83" spans="1:5" x14ac:dyDescent="0.25">
      <c r="A83" s="1">
        <f>27075</f>
        <v>27075</v>
      </c>
      <c r="B83" s="1">
        <f t="shared" si="2"/>
        <v>0</v>
      </c>
      <c r="C83" s="1">
        <f>14227</f>
        <v>14227</v>
      </c>
      <c r="D83" s="1">
        <f t="shared" si="3"/>
        <v>18660</v>
      </c>
      <c r="E83" s="1">
        <f t="shared" si="4"/>
        <v>18.22265625</v>
      </c>
    </row>
    <row r="84" spans="1:5" x14ac:dyDescent="0.25">
      <c r="A84" s="1">
        <f>27353</f>
        <v>27353</v>
      </c>
      <c r="B84" s="1">
        <f t="shared" si="2"/>
        <v>0</v>
      </c>
      <c r="C84" s="1">
        <f>14393</f>
        <v>14393</v>
      </c>
      <c r="D84" s="1">
        <f t="shared" si="3"/>
        <v>18660</v>
      </c>
      <c r="E84" s="1">
        <f t="shared" si="4"/>
        <v>18.22265625</v>
      </c>
    </row>
    <row r="85" spans="1:5" x14ac:dyDescent="0.25">
      <c r="A85" s="1">
        <f>27680</f>
        <v>27680</v>
      </c>
      <c r="B85" s="1">
        <f t="shared" si="2"/>
        <v>0</v>
      </c>
      <c r="C85" s="1">
        <f>14524</f>
        <v>14524</v>
      </c>
      <c r="D85" s="1">
        <f t="shared" si="3"/>
        <v>18660</v>
      </c>
      <c r="E85" s="1">
        <f t="shared" si="4"/>
        <v>18.22265625</v>
      </c>
    </row>
    <row r="86" spans="1:5" x14ac:dyDescent="0.25">
      <c r="A86" s="1">
        <f>28035</f>
        <v>28035</v>
      </c>
      <c r="B86" s="1">
        <f t="shared" si="2"/>
        <v>0</v>
      </c>
      <c r="C86" s="1">
        <f>14709</f>
        <v>14709</v>
      </c>
      <c r="D86" s="1">
        <f t="shared" si="3"/>
        <v>18660</v>
      </c>
      <c r="E86" s="1">
        <f t="shared" si="4"/>
        <v>18.22265625</v>
      </c>
    </row>
    <row r="87" spans="1:5" x14ac:dyDescent="0.25">
      <c r="A87" s="1">
        <f>28378</f>
        <v>28378</v>
      </c>
      <c r="B87" s="1">
        <f t="shared" si="2"/>
        <v>0</v>
      </c>
      <c r="C87" s="1">
        <f>14861</f>
        <v>14861</v>
      </c>
      <c r="D87" s="1">
        <f t="shared" si="3"/>
        <v>18660</v>
      </c>
      <c r="E87" s="1">
        <f t="shared" si="4"/>
        <v>18.22265625</v>
      </c>
    </row>
    <row r="88" spans="1:5" x14ac:dyDescent="0.25">
      <c r="A88" s="1">
        <f>28718</f>
        <v>28718</v>
      </c>
      <c r="B88" s="1">
        <f t="shared" si="2"/>
        <v>0</v>
      </c>
      <c r="C88" s="1">
        <f>15036</f>
        <v>15036</v>
      </c>
      <c r="D88" s="1">
        <f t="shared" ref="D88:D95" si="5">18656</f>
        <v>18656</v>
      </c>
      <c r="E88" s="1">
        <f t="shared" ref="E88:E95" si="6">18.21875</f>
        <v>18.21875</v>
      </c>
    </row>
    <row r="89" spans="1:5" x14ac:dyDescent="0.25">
      <c r="A89" s="1">
        <f>29025</f>
        <v>29025</v>
      </c>
      <c r="B89" s="1">
        <f t="shared" si="2"/>
        <v>0</v>
      </c>
      <c r="C89" s="1">
        <f>15187</f>
        <v>15187</v>
      </c>
      <c r="D89" s="1">
        <f t="shared" si="5"/>
        <v>18656</v>
      </c>
      <c r="E89" s="1">
        <f t="shared" si="6"/>
        <v>18.21875</v>
      </c>
    </row>
    <row r="90" spans="1:5" x14ac:dyDescent="0.25">
      <c r="A90" s="1">
        <f>29349</f>
        <v>29349</v>
      </c>
      <c r="B90" s="1">
        <f t="shared" si="2"/>
        <v>0</v>
      </c>
      <c r="C90" s="1">
        <f>15386</f>
        <v>15386</v>
      </c>
      <c r="D90" s="1">
        <f t="shared" si="5"/>
        <v>18656</v>
      </c>
      <c r="E90" s="1">
        <f t="shared" si="6"/>
        <v>18.21875</v>
      </c>
    </row>
    <row r="91" spans="1:5" x14ac:dyDescent="0.25">
      <c r="A91" s="1">
        <f>29685</f>
        <v>29685</v>
      </c>
      <c r="B91" s="1">
        <f t="shared" si="2"/>
        <v>0</v>
      </c>
      <c r="C91" s="1">
        <f>15554</f>
        <v>15554</v>
      </c>
      <c r="D91" s="1">
        <f t="shared" si="5"/>
        <v>18656</v>
      </c>
      <c r="E91" s="1">
        <f t="shared" si="6"/>
        <v>18.21875</v>
      </c>
    </row>
    <row r="92" spans="1:5" x14ac:dyDescent="0.25">
      <c r="A92" s="1">
        <f>30022</f>
        <v>30022</v>
      </c>
      <c r="B92" s="1">
        <f t="shared" si="2"/>
        <v>0</v>
      </c>
      <c r="C92" s="1">
        <f>15745</f>
        <v>15745</v>
      </c>
      <c r="D92" s="1">
        <f t="shared" si="5"/>
        <v>18656</v>
      </c>
      <c r="E92" s="1">
        <f t="shared" si="6"/>
        <v>18.21875</v>
      </c>
    </row>
    <row r="93" spans="1:5" x14ac:dyDescent="0.25">
      <c r="A93" s="1">
        <f>30363</f>
        <v>30363</v>
      </c>
      <c r="B93" s="1">
        <f t="shared" si="2"/>
        <v>0</v>
      </c>
      <c r="C93" s="1">
        <f>15929</f>
        <v>15929</v>
      </c>
      <c r="D93" s="1">
        <f t="shared" si="5"/>
        <v>18656</v>
      </c>
      <c r="E93" s="1">
        <f t="shared" si="6"/>
        <v>18.21875</v>
      </c>
    </row>
    <row r="94" spans="1:5" x14ac:dyDescent="0.25">
      <c r="A94" s="1">
        <f>30748</f>
        <v>30748</v>
      </c>
      <c r="B94" s="1">
        <f t="shared" si="2"/>
        <v>0</v>
      </c>
      <c r="C94" s="1">
        <f>16107</f>
        <v>16107</v>
      </c>
      <c r="D94" s="1">
        <f t="shared" si="5"/>
        <v>18656</v>
      </c>
      <c r="E94" s="1">
        <f t="shared" si="6"/>
        <v>18.21875</v>
      </c>
    </row>
    <row r="95" spans="1:5" x14ac:dyDescent="0.25">
      <c r="A95" s="1">
        <f>31167</f>
        <v>31167</v>
      </c>
      <c r="B95" s="1">
        <f t="shared" si="2"/>
        <v>0</v>
      </c>
      <c r="C95" s="1">
        <f>16298</f>
        <v>16298</v>
      </c>
      <c r="D95" s="1">
        <f t="shared" si="5"/>
        <v>18656</v>
      </c>
      <c r="E95" s="1">
        <f t="shared" si="6"/>
        <v>18.21875</v>
      </c>
    </row>
    <row r="96" spans="1:5" x14ac:dyDescent="0.25">
      <c r="A96" s="1">
        <f>31489</f>
        <v>31489</v>
      </c>
      <c r="B96" s="1">
        <f>5</f>
        <v>5</v>
      </c>
      <c r="C96" s="1">
        <f>16510</f>
        <v>16510</v>
      </c>
      <c r="D96" s="1">
        <f>18654</f>
        <v>18654</v>
      </c>
      <c r="E96" s="1">
        <f>18.216796875</f>
        <v>18.216796875</v>
      </c>
    </row>
    <row r="97" spans="1:5" x14ac:dyDescent="0.25">
      <c r="A97" s="1">
        <f>31887</f>
        <v>31887</v>
      </c>
      <c r="B97" s="1">
        <f>6</f>
        <v>6</v>
      </c>
      <c r="C97" s="1">
        <f>16723</f>
        <v>16723</v>
      </c>
      <c r="D97" s="1">
        <f>18654</f>
        <v>18654</v>
      </c>
      <c r="E97" s="1">
        <f>18.216796875</f>
        <v>18.216796875</v>
      </c>
    </row>
    <row r="98" spans="1:5" x14ac:dyDescent="0.25">
      <c r="A98" s="1">
        <f>32162</f>
        <v>32162</v>
      </c>
      <c r="B98" s="1">
        <f>2</f>
        <v>2</v>
      </c>
      <c r="C98" s="1">
        <f>16891</f>
        <v>16891</v>
      </c>
      <c r="D98" s="1">
        <f>18654</f>
        <v>18654</v>
      </c>
      <c r="E98" s="1">
        <f>18.216796875</f>
        <v>18.216796875</v>
      </c>
    </row>
    <row r="99" spans="1:5" x14ac:dyDescent="0.25">
      <c r="A99" s="1">
        <f>32498</f>
        <v>32498</v>
      </c>
      <c r="B99" s="1">
        <f t="shared" ref="B99:B118" si="7">0</f>
        <v>0</v>
      </c>
      <c r="C99" s="1">
        <f>17038</f>
        <v>17038</v>
      </c>
      <c r="D99" s="1">
        <f>18654</f>
        <v>18654</v>
      </c>
      <c r="E99" s="1">
        <f>18.216796875</f>
        <v>18.216796875</v>
      </c>
    </row>
    <row r="100" spans="1:5" x14ac:dyDescent="0.25">
      <c r="A100" s="1">
        <f>32803</f>
        <v>32803</v>
      </c>
      <c r="B100" s="1">
        <f t="shared" si="7"/>
        <v>0</v>
      </c>
      <c r="C100" s="1">
        <f>17218</f>
        <v>17218</v>
      </c>
      <c r="D100" s="1">
        <f>18653</f>
        <v>18653</v>
      </c>
      <c r="E100" s="1">
        <f>18.2158203125</f>
        <v>18.2158203125</v>
      </c>
    </row>
    <row r="101" spans="1:5" x14ac:dyDescent="0.25">
      <c r="A101" s="1">
        <f>33151</f>
        <v>33151</v>
      </c>
      <c r="B101" s="1">
        <f t="shared" si="7"/>
        <v>0</v>
      </c>
      <c r="C101" s="1">
        <f>17369</f>
        <v>17369</v>
      </c>
      <c r="D101" s="1">
        <f>18653</f>
        <v>18653</v>
      </c>
      <c r="E101" s="1">
        <f>18.2158203125</f>
        <v>18.2158203125</v>
      </c>
    </row>
    <row r="102" spans="1:5" x14ac:dyDescent="0.25">
      <c r="A102" s="1">
        <f>33489</f>
        <v>33489</v>
      </c>
      <c r="B102" s="1">
        <f t="shared" si="7"/>
        <v>0</v>
      </c>
      <c r="C102" s="1">
        <f>17534</f>
        <v>17534</v>
      </c>
      <c r="D102" s="1">
        <f>18651</f>
        <v>18651</v>
      </c>
      <c r="E102" s="1">
        <f>18.2138671875</f>
        <v>18.2138671875</v>
      </c>
    </row>
    <row r="103" spans="1:5" x14ac:dyDescent="0.25">
      <c r="A103" s="1">
        <f>33822</f>
        <v>33822</v>
      </c>
      <c r="B103" s="1">
        <f t="shared" si="7"/>
        <v>0</v>
      </c>
      <c r="C103" s="1">
        <f>17700</f>
        <v>17700</v>
      </c>
      <c r="D103" s="1">
        <f>18649</f>
        <v>18649</v>
      </c>
      <c r="E103" s="1">
        <f>18.2119140625</f>
        <v>18.2119140625</v>
      </c>
    </row>
    <row r="104" spans="1:5" x14ac:dyDescent="0.25">
      <c r="A104" s="1">
        <f>34160</f>
        <v>34160</v>
      </c>
      <c r="B104" s="1">
        <f t="shared" si="7"/>
        <v>0</v>
      </c>
      <c r="C104" s="1">
        <f>17868</f>
        <v>17868</v>
      </c>
      <c r="D104" s="1">
        <f>18643</f>
        <v>18643</v>
      </c>
      <c r="E104" s="1">
        <f>18.2060546875</f>
        <v>18.2060546875</v>
      </c>
    </row>
    <row r="105" spans="1:5" x14ac:dyDescent="0.25">
      <c r="A105" s="1">
        <f>34525</f>
        <v>34525</v>
      </c>
      <c r="B105" s="1">
        <f t="shared" si="7"/>
        <v>0</v>
      </c>
      <c r="C105" s="1">
        <f>18020</f>
        <v>18020</v>
      </c>
      <c r="D105" s="1">
        <f>18643</f>
        <v>18643</v>
      </c>
      <c r="E105" s="1">
        <f>18.2060546875</f>
        <v>18.2060546875</v>
      </c>
    </row>
    <row r="106" spans="1:5" x14ac:dyDescent="0.25">
      <c r="A106" s="1">
        <f>34873</f>
        <v>34873</v>
      </c>
      <c r="B106" s="1">
        <f t="shared" si="7"/>
        <v>0</v>
      </c>
      <c r="C106" s="1">
        <f>18208</f>
        <v>18208</v>
      </c>
      <c r="D106" s="1">
        <f>18642</f>
        <v>18642</v>
      </c>
      <c r="E106" s="1">
        <f>18.205078125</f>
        <v>18.205078125</v>
      </c>
    </row>
    <row r="107" spans="1:5" x14ac:dyDescent="0.25">
      <c r="A107" s="1">
        <f>35217</f>
        <v>35217</v>
      </c>
      <c r="B107" s="1">
        <f t="shared" si="7"/>
        <v>0</v>
      </c>
      <c r="C107" s="1">
        <f>18377</f>
        <v>18377</v>
      </c>
      <c r="D107" s="1">
        <f>18641</f>
        <v>18641</v>
      </c>
      <c r="E107" s="1">
        <f>18.2041015625</f>
        <v>18.2041015625</v>
      </c>
    </row>
    <row r="108" spans="1:5" x14ac:dyDescent="0.25">
      <c r="A108" s="1">
        <f>35553</f>
        <v>35553</v>
      </c>
      <c r="B108" s="1">
        <f t="shared" si="7"/>
        <v>0</v>
      </c>
      <c r="C108" s="1">
        <f>18532</f>
        <v>18532</v>
      </c>
      <c r="D108" s="1">
        <f>18641</f>
        <v>18641</v>
      </c>
      <c r="E108" s="1">
        <f>18.2041015625</f>
        <v>18.2041015625</v>
      </c>
    </row>
    <row r="109" spans="1:5" x14ac:dyDescent="0.25">
      <c r="A109" s="1">
        <f>35909</f>
        <v>35909</v>
      </c>
      <c r="B109" s="1">
        <f t="shared" si="7"/>
        <v>0</v>
      </c>
      <c r="C109" s="1">
        <f>18705</f>
        <v>18705</v>
      </c>
      <c r="D109" s="1">
        <f>18641</f>
        <v>18641</v>
      </c>
      <c r="E109" s="1">
        <f>18.2041015625</f>
        <v>18.2041015625</v>
      </c>
    </row>
    <row r="110" spans="1:5" x14ac:dyDescent="0.25">
      <c r="A110" s="1">
        <f>36249</f>
        <v>36249</v>
      </c>
      <c r="B110" s="1">
        <f t="shared" si="7"/>
        <v>0</v>
      </c>
      <c r="C110" s="1">
        <f>18868</f>
        <v>18868</v>
      </c>
      <c r="D110" s="1">
        <f>18650</f>
        <v>18650</v>
      </c>
      <c r="E110" s="1">
        <f>18.212890625</f>
        <v>18.212890625</v>
      </c>
    </row>
    <row r="111" spans="1:5" x14ac:dyDescent="0.25">
      <c r="A111" s="1">
        <f>36605</f>
        <v>36605</v>
      </c>
      <c r="B111" s="1">
        <f t="shared" si="7"/>
        <v>0</v>
      </c>
      <c r="C111" s="1">
        <f>19051</f>
        <v>19051</v>
      </c>
      <c r="D111" s="1">
        <f>18649</f>
        <v>18649</v>
      </c>
      <c r="E111" s="1">
        <f>18.2119140625</f>
        <v>18.2119140625</v>
      </c>
    </row>
    <row r="112" spans="1:5" x14ac:dyDescent="0.25">
      <c r="A112" s="1">
        <f>36940</f>
        <v>36940</v>
      </c>
      <c r="B112" s="1">
        <f t="shared" si="7"/>
        <v>0</v>
      </c>
      <c r="C112" s="1">
        <f>19227</f>
        <v>19227</v>
      </c>
      <c r="D112" s="1">
        <f>18644</f>
        <v>18644</v>
      </c>
      <c r="E112" s="1">
        <f>18.20703125</f>
        <v>18.20703125</v>
      </c>
    </row>
    <row r="113" spans="1:5" x14ac:dyDescent="0.25">
      <c r="A113" s="1">
        <f>37299</f>
        <v>37299</v>
      </c>
      <c r="B113" s="1">
        <f t="shared" si="7"/>
        <v>0</v>
      </c>
      <c r="C113" s="1">
        <f>19379</f>
        <v>19379</v>
      </c>
      <c r="D113" s="1">
        <f>18493</f>
        <v>18493</v>
      </c>
      <c r="E113" s="1">
        <f>18.0595703125</f>
        <v>18.0595703125</v>
      </c>
    </row>
    <row r="114" spans="1:5" x14ac:dyDescent="0.25">
      <c r="A114" s="1">
        <f>37653</f>
        <v>37653</v>
      </c>
      <c r="B114" s="1">
        <f t="shared" si="7"/>
        <v>0</v>
      </c>
      <c r="C114" s="1">
        <f>19546</f>
        <v>19546</v>
      </c>
      <c r="D114" s="1">
        <f>18389</f>
        <v>18389</v>
      </c>
      <c r="E114" s="1">
        <f>17.9580078125</f>
        <v>17.9580078125</v>
      </c>
    </row>
    <row r="115" spans="1:5" x14ac:dyDescent="0.25">
      <c r="A115" s="1">
        <f>38004</f>
        <v>38004</v>
      </c>
      <c r="B115" s="1">
        <f t="shared" si="7"/>
        <v>0</v>
      </c>
      <c r="C115" s="1">
        <f>19748</f>
        <v>19748</v>
      </c>
      <c r="D115" s="1">
        <f>17958</f>
        <v>17958</v>
      </c>
      <c r="E115" s="1">
        <f>17.537109375</f>
        <v>17.537109375</v>
      </c>
    </row>
    <row r="116" spans="1:5" x14ac:dyDescent="0.25">
      <c r="A116" s="1">
        <f>38346</f>
        <v>38346</v>
      </c>
      <c r="B116" s="1">
        <f t="shared" si="7"/>
        <v>0</v>
      </c>
      <c r="C116" s="1">
        <f>19954</f>
        <v>19954</v>
      </c>
      <c r="D116" s="1">
        <f>17906</f>
        <v>17906</v>
      </c>
      <c r="E116" s="1">
        <f>17.486328125</f>
        <v>17.486328125</v>
      </c>
    </row>
    <row r="117" spans="1:5" x14ac:dyDescent="0.25">
      <c r="A117" s="1">
        <f>38662</f>
        <v>38662</v>
      </c>
      <c r="B117" s="1">
        <f t="shared" si="7"/>
        <v>0</v>
      </c>
      <c r="C117" s="1">
        <f>20121</f>
        <v>20121</v>
      </c>
      <c r="D117" s="1">
        <f>17906</f>
        <v>17906</v>
      </c>
      <c r="E117" s="1">
        <f>17.486328125</f>
        <v>17.486328125</v>
      </c>
    </row>
    <row r="118" spans="1:5" x14ac:dyDescent="0.25">
      <c r="A118" s="1">
        <f>38953</f>
        <v>38953</v>
      </c>
      <c r="B118" s="1">
        <f t="shared" si="7"/>
        <v>0</v>
      </c>
      <c r="C118" s="1">
        <f>20243</f>
        <v>20243</v>
      </c>
      <c r="D118" s="1">
        <f>17937</f>
        <v>17937</v>
      </c>
      <c r="E118" s="1">
        <f>17.5166015625</f>
        <v>17.5166015625</v>
      </c>
    </row>
    <row r="119" spans="1:5" x14ac:dyDescent="0.25">
      <c r="A119" s="1">
        <f>39272</f>
        <v>39272</v>
      </c>
      <c r="B119" s="1">
        <f>9</f>
        <v>9</v>
      </c>
      <c r="C119" s="1">
        <f>20415</f>
        <v>20415</v>
      </c>
      <c r="D119" s="1">
        <f>17934</f>
        <v>17934</v>
      </c>
      <c r="E119" s="1">
        <f>17.513671875</f>
        <v>17.513671875</v>
      </c>
    </row>
    <row r="120" spans="1:5" x14ac:dyDescent="0.25">
      <c r="A120" s="1">
        <f>39543</f>
        <v>39543</v>
      </c>
      <c r="B120" s="1">
        <f>4</f>
        <v>4</v>
      </c>
      <c r="C120" s="1">
        <f>20592</f>
        <v>20592</v>
      </c>
      <c r="D120" s="1">
        <f>17934</f>
        <v>17934</v>
      </c>
      <c r="E120" s="1">
        <f>17.513671875</f>
        <v>17.513671875</v>
      </c>
    </row>
    <row r="121" spans="1:5" x14ac:dyDescent="0.25">
      <c r="A121" s="1">
        <f>39839</f>
        <v>39839</v>
      </c>
      <c r="B121" s="1">
        <f>3</f>
        <v>3</v>
      </c>
      <c r="C121" s="1">
        <f>20760</f>
        <v>20760</v>
      </c>
      <c r="D121" s="1">
        <f>17947</f>
        <v>17947</v>
      </c>
      <c r="E121" s="1">
        <f>17.5263671875</f>
        <v>17.5263671875</v>
      </c>
    </row>
    <row r="122" spans="1:5" x14ac:dyDescent="0.25">
      <c r="A122" s="1">
        <f>40133</f>
        <v>40133</v>
      </c>
      <c r="B122" s="1">
        <f>3</f>
        <v>3</v>
      </c>
      <c r="C122" s="1">
        <f>20916</f>
        <v>20916</v>
      </c>
      <c r="D122" s="1">
        <f>17946</f>
        <v>17946</v>
      </c>
      <c r="E122" s="1">
        <f>17.525390625</f>
        <v>17.525390625</v>
      </c>
    </row>
    <row r="123" spans="1:5" x14ac:dyDescent="0.25">
      <c r="A123" s="1">
        <f>40440</f>
        <v>40440</v>
      </c>
      <c r="B123" s="1">
        <f t="shared" ref="B123:B139" si="8">0</f>
        <v>0</v>
      </c>
      <c r="C123" s="1">
        <f>21094</f>
        <v>21094</v>
      </c>
      <c r="D123" s="1">
        <f>17946</f>
        <v>17946</v>
      </c>
      <c r="E123" s="1">
        <f>17.525390625</f>
        <v>17.525390625</v>
      </c>
    </row>
    <row r="124" spans="1:5" x14ac:dyDescent="0.25">
      <c r="A124" s="1">
        <f>40782</f>
        <v>40782</v>
      </c>
      <c r="B124" s="1">
        <f t="shared" si="8"/>
        <v>0</v>
      </c>
      <c r="C124" s="1">
        <f>21247</f>
        <v>21247</v>
      </c>
      <c r="D124" s="1">
        <f>17970</f>
        <v>17970</v>
      </c>
      <c r="E124" s="1">
        <f>17.548828125</f>
        <v>17.548828125</v>
      </c>
    </row>
    <row r="125" spans="1:5" x14ac:dyDescent="0.25">
      <c r="A125" s="1">
        <f>41183</f>
        <v>41183</v>
      </c>
      <c r="B125" s="1">
        <f t="shared" si="8"/>
        <v>0</v>
      </c>
      <c r="C125" s="1">
        <f>21409</f>
        <v>21409</v>
      </c>
      <c r="D125" s="1">
        <f>17970</f>
        <v>17970</v>
      </c>
      <c r="E125" s="1">
        <f>17.548828125</f>
        <v>17.548828125</v>
      </c>
    </row>
    <row r="126" spans="1:5" x14ac:dyDescent="0.25">
      <c r="A126" s="1">
        <f>41599</f>
        <v>41599</v>
      </c>
      <c r="B126" s="1">
        <f t="shared" si="8"/>
        <v>0</v>
      </c>
      <c r="C126" s="1">
        <f>21544</f>
        <v>21544</v>
      </c>
      <c r="D126" s="1">
        <f>17970</f>
        <v>17970</v>
      </c>
      <c r="E126" s="1">
        <f>17.548828125</f>
        <v>17.548828125</v>
      </c>
    </row>
    <row r="127" spans="1:5" x14ac:dyDescent="0.25">
      <c r="A127" s="1">
        <f>42005</f>
        <v>42005</v>
      </c>
      <c r="B127" s="1">
        <f t="shared" si="8"/>
        <v>0</v>
      </c>
      <c r="C127" s="1">
        <f>21736</f>
        <v>21736</v>
      </c>
      <c r="D127" s="1">
        <f>18001</f>
        <v>18001</v>
      </c>
      <c r="E127" s="1">
        <f>17.5791015625</f>
        <v>17.5791015625</v>
      </c>
    </row>
    <row r="128" spans="1:5" x14ac:dyDescent="0.25">
      <c r="A128" s="1">
        <f>42417</f>
        <v>42417</v>
      </c>
      <c r="B128" s="1">
        <f t="shared" si="8"/>
        <v>0</v>
      </c>
      <c r="C128" s="1">
        <f>21895</f>
        <v>21895</v>
      </c>
      <c r="D128" s="1">
        <f>18029</f>
        <v>18029</v>
      </c>
      <c r="E128" s="1">
        <f>17.6064453125</f>
        <v>17.6064453125</v>
      </c>
    </row>
    <row r="129" spans="1:5" x14ac:dyDescent="0.25">
      <c r="A129" s="1">
        <f>42818</f>
        <v>42818</v>
      </c>
      <c r="B129" s="1">
        <f t="shared" si="8"/>
        <v>0</v>
      </c>
      <c r="C129" s="1">
        <f>22062</f>
        <v>22062</v>
      </c>
      <c r="D129" s="1">
        <f>18029</f>
        <v>18029</v>
      </c>
      <c r="E129" s="1">
        <f>17.6064453125</f>
        <v>17.6064453125</v>
      </c>
    </row>
    <row r="130" spans="1:5" x14ac:dyDescent="0.25">
      <c r="A130" s="1">
        <f>43200</f>
        <v>43200</v>
      </c>
      <c r="B130" s="1">
        <f t="shared" si="8"/>
        <v>0</v>
      </c>
      <c r="C130" s="1">
        <f>22268</f>
        <v>22268</v>
      </c>
      <c r="D130" s="1">
        <f>18087</f>
        <v>18087</v>
      </c>
      <c r="E130" s="1">
        <f>17.6630859375</f>
        <v>17.6630859375</v>
      </c>
    </row>
    <row r="131" spans="1:5" x14ac:dyDescent="0.25">
      <c r="A131" s="1">
        <f>43598</f>
        <v>43598</v>
      </c>
      <c r="B131" s="1">
        <f t="shared" si="8"/>
        <v>0</v>
      </c>
      <c r="C131" s="1">
        <f>22427</f>
        <v>22427</v>
      </c>
      <c r="D131" s="1">
        <f t="shared" ref="D131:D145" si="9">18088</f>
        <v>18088</v>
      </c>
      <c r="E131" s="1">
        <f t="shared" ref="E131:E145" si="10">17.6640625</f>
        <v>17.6640625</v>
      </c>
    </row>
    <row r="132" spans="1:5" x14ac:dyDescent="0.25">
      <c r="A132" s="1">
        <f>44012</f>
        <v>44012</v>
      </c>
      <c r="B132" s="1">
        <f t="shared" si="8"/>
        <v>0</v>
      </c>
      <c r="C132" s="1">
        <f>22580</f>
        <v>22580</v>
      </c>
      <c r="D132" s="1">
        <f t="shared" si="9"/>
        <v>18088</v>
      </c>
      <c r="E132" s="1">
        <f t="shared" si="10"/>
        <v>17.6640625</v>
      </c>
    </row>
    <row r="133" spans="1:5" x14ac:dyDescent="0.25">
      <c r="A133" s="1">
        <f>44432</f>
        <v>44432</v>
      </c>
      <c r="B133" s="1">
        <f t="shared" si="8"/>
        <v>0</v>
      </c>
      <c r="C133" s="1">
        <f>22764</f>
        <v>22764</v>
      </c>
      <c r="D133" s="1">
        <f t="shared" si="9"/>
        <v>18088</v>
      </c>
      <c r="E133" s="1">
        <f t="shared" si="10"/>
        <v>17.6640625</v>
      </c>
    </row>
    <row r="134" spans="1:5" x14ac:dyDescent="0.25">
      <c r="A134" s="1">
        <f>44828</f>
        <v>44828</v>
      </c>
      <c r="B134" s="1">
        <f t="shared" si="8"/>
        <v>0</v>
      </c>
      <c r="C134" s="1">
        <f>22888</f>
        <v>22888</v>
      </c>
      <c r="D134" s="1">
        <f t="shared" si="9"/>
        <v>18088</v>
      </c>
      <c r="E134" s="1">
        <f t="shared" si="10"/>
        <v>17.6640625</v>
      </c>
    </row>
    <row r="135" spans="1:5" x14ac:dyDescent="0.25">
      <c r="A135" s="1">
        <f>45227</f>
        <v>45227</v>
      </c>
      <c r="B135" s="1">
        <f t="shared" si="8"/>
        <v>0</v>
      </c>
      <c r="C135" s="1">
        <f>23051</f>
        <v>23051</v>
      </c>
      <c r="D135" s="1">
        <f t="shared" si="9"/>
        <v>18088</v>
      </c>
      <c r="E135" s="1">
        <f t="shared" si="10"/>
        <v>17.6640625</v>
      </c>
    </row>
    <row r="136" spans="1:5" x14ac:dyDescent="0.25">
      <c r="A136" s="1">
        <f>45607</f>
        <v>45607</v>
      </c>
      <c r="B136" s="1">
        <f t="shared" si="8"/>
        <v>0</v>
      </c>
      <c r="C136" s="1">
        <f>23189</f>
        <v>23189</v>
      </c>
      <c r="D136" s="1">
        <f t="shared" si="9"/>
        <v>18088</v>
      </c>
      <c r="E136" s="1">
        <f t="shared" si="10"/>
        <v>17.6640625</v>
      </c>
    </row>
    <row r="137" spans="1:5" x14ac:dyDescent="0.25">
      <c r="A137" s="1">
        <f>45996</f>
        <v>45996</v>
      </c>
      <c r="B137" s="1">
        <f t="shared" si="8"/>
        <v>0</v>
      </c>
      <c r="C137" s="1">
        <f>23367</f>
        <v>23367</v>
      </c>
      <c r="D137" s="1">
        <f t="shared" si="9"/>
        <v>18088</v>
      </c>
      <c r="E137" s="1">
        <f t="shared" si="10"/>
        <v>17.6640625</v>
      </c>
    </row>
    <row r="138" spans="1:5" x14ac:dyDescent="0.25">
      <c r="A138" s="1">
        <f>46406</f>
        <v>46406</v>
      </c>
      <c r="B138" s="1">
        <f t="shared" si="8"/>
        <v>0</v>
      </c>
      <c r="C138" s="1">
        <f>23520</f>
        <v>23520</v>
      </c>
      <c r="D138" s="1">
        <f t="shared" si="9"/>
        <v>18088</v>
      </c>
      <c r="E138" s="1">
        <f t="shared" si="10"/>
        <v>17.6640625</v>
      </c>
    </row>
    <row r="139" spans="1:5" x14ac:dyDescent="0.25">
      <c r="A139" s="1">
        <f>46791</f>
        <v>46791</v>
      </c>
      <c r="B139" s="1">
        <f t="shared" si="8"/>
        <v>0</v>
      </c>
      <c r="C139" s="1">
        <f>23671</f>
        <v>23671</v>
      </c>
      <c r="D139" s="1">
        <f t="shared" si="9"/>
        <v>18088</v>
      </c>
      <c r="E139" s="1">
        <f t="shared" si="10"/>
        <v>17.6640625</v>
      </c>
    </row>
    <row r="140" spans="1:5" x14ac:dyDescent="0.25">
      <c r="A140" s="1">
        <f>47085</f>
        <v>47085</v>
      </c>
      <c r="B140" s="1">
        <f>3</f>
        <v>3</v>
      </c>
      <c r="C140" s="1">
        <f>23812</f>
        <v>23812</v>
      </c>
      <c r="D140" s="1">
        <f t="shared" si="9"/>
        <v>18088</v>
      </c>
      <c r="E140" s="1">
        <f t="shared" si="10"/>
        <v>17.6640625</v>
      </c>
    </row>
    <row r="141" spans="1:5" x14ac:dyDescent="0.25">
      <c r="A141" s="1">
        <f>47386</f>
        <v>47386</v>
      </c>
      <c r="B141" s="1">
        <f>3</f>
        <v>3</v>
      </c>
      <c r="C141" s="1">
        <f>23997</f>
        <v>23997</v>
      </c>
      <c r="D141" s="1">
        <f t="shared" si="9"/>
        <v>18088</v>
      </c>
      <c r="E141" s="1">
        <f t="shared" si="10"/>
        <v>17.6640625</v>
      </c>
    </row>
    <row r="142" spans="1:5" x14ac:dyDescent="0.25">
      <c r="A142" s="1">
        <f>47692</f>
        <v>47692</v>
      </c>
      <c r="B142" s="1">
        <f>6</f>
        <v>6</v>
      </c>
      <c r="C142" s="1">
        <f>24135</f>
        <v>24135</v>
      </c>
      <c r="D142" s="1">
        <f t="shared" si="9"/>
        <v>18088</v>
      </c>
      <c r="E142" s="1">
        <f t="shared" si="10"/>
        <v>17.6640625</v>
      </c>
    </row>
    <row r="143" spans="1:5" x14ac:dyDescent="0.25">
      <c r="A143" s="1">
        <f>47985</f>
        <v>47985</v>
      </c>
      <c r="B143" s="1">
        <f>5</f>
        <v>5</v>
      </c>
      <c r="C143" s="1">
        <f>24309</f>
        <v>24309</v>
      </c>
      <c r="D143" s="1">
        <f t="shared" si="9"/>
        <v>18088</v>
      </c>
      <c r="E143" s="1">
        <f t="shared" si="10"/>
        <v>17.6640625</v>
      </c>
    </row>
    <row r="144" spans="1:5" x14ac:dyDescent="0.25">
      <c r="A144" s="1">
        <f>48349</f>
        <v>48349</v>
      </c>
      <c r="B144" s="1">
        <f t="shared" ref="B144:B162" si="11">0</f>
        <v>0</v>
      </c>
      <c r="C144" s="1">
        <f>24480</f>
        <v>24480</v>
      </c>
      <c r="D144" s="1">
        <f t="shared" si="9"/>
        <v>18088</v>
      </c>
      <c r="E144" s="1">
        <f t="shared" si="10"/>
        <v>17.6640625</v>
      </c>
    </row>
    <row r="145" spans="1:5" x14ac:dyDescent="0.25">
      <c r="A145" s="1">
        <f>48761</f>
        <v>48761</v>
      </c>
      <c r="B145" s="1">
        <f t="shared" si="11"/>
        <v>0</v>
      </c>
      <c r="C145" s="1">
        <f>24669</f>
        <v>24669</v>
      </c>
      <c r="D145" s="1">
        <f t="shared" si="9"/>
        <v>18088</v>
      </c>
      <c r="E145" s="1">
        <f t="shared" si="10"/>
        <v>17.6640625</v>
      </c>
    </row>
    <row r="146" spans="1:5" x14ac:dyDescent="0.25">
      <c r="A146" s="1">
        <f>49171</f>
        <v>49171</v>
      </c>
      <c r="B146" s="1">
        <f t="shared" si="11"/>
        <v>0</v>
      </c>
      <c r="C146" s="1">
        <f>24858</f>
        <v>24858</v>
      </c>
      <c r="D146" s="1">
        <f>18087</f>
        <v>18087</v>
      </c>
      <c r="E146" s="1">
        <f>17.6630859375</f>
        <v>17.6630859375</v>
      </c>
    </row>
    <row r="147" spans="1:5" x14ac:dyDescent="0.25">
      <c r="A147" s="1">
        <f>49572</f>
        <v>49572</v>
      </c>
      <c r="B147" s="1">
        <f t="shared" si="11"/>
        <v>0</v>
      </c>
      <c r="C147" s="1">
        <f>25046</f>
        <v>25046</v>
      </c>
      <c r="D147" s="1">
        <f>18086</f>
        <v>18086</v>
      </c>
      <c r="E147" s="1">
        <f>17.662109375</f>
        <v>17.662109375</v>
      </c>
    </row>
    <row r="148" spans="1:5" x14ac:dyDescent="0.25">
      <c r="A148" s="1">
        <f>49956</f>
        <v>49956</v>
      </c>
      <c r="B148" s="1">
        <f t="shared" si="11"/>
        <v>0</v>
      </c>
      <c r="C148" s="1">
        <f>25182</f>
        <v>25182</v>
      </c>
      <c r="D148" s="1">
        <f>18084</f>
        <v>18084</v>
      </c>
      <c r="E148" s="1">
        <f>17.66015625</f>
        <v>17.66015625</v>
      </c>
    </row>
    <row r="149" spans="1:5" x14ac:dyDescent="0.25">
      <c r="A149" s="1">
        <f>50371</f>
        <v>50371</v>
      </c>
      <c r="B149" s="1">
        <f t="shared" si="11"/>
        <v>0</v>
      </c>
      <c r="C149" s="1">
        <f>25344</f>
        <v>25344</v>
      </c>
      <c r="D149" s="1">
        <f>18083</f>
        <v>18083</v>
      </c>
      <c r="E149" s="1">
        <f>17.6591796875</f>
        <v>17.6591796875</v>
      </c>
    </row>
    <row r="150" spans="1:5" x14ac:dyDescent="0.25">
      <c r="A150" s="1">
        <f>50764</f>
        <v>50764</v>
      </c>
      <c r="B150" s="1">
        <f t="shared" si="11"/>
        <v>0</v>
      </c>
      <c r="C150" s="1">
        <f>25497</f>
        <v>25497</v>
      </c>
      <c r="D150" s="1">
        <f>18081</f>
        <v>18081</v>
      </c>
      <c r="E150" s="1">
        <f>17.6572265625</f>
        <v>17.6572265625</v>
      </c>
    </row>
    <row r="151" spans="1:5" x14ac:dyDescent="0.25">
      <c r="A151" s="1">
        <f>51174</f>
        <v>51174</v>
      </c>
      <c r="B151" s="1">
        <f t="shared" si="11"/>
        <v>0</v>
      </c>
      <c r="C151" s="1">
        <f>25653</f>
        <v>25653</v>
      </c>
      <c r="D151" s="1">
        <f>18080</f>
        <v>18080</v>
      </c>
      <c r="E151" s="1">
        <f>17.65625</f>
        <v>17.65625</v>
      </c>
    </row>
    <row r="152" spans="1:5" x14ac:dyDescent="0.25">
      <c r="A152" s="1">
        <f>51574</f>
        <v>51574</v>
      </c>
      <c r="B152" s="1">
        <f t="shared" si="11"/>
        <v>0</v>
      </c>
      <c r="C152" s="1">
        <f>25771</f>
        <v>25771</v>
      </c>
      <c r="D152" s="1">
        <f>18080</f>
        <v>18080</v>
      </c>
      <c r="E152" s="1">
        <f>17.65625</f>
        <v>17.65625</v>
      </c>
    </row>
    <row r="153" spans="1:5" x14ac:dyDescent="0.25">
      <c r="A153" s="1">
        <f>51886</f>
        <v>51886</v>
      </c>
      <c r="B153" s="1">
        <f t="shared" si="11"/>
        <v>0</v>
      </c>
      <c r="C153" s="1">
        <f>25938</f>
        <v>25938</v>
      </c>
      <c r="D153" s="1">
        <f>18080</f>
        <v>18080</v>
      </c>
      <c r="E153" s="1">
        <f>17.65625</f>
        <v>17.65625</v>
      </c>
    </row>
    <row r="154" spans="1:5" x14ac:dyDescent="0.25">
      <c r="A154" s="1">
        <f>52197</f>
        <v>52197</v>
      </c>
      <c r="B154" s="1">
        <f t="shared" si="11"/>
        <v>0</v>
      </c>
      <c r="C154" s="1">
        <f>26097</f>
        <v>26097</v>
      </c>
      <c r="D154" s="1">
        <f>18590</f>
        <v>18590</v>
      </c>
      <c r="E154" s="1">
        <f>18.154296875</f>
        <v>18.154296875</v>
      </c>
    </row>
    <row r="155" spans="1:5" x14ac:dyDescent="0.25">
      <c r="A155" s="1">
        <f>52498</f>
        <v>52498</v>
      </c>
      <c r="B155" s="1">
        <f t="shared" si="11"/>
        <v>0</v>
      </c>
      <c r="C155" s="1">
        <f>26258</f>
        <v>26258</v>
      </c>
      <c r="D155" s="1">
        <f>18590</f>
        <v>18590</v>
      </c>
      <c r="E155" s="1">
        <f>18.154296875</f>
        <v>18.154296875</v>
      </c>
    </row>
    <row r="156" spans="1:5" x14ac:dyDescent="0.25">
      <c r="A156" s="1">
        <f>52855</f>
        <v>52855</v>
      </c>
      <c r="B156" s="1">
        <f t="shared" si="11"/>
        <v>0</v>
      </c>
      <c r="C156" s="1">
        <f>26377</f>
        <v>26377</v>
      </c>
      <c r="D156" s="1">
        <f>18590</f>
        <v>18590</v>
      </c>
      <c r="E156" s="1">
        <f>18.154296875</f>
        <v>18.154296875</v>
      </c>
    </row>
    <row r="157" spans="1:5" x14ac:dyDescent="0.25">
      <c r="A157" s="1">
        <f>53207</f>
        <v>53207</v>
      </c>
      <c r="B157" s="1">
        <f t="shared" si="11"/>
        <v>0</v>
      </c>
      <c r="C157" s="1">
        <f>26559</f>
        <v>26559</v>
      </c>
      <c r="D157" s="1">
        <f>18593</f>
        <v>18593</v>
      </c>
      <c r="E157" s="1">
        <f>18.1572265625</f>
        <v>18.1572265625</v>
      </c>
    </row>
    <row r="158" spans="1:5" x14ac:dyDescent="0.25">
      <c r="A158" s="1">
        <f>53570</f>
        <v>53570</v>
      </c>
      <c r="B158" s="1">
        <f t="shared" si="11"/>
        <v>0</v>
      </c>
      <c r="C158" s="1">
        <f>26704</f>
        <v>26704</v>
      </c>
      <c r="D158" s="1">
        <f>18590</f>
        <v>18590</v>
      </c>
      <c r="E158" s="1">
        <f>18.154296875</f>
        <v>18.154296875</v>
      </c>
    </row>
    <row r="159" spans="1:5" x14ac:dyDescent="0.25">
      <c r="A159" s="1">
        <f>53913</f>
        <v>53913</v>
      </c>
      <c r="B159" s="1">
        <f t="shared" si="11"/>
        <v>0</v>
      </c>
      <c r="C159" s="1">
        <f>26860</f>
        <v>26860</v>
      </c>
      <c r="D159" s="1">
        <f>18593</f>
        <v>18593</v>
      </c>
      <c r="E159" s="1">
        <f>18.1572265625</f>
        <v>18.1572265625</v>
      </c>
    </row>
    <row r="160" spans="1:5" x14ac:dyDescent="0.25">
      <c r="A160" s="1">
        <f>54255</f>
        <v>54255</v>
      </c>
      <c r="B160" s="1">
        <f t="shared" si="11"/>
        <v>0</v>
      </c>
      <c r="C160" s="1">
        <f>26990</f>
        <v>26990</v>
      </c>
      <c r="D160" s="1">
        <f>18590</f>
        <v>18590</v>
      </c>
      <c r="E160" s="1">
        <f>18.154296875</f>
        <v>18.154296875</v>
      </c>
    </row>
    <row r="161" spans="1:5" x14ac:dyDescent="0.25">
      <c r="A161" s="1">
        <f>54621</f>
        <v>54621</v>
      </c>
      <c r="B161" s="1">
        <f t="shared" si="11"/>
        <v>0</v>
      </c>
      <c r="C161" s="1">
        <f>27159</f>
        <v>27159</v>
      </c>
      <c r="D161" s="1">
        <f>18593</f>
        <v>18593</v>
      </c>
      <c r="E161" s="1">
        <f>18.1572265625</f>
        <v>18.1572265625</v>
      </c>
    </row>
    <row r="162" spans="1:5" x14ac:dyDescent="0.25">
      <c r="A162" s="1">
        <f>55010</f>
        <v>55010</v>
      </c>
      <c r="B162" s="1">
        <f t="shared" si="11"/>
        <v>0</v>
      </c>
      <c r="C162" s="1">
        <f>27326</f>
        <v>27326</v>
      </c>
      <c r="D162" s="1">
        <f>18590</f>
        <v>18590</v>
      </c>
      <c r="E162" s="1">
        <f>18.154296875</f>
        <v>18.154296875</v>
      </c>
    </row>
    <row r="163" spans="1:5" x14ac:dyDescent="0.25">
      <c r="A163" s="1">
        <f>55307</f>
        <v>55307</v>
      </c>
      <c r="B163" s="1">
        <f>10</f>
        <v>10</v>
      </c>
      <c r="C163" s="1">
        <f>27504</f>
        <v>27504</v>
      </c>
      <c r="D163" s="1">
        <f>18591</f>
        <v>18591</v>
      </c>
      <c r="E163" s="1">
        <f>18.1552734375</f>
        <v>18.1552734375</v>
      </c>
    </row>
    <row r="164" spans="1:5" x14ac:dyDescent="0.25">
      <c r="A164" s="1">
        <f>55593</f>
        <v>55593</v>
      </c>
      <c r="B164" s="1">
        <f>3</f>
        <v>3</v>
      </c>
      <c r="C164" s="1">
        <f>27689</f>
        <v>27689</v>
      </c>
      <c r="D164" s="1">
        <f>18590</f>
        <v>18590</v>
      </c>
      <c r="E164" s="1">
        <f>18.154296875</f>
        <v>18.154296875</v>
      </c>
    </row>
    <row r="165" spans="1:5" x14ac:dyDescent="0.25">
      <c r="A165" s="1">
        <f>55889</f>
        <v>55889</v>
      </c>
      <c r="B165" s="1">
        <f>3</f>
        <v>3</v>
      </c>
      <c r="C165" s="1">
        <f>27846</f>
        <v>27846</v>
      </c>
      <c r="D165" s="1">
        <f>18590</f>
        <v>18590</v>
      </c>
      <c r="E165" s="1">
        <f>18.154296875</f>
        <v>18.154296875</v>
      </c>
    </row>
    <row r="166" spans="1:5" x14ac:dyDescent="0.25">
      <c r="A166" s="1">
        <f>56156</f>
        <v>56156</v>
      </c>
      <c r="B166" s="1">
        <f>11</f>
        <v>11</v>
      </c>
      <c r="C166" s="1">
        <f>28018</f>
        <v>28018</v>
      </c>
      <c r="D166" s="1">
        <f>18590</f>
        <v>18590</v>
      </c>
      <c r="E166" s="1">
        <f>18.154296875</f>
        <v>18.154296875</v>
      </c>
    </row>
    <row r="167" spans="1:5" x14ac:dyDescent="0.25">
      <c r="A167" s="1">
        <f>56458</f>
        <v>56458</v>
      </c>
      <c r="B167" s="1">
        <f t="shared" ref="B167:B180" si="12">0</f>
        <v>0</v>
      </c>
      <c r="C167" s="1">
        <f>28179</f>
        <v>28179</v>
      </c>
      <c r="D167" s="1">
        <f>18592</f>
        <v>18592</v>
      </c>
      <c r="E167" s="1">
        <f>18.15625</f>
        <v>18.15625</v>
      </c>
    </row>
    <row r="168" spans="1:5" x14ac:dyDescent="0.25">
      <c r="A168" s="1">
        <f>56764</f>
        <v>56764</v>
      </c>
      <c r="B168" s="1">
        <f t="shared" si="12"/>
        <v>0</v>
      </c>
      <c r="C168" s="1">
        <f>28345</f>
        <v>28345</v>
      </c>
      <c r="D168" s="1">
        <f>18590</f>
        <v>18590</v>
      </c>
      <c r="E168" s="1">
        <f>18.154296875</f>
        <v>18.154296875</v>
      </c>
    </row>
    <row r="169" spans="1:5" x14ac:dyDescent="0.25">
      <c r="A169" s="1">
        <f>57059</f>
        <v>57059</v>
      </c>
      <c r="B169" s="1">
        <f t="shared" si="12"/>
        <v>0</v>
      </c>
      <c r="C169" s="1">
        <f>28524</f>
        <v>28524</v>
      </c>
      <c r="D169" s="1">
        <f>18591</f>
        <v>18591</v>
      </c>
      <c r="E169" s="1">
        <f>18.1552734375</f>
        <v>18.1552734375</v>
      </c>
    </row>
    <row r="170" spans="1:5" x14ac:dyDescent="0.25">
      <c r="A170" s="1">
        <f>57317</f>
        <v>57317</v>
      </c>
      <c r="B170" s="1">
        <f t="shared" si="12"/>
        <v>0</v>
      </c>
      <c r="C170" s="1">
        <f>28742</f>
        <v>28742</v>
      </c>
      <c r="D170" s="1">
        <f>18602</f>
        <v>18602</v>
      </c>
      <c r="E170" s="1">
        <f>18.166015625</f>
        <v>18.166015625</v>
      </c>
    </row>
    <row r="171" spans="1:5" x14ac:dyDescent="0.25">
      <c r="A171" s="1">
        <f>57573</f>
        <v>57573</v>
      </c>
      <c r="B171" s="1">
        <f t="shared" si="12"/>
        <v>0</v>
      </c>
      <c r="C171" s="1">
        <f>28880</f>
        <v>28880</v>
      </c>
      <c r="D171" s="1">
        <f t="shared" ref="D171:D184" si="13">18606</f>
        <v>18606</v>
      </c>
      <c r="E171" s="1">
        <f t="shared" ref="E171:E184" si="14">18.169921875</f>
        <v>18.169921875</v>
      </c>
    </row>
    <row r="172" spans="1:5" x14ac:dyDescent="0.25">
      <c r="A172" s="1">
        <f>57921</f>
        <v>57921</v>
      </c>
      <c r="B172" s="1">
        <f t="shared" si="12"/>
        <v>0</v>
      </c>
      <c r="C172" s="1">
        <f>29048</f>
        <v>29048</v>
      </c>
      <c r="D172" s="1">
        <f t="shared" si="13"/>
        <v>18606</v>
      </c>
      <c r="E172" s="1">
        <f t="shared" si="14"/>
        <v>18.169921875</v>
      </c>
    </row>
    <row r="173" spans="1:5" x14ac:dyDescent="0.25">
      <c r="A173" s="1">
        <f>58321</f>
        <v>58321</v>
      </c>
      <c r="B173" s="1">
        <f t="shared" si="12"/>
        <v>0</v>
      </c>
      <c r="C173" s="1">
        <f>29215</f>
        <v>29215</v>
      </c>
      <c r="D173" s="1">
        <f t="shared" si="13"/>
        <v>18606</v>
      </c>
      <c r="E173" s="1">
        <f t="shared" si="14"/>
        <v>18.169921875</v>
      </c>
    </row>
    <row r="174" spans="1:5" x14ac:dyDescent="0.25">
      <c r="A174" s="1">
        <f>58708</f>
        <v>58708</v>
      </c>
      <c r="B174" s="1">
        <f t="shared" si="12"/>
        <v>0</v>
      </c>
      <c r="C174" s="1">
        <f>29384</f>
        <v>29384</v>
      </c>
      <c r="D174" s="1">
        <f t="shared" si="13"/>
        <v>18606</v>
      </c>
      <c r="E174" s="1">
        <f t="shared" si="14"/>
        <v>18.169921875</v>
      </c>
    </row>
    <row r="175" spans="1:5" x14ac:dyDescent="0.25">
      <c r="A175" s="1">
        <f>59099</f>
        <v>59099</v>
      </c>
      <c r="B175" s="1">
        <f t="shared" si="12"/>
        <v>0</v>
      </c>
      <c r="C175" s="1">
        <f>29532</f>
        <v>29532</v>
      </c>
      <c r="D175" s="1">
        <f t="shared" si="13"/>
        <v>18606</v>
      </c>
      <c r="E175" s="1">
        <f t="shared" si="14"/>
        <v>18.169921875</v>
      </c>
    </row>
    <row r="176" spans="1:5" x14ac:dyDescent="0.25">
      <c r="A176" s="1">
        <f>59494</f>
        <v>59494</v>
      </c>
      <c r="B176" s="1">
        <f t="shared" si="12"/>
        <v>0</v>
      </c>
      <c r="C176" s="1">
        <f>29695</f>
        <v>29695</v>
      </c>
      <c r="D176" s="1">
        <f t="shared" si="13"/>
        <v>18606</v>
      </c>
      <c r="E176" s="1">
        <f t="shared" si="14"/>
        <v>18.169921875</v>
      </c>
    </row>
    <row r="177" spans="1:5" x14ac:dyDescent="0.25">
      <c r="A177" s="1">
        <f>59894</f>
        <v>59894</v>
      </c>
      <c r="B177" s="1">
        <f t="shared" si="12"/>
        <v>0</v>
      </c>
      <c r="C177" s="1">
        <f>29846</f>
        <v>29846</v>
      </c>
      <c r="D177" s="1">
        <f t="shared" si="13"/>
        <v>18606</v>
      </c>
      <c r="E177" s="1">
        <f t="shared" si="14"/>
        <v>18.169921875</v>
      </c>
    </row>
    <row r="178" spans="1:5" x14ac:dyDescent="0.25">
      <c r="A178" s="1">
        <f>60305</f>
        <v>60305</v>
      </c>
      <c r="B178" s="1">
        <f t="shared" si="12"/>
        <v>0</v>
      </c>
      <c r="C178" s="1">
        <f>30032</f>
        <v>30032</v>
      </c>
      <c r="D178" s="1">
        <f t="shared" si="13"/>
        <v>18606</v>
      </c>
      <c r="E178" s="1">
        <f t="shared" si="14"/>
        <v>18.169921875</v>
      </c>
    </row>
    <row r="179" spans="1:5" x14ac:dyDescent="0.25">
      <c r="A179" s="1">
        <f>60704</f>
        <v>60704</v>
      </c>
      <c r="B179" s="1">
        <f t="shared" si="12"/>
        <v>0</v>
      </c>
      <c r="C179" s="1">
        <f>30194</f>
        <v>30194</v>
      </c>
      <c r="D179" s="1">
        <f t="shared" si="13"/>
        <v>18606</v>
      </c>
      <c r="E179" s="1">
        <f t="shared" si="14"/>
        <v>18.169921875</v>
      </c>
    </row>
    <row r="180" spans="1:5" x14ac:dyDescent="0.25">
      <c r="A180" s="1">
        <f>61106</f>
        <v>61106</v>
      </c>
      <c r="B180" s="1">
        <f t="shared" si="12"/>
        <v>0</v>
      </c>
      <c r="C180" s="1">
        <f>30389</f>
        <v>30389</v>
      </c>
      <c r="D180" s="1">
        <f t="shared" si="13"/>
        <v>18606</v>
      </c>
      <c r="E180" s="1">
        <f t="shared" si="14"/>
        <v>18.169921875</v>
      </c>
    </row>
    <row r="181" spans="1:5" x14ac:dyDescent="0.25">
      <c r="A181" s="1">
        <f>61447</f>
        <v>61447</v>
      </c>
      <c r="B181" s="1">
        <f>18</f>
        <v>18</v>
      </c>
      <c r="C181" s="1">
        <f>30589</f>
        <v>30589</v>
      </c>
      <c r="D181" s="1">
        <f t="shared" si="13"/>
        <v>18606</v>
      </c>
      <c r="E181" s="1">
        <f t="shared" si="14"/>
        <v>18.169921875</v>
      </c>
    </row>
    <row r="182" spans="1:5" x14ac:dyDescent="0.25">
      <c r="A182" s="1">
        <f>61758</f>
        <v>61758</v>
      </c>
      <c r="B182" s="1">
        <f>3</f>
        <v>3</v>
      </c>
      <c r="C182" s="1">
        <f>30766</f>
        <v>30766</v>
      </c>
      <c r="D182" s="1">
        <f t="shared" si="13"/>
        <v>18606</v>
      </c>
      <c r="E182" s="1">
        <f t="shared" si="14"/>
        <v>18.169921875</v>
      </c>
    </row>
    <row r="183" spans="1:5" x14ac:dyDescent="0.25">
      <c r="A183" s="1">
        <f>62056</f>
        <v>62056</v>
      </c>
      <c r="B183" s="1">
        <f>34</f>
        <v>34</v>
      </c>
      <c r="C183" s="1">
        <f>30962</f>
        <v>30962</v>
      </c>
      <c r="D183" s="1">
        <f t="shared" si="13"/>
        <v>18606</v>
      </c>
      <c r="E183" s="1">
        <f t="shared" si="14"/>
        <v>18.169921875</v>
      </c>
    </row>
    <row r="184" spans="1:5" x14ac:dyDescent="0.25">
      <c r="A184" s="1">
        <f>62384</f>
        <v>62384</v>
      </c>
      <c r="B184" s="1">
        <f>24</f>
        <v>24</v>
      </c>
      <c r="C184" s="1">
        <f>31155</f>
        <v>31155</v>
      </c>
      <c r="D184" s="1">
        <f t="shared" si="13"/>
        <v>18606</v>
      </c>
      <c r="E184" s="1">
        <f t="shared" si="14"/>
        <v>18.169921875</v>
      </c>
    </row>
    <row r="185" spans="1:5" x14ac:dyDescent="0.25">
      <c r="A185" s="1">
        <f>62655</f>
        <v>62655</v>
      </c>
      <c r="B185" s="1">
        <f>20</f>
        <v>20</v>
      </c>
      <c r="C185" s="1">
        <f>31347</f>
        <v>31347</v>
      </c>
      <c r="D185" s="1">
        <f>18611</f>
        <v>18611</v>
      </c>
      <c r="E185" s="1">
        <f>18.1748046875</f>
        <v>18.1748046875</v>
      </c>
    </row>
    <row r="186" spans="1:5" x14ac:dyDescent="0.25">
      <c r="A186" s="1">
        <f>62949</f>
        <v>62949</v>
      </c>
      <c r="B186" s="1">
        <f>0</f>
        <v>0</v>
      </c>
      <c r="C186" s="1">
        <f>31509</f>
        <v>31509</v>
      </c>
      <c r="D186" s="1">
        <f>18610</f>
        <v>18610</v>
      </c>
      <c r="E186" s="1">
        <f>18.173828125</f>
        <v>18.173828125</v>
      </c>
    </row>
    <row r="187" spans="1:5" x14ac:dyDescent="0.25">
      <c r="A187" s="1">
        <f>63227</f>
        <v>63227</v>
      </c>
      <c r="B187" s="1">
        <f>3</f>
        <v>3</v>
      </c>
      <c r="C187" s="1">
        <f>31675</f>
        <v>31675</v>
      </c>
      <c r="D187" s="1">
        <f>18663</f>
        <v>18663</v>
      </c>
      <c r="E187" s="1">
        <f>18.2255859375</f>
        <v>18.2255859375</v>
      </c>
    </row>
    <row r="188" spans="1:5" x14ac:dyDescent="0.25">
      <c r="A188" s="1">
        <f>63500</f>
        <v>63500</v>
      </c>
      <c r="B188" s="1">
        <f>0</f>
        <v>0</v>
      </c>
      <c r="C188" s="1">
        <f>31833</f>
        <v>31833</v>
      </c>
      <c r="D188" s="1">
        <f>18663</f>
        <v>18663</v>
      </c>
      <c r="E188" s="1">
        <f>18.2255859375</f>
        <v>18.2255859375</v>
      </c>
    </row>
    <row r="189" spans="1:5" x14ac:dyDescent="0.25">
      <c r="A189" s="1">
        <f>63792</f>
        <v>63792</v>
      </c>
      <c r="B189" s="1">
        <f>8</f>
        <v>8</v>
      </c>
      <c r="C189" s="1">
        <f>32010</f>
        <v>32010</v>
      </c>
      <c r="D189" s="1">
        <f>18705</f>
        <v>18705</v>
      </c>
      <c r="E189" s="1">
        <f>18.2666015625</f>
        <v>18.2666015625</v>
      </c>
    </row>
    <row r="190" spans="1:5" x14ac:dyDescent="0.25">
      <c r="A190" s="1">
        <f>64110</f>
        <v>64110</v>
      </c>
      <c r="B190" s="1">
        <f>0</f>
        <v>0</v>
      </c>
      <c r="C190" s="1">
        <f>32171</f>
        <v>32171</v>
      </c>
      <c r="D190" s="1">
        <f>18703</f>
        <v>18703</v>
      </c>
      <c r="E190" s="1">
        <f t="shared" ref="E190:E196" si="15">18.2646484375</f>
        <v>18.2646484375</v>
      </c>
    </row>
    <row r="191" spans="1:5" x14ac:dyDescent="0.25">
      <c r="A191" s="1">
        <f>64408</f>
        <v>64408</v>
      </c>
      <c r="B191" s="1">
        <f>0</f>
        <v>0</v>
      </c>
      <c r="C191" s="1">
        <f>32360</f>
        <v>32360</v>
      </c>
      <c r="D191" s="1">
        <f>18703</f>
        <v>18703</v>
      </c>
      <c r="E191" s="1">
        <f t="shared" si="15"/>
        <v>18.2646484375</v>
      </c>
    </row>
    <row r="192" spans="1:5" x14ac:dyDescent="0.25">
      <c r="A192" s="1">
        <f>64717</f>
        <v>64717</v>
      </c>
      <c r="B192" s="1">
        <f>0</f>
        <v>0</v>
      </c>
      <c r="C192" s="1">
        <f>32507</f>
        <v>32507</v>
      </c>
      <c r="D192" s="1">
        <f>18703</f>
        <v>18703</v>
      </c>
      <c r="E192" s="1">
        <f t="shared" si="15"/>
        <v>18.2646484375</v>
      </c>
    </row>
    <row r="193" spans="1:5" x14ac:dyDescent="0.25">
      <c r="A193" s="1">
        <f>65076</f>
        <v>65076</v>
      </c>
      <c r="B193" s="1">
        <f>0</f>
        <v>0</v>
      </c>
      <c r="C193" s="1">
        <f>32662</f>
        <v>32662</v>
      </c>
      <c r="D193" s="1">
        <f>18703</f>
        <v>18703</v>
      </c>
      <c r="E193" s="1">
        <f t="shared" si="15"/>
        <v>18.2646484375</v>
      </c>
    </row>
    <row r="194" spans="1:5" x14ac:dyDescent="0.25">
      <c r="A194" s="1">
        <f>65405</f>
        <v>65405</v>
      </c>
      <c r="B194" s="1">
        <f>0</f>
        <v>0</v>
      </c>
      <c r="C194" s="1">
        <f>32811</f>
        <v>32811</v>
      </c>
      <c r="D194" s="1">
        <f>18703</f>
        <v>18703</v>
      </c>
      <c r="E194" s="1">
        <f t="shared" si="15"/>
        <v>18.2646484375</v>
      </c>
    </row>
    <row r="195" spans="1:5" x14ac:dyDescent="0.25">
      <c r="A195" s="1">
        <f>65715</f>
        <v>65715</v>
      </c>
      <c r="B195" s="1">
        <f>4</f>
        <v>4</v>
      </c>
      <c r="C195" s="1">
        <f>32976</f>
        <v>32976</v>
      </c>
      <c r="D195" s="1">
        <f>18703</f>
        <v>18703</v>
      </c>
      <c r="E195" s="1">
        <f t="shared" si="15"/>
        <v>18.2646484375</v>
      </c>
    </row>
    <row r="196" spans="1:5" x14ac:dyDescent="0.25">
      <c r="A196" s="1">
        <f>66031</f>
        <v>66031</v>
      </c>
      <c r="B196" s="1">
        <f t="shared" ref="B196:B205" si="16">0</f>
        <v>0</v>
      </c>
      <c r="C196" s="1">
        <f>33146</f>
        <v>33146</v>
      </c>
      <c r="D196" s="1">
        <f>18703</f>
        <v>18703</v>
      </c>
      <c r="E196" s="1">
        <f t="shared" si="15"/>
        <v>18.2646484375</v>
      </c>
    </row>
    <row r="197" spans="1:5" x14ac:dyDescent="0.25">
      <c r="A197" s="1">
        <f>66315</f>
        <v>66315</v>
      </c>
      <c r="B197" s="1">
        <f t="shared" si="16"/>
        <v>0</v>
      </c>
      <c r="C197" s="1">
        <f>33313</f>
        <v>33313</v>
      </c>
      <c r="D197" s="1">
        <f>18705</f>
        <v>18705</v>
      </c>
      <c r="E197" s="1">
        <f>18.2666015625</f>
        <v>18.2666015625</v>
      </c>
    </row>
    <row r="198" spans="1:5" x14ac:dyDescent="0.25">
      <c r="A198" s="1">
        <f>66574</f>
        <v>66574</v>
      </c>
      <c r="B198" s="1">
        <f t="shared" si="16"/>
        <v>0</v>
      </c>
      <c r="C198" s="1">
        <f>33478</f>
        <v>33478</v>
      </c>
      <c r="D198" s="1">
        <f>18703</f>
        <v>18703</v>
      </c>
      <c r="E198" s="1">
        <f>18.2646484375</f>
        <v>18.2646484375</v>
      </c>
    </row>
    <row r="199" spans="1:5" x14ac:dyDescent="0.25">
      <c r="A199" s="1">
        <f>66845</f>
        <v>66845</v>
      </c>
      <c r="B199" s="1">
        <f t="shared" si="16"/>
        <v>0</v>
      </c>
      <c r="C199" s="1">
        <f>33636</f>
        <v>33636</v>
      </c>
      <c r="D199" s="1">
        <f>18704</f>
        <v>18704</v>
      </c>
      <c r="E199" s="1">
        <f>18.265625</f>
        <v>18.265625</v>
      </c>
    </row>
    <row r="200" spans="1:5" x14ac:dyDescent="0.25">
      <c r="A200" s="1">
        <f>67141</f>
        <v>67141</v>
      </c>
      <c r="B200" s="1">
        <f t="shared" si="16"/>
        <v>0</v>
      </c>
      <c r="C200" s="1">
        <f>33817</f>
        <v>33817</v>
      </c>
      <c r="D200" s="1">
        <f t="shared" ref="D200:D212" si="17">18703</f>
        <v>18703</v>
      </c>
      <c r="E200" s="1">
        <f t="shared" ref="E200:E212" si="18">18.2646484375</f>
        <v>18.2646484375</v>
      </c>
    </row>
    <row r="201" spans="1:5" x14ac:dyDescent="0.25">
      <c r="A201" s="1">
        <f>67463</f>
        <v>67463</v>
      </c>
      <c r="B201" s="1">
        <f t="shared" si="16"/>
        <v>0</v>
      </c>
      <c r="C201" s="1">
        <f>33993</f>
        <v>33993</v>
      </c>
      <c r="D201" s="1">
        <f t="shared" si="17"/>
        <v>18703</v>
      </c>
      <c r="E201" s="1">
        <f t="shared" si="18"/>
        <v>18.2646484375</v>
      </c>
    </row>
    <row r="202" spans="1:5" x14ac:dyDescent="0.25">
      <c r="A202" s="1">
        <f>67823</f>
        <v>67823</v>
      </c>
      <c r="B202" s="1">
        <f t="shared" si="16"/>
        <v>0</v>
      </c>
      <c r="C202" s="1">
        <f>34169</f>
        <v>34169</v>
      </c>
      <c r="D202" s="1">
        <f t="shared" si="17"/>
        <v>18703</v>
      </c>
      <c r="E202" s="1">
        <f t="shared" si="18"/>
        <v>18.2646484375</v>
      </c>
    </row>
    <row r="203" spans="1:5" x14ac:dyDescent="0.25">
      <c r="A203" s="1">
        <f>68149</f>
        <v>68149</v>
      </c>
      <c r="B203" s="1">
        <f t="shared" si="16"/>
        <v>0</v>
      </c>
      <c r="C203" s="1">
        <f>34342</f>
        <v>34342</v>
      </c>
      <c r="D203" s="1">
        <f t="shared" si="17"/>
        <v>18703</v>
      </c>
      <c r="E203" s="1">
        <f t="shared" si="18"/>
        <v>18.2646484375</v>
      </c>
    </row>
    <row r="204" spans="1:5" x14ac:dyDescent="0.25">
      <c r="A204" s="1">
        <f>68490</f>
        <v>68490</v>
      </c>
      <c r="B204" s="1">
        <f t="shared" si="16"/>
        <v>0</v>
      </c>
      <c r="C204" s="1">
        <f>34535</f>
        <v>34535</v>
      </c>
      <c r="D204" s="1">
        <f t="shared" si="17"/>
        <v>18703</v>
      </c>
      <c r="E204" s="1">
        <f t="shared" si="18"/>
        <v>18.2646484375</v>
      </c>
    </row>
    <row r="205" spans="1:5" x14ac:dyDescent="0.25">
      <c r="A205" s="1">
        <f>68882</f>
        <v>68882</v>
      </c>
      <c r="B205" s="1">
        <f t="shared" si="16"/>
        <v>0</v>
      </c>
      <c r="C205" s="1">
        <f>34698</f>
        <v>34698</v>
      </c>
      <c r="D205" s="1">
        <f t="shared" si="17"/>
        <v>18703</v>
      </c>
      <c r="E205" s="1">
        <f t="shared" si="18"/>
        <v>18.2646484375</v>
      </c>
    </row>
    <row r="206" spans="1:5" x14ac:dyDescent="0.25">
      <c r="A206" s="1">
        <f>69185</f>
        <v>69185</v>
      </c>
      <c r="B206" s="1">
        <f>7</f>
        <v>7</v>
      </c>
      <c r="C206" s="1">
        <f>34888</f>
        <v>34888</v>
      </c>
      <c r="D206" s="1">
        <f t="shared" si="17"/>
        <v>18703</v>
      </c>
      <c r="E206" s="1">
        <f t="shared" si="18"/>
        <v>18.2646484375</v>
      </c>
    </row>
    <row r="207" spans="1:5" x14ac:dyDescent="0.25">
      <c r="A207" s="1">
        <f>69499</f>
        <v>69499</v>
      </c>
      <c r="B207" s="1">
        <f t="shared" ref="B207:B216" si="19">0</f>
        <v>0</v>
      </c>
      <c r="C207" s="1">
        <f>35061</f>
        <v>35061</v>
      </c>
      <c r="D207" s="1">
        <f t="shared" si="17"/>
        <v>18703</v>
      </c>
      <c r="E207" s="1">
        <f t="shared" si="18"/>
        <v>18.2646484375</v>
      </c>
    </row>
    <row r="208" spans="1:5" x14ac:dyDescent="0.25">
      <c r="A208" s="1">
        <f>69801</f>
        <v>69801</v>
      </c>
      <c r="B208" s="1">
        <f t="shared" si="19"/>
        <v>0</v>
      </c>
      <c r="C208" s="1">
        <f>35228</f>
        <v>35228</v>
      </c>
      <c r="D208" s="1">
        <f t="shared" si="17"/>
        <v>18703</v>
      </c>
      <c r="E208" s="1">
        <f t="shared" si="18"/>
        <v>18.2646484375</v>
      </c>
    </row>
    <row r="209" spans="1:5" x14ac:dyDescent="0.25">
      <c r="A209" s="1">
        <f>70119</f>
        <v>70119</v>
      </c>
      <c r="B209" s="1">
        <f t="shared" si="19"/>
        <v>0</v>
      </c>
      <c r="C209" s="1">
        <f>35374</f>
        <v>35374</v>
      </c>
      <c r="D209" s="1">
        <f t="shared" si="17"/>
        <v>18703</v>
      </c>
      <c r="E209" s="1">
        <f t="shared" si="18"/>
        <v>18.2646484375</v>
      </c>
    </row>
    <row r="210" spans="1:5" x14ac:dyDescent="0.25">
      <c r="A210" s="1">
        <f>70419</f>
        <v>70419</v>
      </c>
      <c r="B210" s="1">
        <f t="shared" si="19"/>
        <v>0</v>
      </c>
      <c r="C210" s="1">
        <f>35547</f>
        <v>35547</v>
      </c>
      <c r="D210" s="1">
        <f t="shared" si="17"/>
        <v>18703</v>
      </c>
      <c r="E210" s="1">
        <f t="shared" si="18"/>
        <v>18.2646484375</v>
      </c>
    </row>
    <row r="211" spans="1:5" x14ac:dyDescent="0.25">
      <c r="A211" s="1">
        <f>70712</f>
        <v>70712</v>
      </c>
      <c r="B211" s="1">
        <f t="shared" si="19"/>
        <v>0</v>
      </c>
      <c r="C211" s="1">
        <f>35725</f>
        <v>35725</v>
      </c>
      <c r="D211" s="1">
        <f t="shared" si="17"/>
        <v>18703</v>
      </c>
      <c r="E211" s="1">
        <f t="shared" si="18"/>
        <v>18.2646484375</v>
      </c>
    </row>
    <row r="212" spans="1:5" x14ac:dyDescent="0.25">
      <c r="A212" s="1">
        <f>71053</f>
        <v>71053</v>
      </c>
      <c r="B212" s="1">
        <f t="shared" si="19"/>
        <v>0</v>
      </c>
      <c r="C212" s="1">
        <f>35889</f>
        <v>35889</v>
      </c>
      <c r="D212" s="1">
        <f t="shared" si="17"/>
        <v>18703</v>
      </c>
      <c r="E212" s="1">
        <f t="shared" si="18"/>
        <v>18.2646484375</v>
      </c>
    </row>
    <row r="213" spans="1:5" x14ac:dyDescent="0.25">
      <c r="A213" s="1">
        <f>71380</f>
        <v>71380</v>
      </c>
      <c r="B213" s="1">
        <f t="shared" si="19"/>
        <v>0</v>
      </c>
      <c r="C213" s="1">
        <f>36057</f>
        <v>36057</v>
      </c>
      <c r="D213" s="1">
        <f>18704</f>
        <v>18704</v>
      </c>
      <c r="E213" s="1">
        <f>18.265625</f>
        <v>18.265625</v>
      </c>
    </row>
    <row r="214" spans="1:5" x14ac:dyDescent="0.25">
      <c r="A214" s="1">
        <f>71710</f>
        <v>71710</v>
      </c>
      <c r="B214" s="1">
        <f t="shared" si="19"/>
        <v>0</v>
      </c>
      <c r="C214" s="1">
        <f>36212</f>
        <v>36212</v>
      </c>
      <c r="D214" s="1">
        <f>18703</f>
        <v>18703</v>
      </c>
      <c r="E214" s="1">
        <f>18.2646484375</f>
        <v>18.2646484375</v>
      </c>
    </row>
    <row r="215" spans="1:5" x14ac:dyDescent="0.25">
      <c r="A215" s="1">
        <f>72046</f>
        <v>72046</v>
      </c>
      <c r="B215" s="1">
        <f t="shared" si="19"/>
        <v>0</v>
      </c>
      <c r="C215" s="1">
        <f>36418</f>
        <v>36418</v>
      </c>
      <c r="D215" s="1">
        <f>18705</f>
        <v>18705</v>
      </c>
      <c r="E215" s="1">
        <f>18.2666015625</f>
        <v>18.2666015625</v>
      </c>
    </row>
    <row r="216" spans="1:5" x14ac:dyDescent="0.25">
      <c r="A216" s="1">
        <f>72347</f>
        <v>72347</v>
      </c>
      <c r="B216" s="1">
        <f t="shared" si="19"/>
        <v>0</v>
      </c>
      <c r="C216" s="1">
        <f>36597</f>
        <v>36597</v>
      </c>
      <c r="D216" s="1">
        <f>18703</f>
        <v>18703</v>
      </c>
      <c r="E216" s="1">
        <f>18.2646484375</f>
        <v>18.2646484375</v>
      </c>
    </row>
    <row r="217" spans="1:5" x14ac:dyDescent="0.25">
      <c r="A217" s="1">
        <f>72654</f>
        <v>72654</v>
      </c>
      <c r="B217" s="1">
        <f>5</f>
        <v>5</v>
      </c>
      <c r="C217" s="1">
        <f>36754</f>
        <v>36754</v>
      </c>
      <c r="D217" s="1">
        <f>18704</f>
        <v>18704</v>
      </c>
      <c r="E217" s="1">
        <f>18.265625</f>
        <v>18.265625</v>
      </c>
    </row>
    <row r="218" spans="1:5" x14ac:dyDescent="0.25">
      <c r="A218" s="1">
        <f>72952</f>
        <v>72952</v>
      </c>
      <c r="B218" s="1">
        <f>0</f>
        <v>0</v>
      </c>
      <c r="C218" s="1">
        <f>36974</f>
        <v>36974</v>
      </c>
      <c r="D218" s="1">
        <f>18703</f>
        <v>18703</v>
      </c>
      <c r="E218" s="1">
        <f>18.2646484375</f>
        <v>18.2646484375</v>
      </c>
    </row>
    <row r="219" spans="1:5" x14ac:dyDescent="0.25">
      <c r="A219" s="1">
        <f>73206</f>
        <v>73206</v>
      </c>
      <c r="B219" s="1">
        <f>0</f>
        <v>0</v>
      </c>
      <c r="C219" s="1">
        <f>37138</f>
        <v>37138</v>
      </c>
      <c r="D219" s="1">
        <f>18703</f>
        <v>18703</v>
      </c>
      <c r="E219" s="1">
        <f>18.2646484375</f>
        <v>18.2646484375</v>
      </c>
    </row>
    <row r="220" spans="1:5" x14ac:dyDescent="0.25">
      <c r="A220" s="1">
        <f>73477</f>
        <v>73477</v>
      </c>
      <c r="B220" s="1">
        <f>0</f>
        <v>0</v>
      </c>
      <c r="C220" s="1">
        <f>37304</f>
        <v>37304</v>
      </c>
      <c r="D220" s="1">
        <f>18703</f>
        <v>18703</v>
      </c>
      <c r="E220" s="1">
        <f>18.2646484375</f>
        <v>18.2646484375</v>
      </c>
    </row>
    <row r="221" spans="1:5" x14ac:dyDescent="0.25">
      <c r="A221" s="1">
        <f>73784</f>
        <v>73784</v>
      </c>
      <c r="B221" s="1">
        <f>0</f>
        <v>0</v>
      </c>
      <c r="C221" s="1">
        <f>37485</f>
        <v>37485</v>
      </c>
      <c r="D221" s="1">
        <f>18703</f>
        <v>18703</v>
      </c>
      <c r="E221" s="1">
        <f>18.2646484375</f>
        <v>18.2646484375</v>
      </c>
    </row>
    <row r="222" spans="1:5" x14ac:dyDescent="0.25">
      <c r="A222" s="1">
        <f>74105</f>
        <v>74105</v>
      </c>
      <c r="B222" s="1">
        <f>11</f>
        <v>11</v>
      </c>
      <c r="C222" s="1">
        <f>37654</f>
        <v>37654</v>
      </c>
      <c r="D222" s="1">
        <f>18703</f>
        <v>18703</v>
      </c>
      <c r="E222" s="1">
        <f>18.2646484375</f>
        <v>18.2646484375</v>
      </c>
    </row>
    <row r="223" spans="1:5" x14ac:dyDescent="0.25">
      <c r="A223" s="1">
        <f>74385</f>
        <v>74385</v>
      </c>
      <c r="B223" s="1">
        <f>0</f>
        <v>0</v>
      </c>
      <c r="C223" s="1">
        <f>37829</f>
        <v>37829</v>
      </c>
      <c r="D223" s="1">
        <f>18705</f>
        <v>18705</v>
      </c>
      <c r="E223" s="1">
        <f>18.2666015625</f>
        <v>18.2666015625</v>
      </c>
    </row>
    <row r="224" spans="1:5" x14ac:dyDescent="0.25">
      <c r="A224" s="1">
        <f>74678</f>
        <v>74678</v>
      </c>
      <c r="B224" s="1">
        <f>0</f>
        <v>0</v>
      </c>
      <c r="C224" s="1">
        <f>38026</f>
        <v>38026</v>
      </c>
      <c r="D224" s="1">
        <f>18703</f>
        <v>18703</v>
      </c>
      <c r="E224" s="1">
        <f>18.2646484375</f>
        <v>18.2646484375</v>
      </c>
    </row>
    <row r="225" spans="1:5" x14ac:dyDescent="0.25">
      <c r="A225" s="1">
        <f>75006</f>
        <v>75006</v>
      </c>
      <c r="B225" s="1">
        <f>0</f>
        <v>0</v>
      </c>
      <c r="C225" s="1">
        <f>38177</f>
        <v>38177</v>
      </c>
      <c r="D225" s="1">
        <f>18703</f>
        <v>18703</v>
      </c>
      <c r="E225" s="1">
        <f>18.2646484375</f>
        <v>18.2646484375</v>
      </c>
    </row>
    <row r="226" spans="1:5" x14ac:dyDescent="0.25">
      <c r="A226" s="1">
        <f>75294</f>
        <v>75294</v>
      </c>
      <c r="B226" s="1">
        <f>0</f>
        <v>0</v>
      </c>
      <c r="C226" s="1">
        <f>38402</f>
        <v>38402</v>
      </c>
      <c r="D226" s="1">
        <f>18707</f>
        <v>18707</v>
      </c>
      <c r="E226" s="1">
        <f t="shared" ref="E226:E231" si="20">18.2685546875</f>
        <v>18.2685546875</v>
      </c>
    </row>
    <row r="227" spans="1:5" x14ac:dyDescent="0.25">
      <c r="A227" s="1">
        <f>75610</f>
        <v>75610</v>
      </c>
      <c r="B227" s="1">
        <f>0</f>
        <v>0</v>
      </c>
      <c r="C227" s="1">
        <f>38540</f>
        <v>38540</v>
      </c>
      <c r="D227" s="1">
        <f>18707</f>
        <v>18707</v>
      </c>
      <c r="E227" s="1">
        <f t="shared" si="20"/>
        <v>18.2685546875</v>
      </c>
    </row>
    <row r="228" spans="1:5" x14ac:dyDescent="0.25">
      <c r="A228" s="1">
        <f>75900</f>
        <v>75900</v>
      </c>
      <c r="B228" s="1">
        <f>0</f>
        <v>0</v>
      </c>
      <c r="C228" s="1">
        <f>38706</f>
        <v>38706</v>
      </c>
      <c r="D228" s="1">
        <f>18707</f>
        <v>18707</v>
      </c>
      <c r="E228" s="1">
        <f t="shared" si="20"/>
        <v>18.2685546875</v>
      </c>
    </row>
    <row r="229" spans="1:5" x14ac:dyDescent="0.25">
      <c r="A229" s="1">
        <f>76232</f>
        <v>76232</v>
      </c>
      <c r="B229" s="1">
        <f>11</f>
        <v>11</v>
      </c>
      <c r="C229" s="1">
        <f>38843</f>
        <v>38843</v>
      </c>
      <c r="D229" s="1">
        <f>18707</f>
        <v>18707</v>
      </c>
      <c r="E229" s="1">
        <f t="shared" si="20"/>
        <v>18.2685546875</v>
      </c>
    </row>
    <row r="230" spans="1:5" x14ac:dyDescent="0.25">
      <c r="A230" s="1">
        <f>76503</f>
        <v>76503</v>
      </c>
      <c r="B230" s="1">
        <f>0</f>
        <v>0</v>
      </c>
      <c r="C230" s="1">
        <f>38993</f>
        <v>38993</v>
      </c>
      <c r="D230" s="1">
        <f>18707</f>
        <v>18707</v>
      </c>
      <c r="E230" s="1">
        <f t="shared" si="20"/>
        <v>18.2685546875</v>
      </c>
    </row>
    <row r="231" spans="1:5" x14ac:dyDescent="0.25">
      <c r="A231" s="1">
        <f>76800</f>
        <v>76800</v>
      </c>
      <c r="B231" s="1">
        <f>4</f>
        <v>4</v>
      </c>
      <c r="C231" s="1">
        <f>39179</f>
        <v>39179</v>
      </c>
      <c r="D231" s="1">
        <f>18707</f>
        <v>18707</v>
      </c>
      <c r="E231" s="1">
        <f t="shared" si="20"/>
        <v>18.2685546875</v>
      </c>
    </row>
    <row r="232" spans="1:5" x14ac:dyDescent="0.25">
      <c r="A232" s="1">
        <f>77106</f>
        <v>77106</v>
      </c>
      <c r="B232" s="1">
        <f>0</f>
        <v>0</v>
      </c>
      <c r="C232" s="1">
        <f>39330</f>
        <v>39330</v>
      </c>
      <c r="D232" s="1">
        <f>18711</f>
        <v>18711</v>
      </c>
      <c r="E232" s="1">
        <f>18.2724609375</f>
        <v>18.2724609375</v>
      </c>
    </row>
    <row r="233" spans="1:5" x14ac:dyDescent="0.25">
      <c r="A233" s="1">
        <f>77460</f>
        <v>77460</v>
      </c>
      <c r="B233" s="1">
        <f>3</f>
        <v>3</v>
      </c>
      <c r="C233" s="1">
        <f>39492</f>
        <v>39492</v>
      </c>
      <c r="D233" s="1">
        <f>18634</f>
        <v>18634</v>
      </c>
      <c r="E233" s="1">
        <f>18.197265625</f>
        <v>18.197265625</v>
      </c>
    </row>
    <row r="234" spans="1:5" x14ac:dyDescent="0.25">
      <c r="A234" s="1">
        <f>77814</f>
        <v>77814</v>
      </c>
      <c r="B234" s="1">
        <f>0</f>
        <v>0</v>
      </c>
      <c r="C234" s="1">
        <f>39668</f>
        <v>39668</v>
      </c>
      <c r="D234" s="1">
        <f>18673</f>
        <v>18673</v>
      </c>
      <c r="E234" s="1">
        <f>18.2353515625</f>
        <v>18.2353515625</v>
      </c>
    </row>
    <row r="235" spans="1:5" x14ac:dyDescent="0.25">
      <c r="A235" s="1">
        <f>78154</f>
        <v>78154</v>
      </c>
      <c r="B235" s="1">
        <f>0</f>
        <v>0</v>
      </c>
      <c r="C235" s="1">
        <f>39824</f>
        <v>39824</v>
      </c>
      <c r="D235" s="1">
        <f>18690</f>
        <v>18690</v>
      </c>
      <c r="E235" s="1">
        <f>18.251953125</f>
        <v>18.251953125</v>
      </c>
    </row>
    <row r="236" spans="1:5" x14ac:dyDescent="0.25">
      <c r="A236" s="1">
        <f>78497</f>
        <v>78497</v>
      </c>
      <c r="B236" s="1">
        <f>0</f>
        <v>0</v>
      </c>
      <c r="C236" s="1">
        <f>39982</f>
        <v>39982</v>
      </c>
      <c r="D236" s="1">
        <f t="shared" ref="D236:D247" si="21">18698</f>
        <v>18698</v>
      </c>
      <c r="E236" s="1">
        <f t="shared" ref="E236:E247" si="22">18.259765625</f>
        <v>18.259765625</v>
      </c>
    </row>
    <row r="237" spans="1:5" x14ac:dyDescent="0.25">
      <c r="A237" s="1">
        <f>78830</f>
        <v>78830</v>
      </c>
      <c r="B237" s="1">
        <f>0</f>
        <v>0</v>
      </c>
      <c r="C237" s="1">
        <f>40128</f>
        <v>40128</v>
      </c>
      <c r="D237" s="1">
        <f t="shared" si="21"/>
        <v>18698</v>
      </c>
      <c r="E237" s="1">
        <f t="shared" si="22"/>
        <v>18.259765625</v>
      </c>
    </row>
    <row r="238" spans="1:5" x14ac:dyDescent="0.25">
      <c r="A238" s="1">
        <f>79181</f>
        <v>79181</v>
      </c>
      <c r="B238" s="1">
        <f>0</f>
        <v>0</v>
      </c>
      <c r="C238" s="1">
        <f>40296</f>
        <v>40296</v>
      </c>
      <c r="D238" s="1">
        <f t="shared" si="21"/>
        <v>18698</v>
      </c>
      <c r="E238" s="1">
        <f t="shared" si="22"/>
        <v>18.259765625</v>
      </c>
    </row>
    <row r="239" spans="1:5" x14ac:dyDescent="0.25">
      <c r="A239" s="1">
        <f>79498</f>
        <v>79498</v>
      </c>
      <c r="B239" s="1">
        <f>18</f>
        <v>18</v>
      </c>
      <c r="C239" s="1">
        <f>40487</f>
        <v>40487</v>
      </c>
      <c r="D239" s="1">
        <f t="shared" si="21"/>
        <v>18698</v>
      </c>
      <c r="E239" s="1">
        <f t="shared" si="22"/>
        <v>18.259765625</v>
      </c>
    </row>
    <row r="240" spans="1:5" x14ac:dyDescent="0.25">
      <c r="A240" s="1">
        <f>79788</f>
        <v>79788</v>
      </c>
      <c r="B240" s="1">
        <f>3</f>
        <v>3</v>
      </c>
      <c r="C240" s="1">
        <f>40628</f>
        <v>40628</v>
      </c>
      <c r="D240" s="1">
        <f t="shared" si="21"/>
        <v>18698</v>
      </c>
      <c r="E240" s="1">
        <f t="shared" si="22"/>
        <v>18.259765625</v>
      </c>
    </row>
    <row r="241" spans="1:5" x14ac:dyDescent="0.25">
      <c r="A241" s="1">
        <f>80050</f>
        <v>80050</v>
      </c>
      <c r="B241" s="1">
        <f>0</f>
        <v>0</v>
      </c>
      <c r="C241" s="1">
        <f>40823</f>
        <v>40823</v>
      </c>
      <c r="D241" s="1">
        <f t="shared" si="21"/>
        <v>18698</v>
      </c>
      <c r="E241" s="1">
        <f t="shared" si="22"/>
        <v>18.259765625</v>
      </c>
    </row>
    <row r="242" spans="1:5" x14ac:dyDescent="0.25">
      <c r="A242" s="1">
        <f>80391</f>
        <v>80391</v>
      </c>
      <c r="B242" s="1">
        <f>0</f>
        <v>0</v>
      </c>
      <c r="C242" s="1">
        <f>40991</f>
        <v>40991</v>
      </c>
      <c r="D242" s="1">
        <f t="shared" si="21"/>
        <v>18698</v>
      </c>
      <c r="E242" s="1">
        <f t="shared" si="22"/>
        <v>18.259765625</v>
      </c>
    </row>
    <row r="243" spans="1:5" x14ac:dyDescent="0.25">
      <c r="A243" s="1">
        <f>80738</f>
        <v>80738</v>
      </c>
      <c r="B243" s="1">
        <f>6</f>
        <v>6</v>
      </c>
      <c r="C243" s="1">
        <f>41185</f>
        <v>41185</v>
      </c>
      <c r="D243" s="1">
        <f t="shared" si="21"/>
        <v>18698</v>
      </c>
      <c r="E243" s="1">
        <f t="shared" si="22"/>
        <v>18.259765625</v>
      </c>
    </row>
    <row r="244" spans="1:5" x14ac:dyDescent="0.25">
      <c r="A244" s="1">
        <f>81098</f>
        <v>81098</v>
      </c>
      <c r="B244" s="1">
        <f>0</f>
        <v>0</v>
      </c>
      <c r="C244" s="1">
        <f>41397</f>
        <v>41397</v>
      </c>
      <c r="D244" s="1">
        <f t="shared" si="21"/>
        <v>18698</v>
      </c>
      <c r="E244" s="1">
        <f t="shared" si="22"/>
        <v>18.259765625</v>
      </c>
    </row>
    <row r="245" spans="1:5" x14ac:dyDescent="0.25">
      <c r="A245" s="1">
        <f>81448</f>
        <v>81448</v>
      </c>
      <c r="B245" s="1">
        <f>0</f>
        <v>0</v>
      </c>
      <c r="C245" s="1">
        <f>41604</f>
        <v>41604</v>
      </c>
      <c r="D245" s="1">
        <f t="shared" si="21"/>
        <v>18698</v>
      </c>
      <c r="E245" s="1">
        <f t="shared" si="22"/>
        <v>18.259765625</v>
      </c>
    </row>
    <row r="246" spans="1:5" x14ac:dyDescent="0.25">
      <c r="A246" s="1">
        <f>81785</f>
        <v>81785</v>
      </c>
      <c r="B246" s="1">
        <f>0</f>
        <v>0</v>
      </c>
      <c r="C246" s="1">
        <f>41788</f>
        <v>41788</v>
      </c>
      <c r="D246" s="1">
        <f t="shared" si="21"/>
        <v>18698</v>
      </c>
      <c r="E246" s="1">
        <f t="shared" si="22"/>
        <v>18.259765625</v>
      </c>
    </row>
    <row r="247" spans="1:5" x14ac:dyDescent="0.25">
      <c r="A247" s="1">
        <f>82141</f>
        <v>82141</v>
      </c>
      <c r="B247" s="1">
        <f>0</f>
        <v>0</v>
      </c>
      <c r="C247" s="1">
        <f>41964</f>
        <v>41964</v>
      </c>
      <c r="D247" s="1">
        <f t="shared" si="21"/>
        <v>18698</v>
      </c>
      <c r="E247" s="1">
        <f t="shared" si="22"/>
        <v>18.259765625</v>
      </c>
    </row>
    <row r="248" spans="1:5" x14ac:dyDescent="0.25">
      <c r="A248" s="1">
        <f>82505</f>
        <v>82505</v>
      </c>
      <c r="B248" s="1">
        <f>0</f>
        <v>0</v>
      </c>
      <c r="C248" s="1">
        <f>42174</f>
        <v>42174</v>
      </c>
      <c r="D248" s="1">
        <f>18700</f>
        <v>18700</v>
      </c>
      <c r="E248" s="1">
        <f>18.26171875</f>
        <v>18.26171875</v>
      </c>
    </row>
    <row r="249" spans="1:5" x14ac:dyDescent="0.25">
      <c r="A249" s="1">
        <f>82826</f>
        <v>82826</v>
      </c>
      <c r="B249" s="1">
        <f>0</f>
        <v>0</v>
      </c>
      <c r="C249" s="1">
        <f>42382</f>
        <v>42382</v>
      </c>
      <c r="D249" s="1">
        <f>18698</f>
        <v>18698</v>
      </c>
      <c r="E249" s="1">
        <f>18.259765625</f>
        <v>18.259765625</v>
      </c>
    </row>
    <row r="250" spans="1:5" x14ac:dyDescent="0.25">
      <c r="A250" s="1">
        <f>83126</f>
        <v>83126</v>
      </c>
      <c r="B250" s="1">
        <f>0</f>
        <v>0</v>
      </c>
      <c r="C250" s="1">
        <f>42587</f>
        <v>42587</v>
      </c>
      <c r="D250" s="1">
        <f>18698</f>
        <v>18698</v>
      </c>
      <c r="E250" s="1">
        <f>18.259765625</f>
        <v>18.259765625</v>
      </c>
    </row>
    <row r="251" spans="1:5" x14ac:dyDescent="0.25">
      <c r="A251" s="1">
        <f>83399</f>
        <v>83399</v>
      </c>
      <c r="B251" s="1">
        <f>21</f>
        <v>21</v>
      </c>
      <c r="C251" s="1">
        <f>42771</f>
        <v>42771</v>
      </c>
      <c r="D251" s="1">
        <f>18698</f>
        <v>18698</v>
      </c>
      <c r="E251" s="1">
        <f>18.259765625</f>
        <v>18.259765625</v>
      </c>
    </row>
    <row r="252" spans="1:5" x14ac:dyDescent="0.25">
      <c r="A252" s="1">
        <f>83702</f>
        <v>83702</v>
      </c>
      <c r="B252" s="1">
        <f>2</f>
        <v>2</v>
      </c>
      <c r="C252" s="1">
        <f>42986</f>
        <v>42986</v>
      </c>
      <c r="D252" s="1">
        <f>18700</f>
        <v>18700</v>
      </c>
      <c r="E252" s="1">
        <f>18.26171875</f>
        <v>18.26171875</v>
      </c>
    </row>
    <row r="253" spans="1:5" x14ac:dyDescent="0.25">
      <c r="A253" s="1">
        <f>84006</f>
        <v>84006</v>
      </c>
      <c r="B253" s="1">
        <f t="shared" ref="B253:B273" si="23">0</f>
        <v>0</v>
      </c>
      <c r="C253" s="1">
        <f>43184</f>
        <v>43184</v>
      </c>
      <c r="D253" s="1">
        <f>18698</f>
        <v>18698</v>
      </c>
      <c r="E253" s="1">
        <f>18.259765625</f>
        <v>18.259765625</v>
      </c>
    </row>
    <row r="254" spans="1:5" x14ac:dyDescent="0.25">
      <c r="A254" s="1">
        <f>84291</f>
        <v>84291</v>
      </c>
      <c r="B254" s="1">
        <f t="shared" si="23"/>
        <v>0</v>
      </c>
      <c r="C254" s="1">
        <f>43390</f>
        <v>43390</v>
      </c>
      <c r="D254" s="1">
        <f>18698</f>
        <v>18698</v>
      </c>
      <c r="E254" s="1">
        <f>18.259765625</f>
        <v>18.259765625</v>
      </c>
    </row>
    <row r="255" spans="1:5" x14ac:dyDescent="0.25">
      <c r="A255" s="1">
        <f>84549</f>
        <v>84549</v>
      </c>
      <c r="B255" s="1">
        <f t="shared" si="23"/>
        <v>0</v>
      </c>
      <c r="C255" s="1">
        <f>43596</f>
        <v>43596</v>
      </c>
      <c r="D255" s="1">
        <f>18698</f>
        <v>18698</v>
      </c>
      <c r="E255" s="1">
        <f>18.259765625</f>
        <v>18.259765625</v>
      </c>
    </row>
    <row r="256" spans="1:5" x14ac:dyDescent="0.25">
      <c r="A256" s="1">
        <f>84902</f>
        <v>84902</v>
      </c>
      <c r="B256" s="1">
        <f t="shared" si="23"/>
        <v>0</v>
      </c>
      <c r="C256" s="1">
        <f>43838</f>
        <v>43838</v>
      </c>
      <c r="D256" s="1">
        <f>18700</f>
        <v>18700</v>
      </c>
      <c r="E256" s="1">
        <f>18.26171875</f>
        <v>18.26171875</v>
      </c>
    </row>
    <row r="257" spans="1:5" x14ac:dyDescent="0.25">
      <c r="A257" s="1">
        <f>85247</f>
        <v>85247</v>
      </c>
      <c r="B257" s="1">
        <f t="shared" si="23"/>
        <v>0</v>
      </c>
      <c r="C257" s="1">
        <f>44027</f>
        <v>44027</v>
      </c>
      <c r="D257" s="1">
        <f>18698</f>
        <v>18698</v>
      </c>
      <c r="E257" s="1">
        <f>18.259765625</f>
        <v>18.259765625</v>
      </c>
    </row>
    <row r="258" spans="1:5" x14ac:dyDescent="0.25">
      <c r="A258" s="1">
        <f>85580</f>
        <v>85580</v>
      </c>
      <c r="B258" s="1">
        <f t="shared" si="23"/>
        <v>0</v>
      </c>
      <c r="C258" s="1">
        <f>44227</f>
        <v>44227</v>
      </c>
      <c r="D258" s="1">
        <f>18698</f>
        <v>18698</v>
      </c>
      <c r="E258" s="1">
        <f>18.259765625</f>
        <v>18.259765625</v>
      </c>
    </row>
    <row r="259" spans="1:5" x14ac:dyDescent="0.25">
      <c r="A259" s="1">
        <f>85926</f>
        <v>85926</v>
      </c>
      <c r="B259" s="1">
        <f t="shared" si="23"/>
        <v>0</v>
      </c>
      <c r="C259" s="1">
        <f>44419</f>
        <v>44419</v>
      </c>
      <c r="D259" s="1">
        <f>18698</f>
        <v>18698</v>
      </c>
      <c r="E259" s="1">
        <f>18.259765625</f>
        <v>18.259765625</v>
      </c>
    </row>
    <row r="260" spans="1:5" x14ac:dyDescent="0.25">
      <c r="A260" s="1">
        <f>86276</f>
        <v>86276</v>
      </c>
      <c r="B260" s="1">
        <f t="shared" si="23"/>
        <v>0</v>
      </c>
      <c r="C260" s="1">
        <f>44605</f>
        <v>44605</v>
      </c>
      <c r="D260" s="1">
        <f>18698</f>
        <v>18698</v>
      </c>
      <c r="E260" s="1">
        <f>18.259765625</f>
        <v>18.259765625</v>
      </c>
    </row>
    <row r="261" spans="1:5" x14ac:dyDescent="0.25">
      <c r="A261" s="1">
        <f>86626</f>
        <v>86626</v>
      </c>
      <c r="B261" s="1">
        <f t="shared" si="23"/>
        <v>0</v>
      </c>
      <c r="C261" s="1">
        <f>44803</f>
        <v>44803</v>
      </c>
      <c r="D261" s="1">
        <f>18698</f>
        <v>18698</v>
      </c>
      <c r="E261" s="1">
        <f>18.259765625</f>
        <v>18.259765625</v>
      </c>
    </row>
    <row r="262" spans="1:5" x14ac:dyDescent="0.25">
      <c r="A262" s="1">
        <f>86957</f>
        <v>86957</v>
      </c>
      <c r="B262" s="1">
        <f t="shared" si="23"/>
        <v>0</v>
      </c>
      <c r="C262" s="1">
        <f>45007</f>
        <v>45007</v>
      </c>
      <c r="D262" s="1">
        <f>18700</f>
        <v>18700</v>
      </c>
      <c r="E262" s="1">
        <f>18.26171875</f>
        <v>18.26171875</v>
      </c>
    </row>
    <row r="263" spans="1:5" x14ac:dyDescent="0.25">
      <c r="A263" s="1">
        <f>87263</f>
        <v>87263</v>
      </c>
      <c r="B263" s="1">
        <f t="shared" si="23"/>
        <v>0</v>
      </c>
      <c r="C263" s="1">
        <f>45203</f>
        <v>45203</v>
      </c>
      <c r="D263" s="1">
        <f>18698</f>
        <v>18698</v>
      </c>
      <c r="E263" s="1">
        <f>18.259765625</f>
        <v>18.259765625</v>
      </c>
    </row>
    <row r="264" spans="1:5" x14ac:dyDescent="0.25">
      <c r="A264" s="1">
        <f>87551</f>
        <v>87551</v>
      </c>
      <c r="B264" s="1">
        <f t="shared" si="23"/>
        <v>0</v>
      </c>
      <c r="C264" s="1">
        <f>45392</f>
        <v>45392</v>
      </c>
      <c r="D264" s="1">
        <f>18698</f>
        <v>18698</v>
      </c>
      <c r="E264" s="1">
        <f>18.259765625</f>
        <v>18.259765625</v>
      </c>
    </row>
    <row r="265" spans="1:5" x14ac:dyDescent="0.25">
      <c r="A265" s="1">
        <f>87874</f>
        <v>87874</v>
      </c>
      <c r="B265" s="1">
        <f t="shared" si="23"/>
        <v>0</v>
      </c>
      <c r="C265" s="1">
        <f>45586</f>
        <v>45586</v>
      </c>
      <c r="D265" s="1">
        <f>18698</f>
        <v>18698</v>
      </c>
      <c r="E265" s="1">
        <f>18.259765625</f>
        <v>18.259765625</v>
      </c>
    </row>
    <row r="266" spans="1:5" x14ac:dyDescent="0.25">
      <c r="A266" s="1">
        <f>88208</f>
        <v>88208</v>
      </c>
      <c r="B266" s="1">
        <f t="shared" si="23"/>
        <v>0</v>
      </c>
      <c r="C266" s="1">
        <f>45773</f>
        <v>45773</v>
      </c>
      <c r="D266" s="1">
        <f>18700</f>
        <v>18700</v>
      </c>
      <c r="E266" s="1">
        <f>18.26171875</f>
        <v>18.26171875</v>
      </c>
    </row>
    <row r="267" spans="1:5" x14ac:dyDescent="0.25">
      <c r="A267" s="1">
        <f>88510</f>
        <v>88510</v>
      </c>
      <c r="B267" s="1">
        <f t="shared" si="23"/>
        <v>0</v>
      </c>
      <c r="C267" s="1">
        <f>45974</f>
        <v>45974</v>
      </c>
      <c r="D267" s="1">
        <f>18698</f>
        <v>18698</v>
      </c>
      <c r="E267" s="1">
        <f>18.259765625</f>
        <v>18.259765625</v>
      </c>
    </row>
    <row r="268" spans="1:5" x14ac:dyDescent="0.25">
      <c r="A268" s="1">
        <f>88830</f>
        <v>88830</v>
      </c>
      <c r="B268" s="1">
        <f t="shared" si="23"/>
        <v>0</v>
      </c>
      <c r="C268" s="1">
        <f>46206</f>
        <v>46206</v>
      </c>
      <c r="D268" s="1">
        <f>18706</f>
        <v>18706</v>
      </c>
      <c r="E268" s="1">
        <f>18.267578125</f>
        <v>18.267578125</v>
      </c>
    </row>
    <row r="269" spans="1:5" x14ac:dyDescent="0.25">
      <c r="A269" s="1">
        <f>89145</f>
        <v>89145</v>
      </c>
      <c r="B269" s="1">
        <f t="shared" si="23"/>
        <v>0</v>
      </c>
      <c r="C269" s="1">
        <f>46396</f>
        <v>46396</v>
      </c>
      <c r="D269" s="1">
        <f>18710</f>
        <v>18710</v>
      </c>
      <c r="E269" s="1">
        <f>18.271484375</f>
        <v>18.271484375</v>
      </c>
    </row>
    <row r="270" spans="1:5" x14ac:dyDescent="0.25">
      <c r="A270" s="1">
        <f>89473</f>
        <v>89473</v>
      </c>
      <c r="B270" s="1">
        <f t="shared" si="23"/>
        <v>0</v>
      </c>
      <c r="C270" s="1">
        <f>46587</f>
        <v>46587</v>
      </c>
      <c r="D270" s="1">
        <f>18710</f>
        <v>18710</v>
      </c>
      <c r="E270" s="1">
        <f>18.271484375</f>
        <v>18.271484375</v>
      </c>
    </row>
    <row r="271" spans="1:5" x14ac:dyDescent="0.25">
      <c r="A271" s="1">
        <f>89812</f>
        <v>89812</v>
      </c>
      <c r="B271" s="1">
        <f t="shared" si="23"/>
        <v>0</v>
      </c>
      <c r="C271" s="1">
        <f>46777</f>
        <v>46777</v>
      </c>
      <c r="D271" s="1">
        <f>18710</f>
        <v>18710</v>
      </c>
      <c r="E271" s="1">
        <f>18.271484375</f>
        <v>18.271484375</v>
      </c>
    </row>
    <row r="272" spans="1:5" x14ac:dyDescent="0.25">
      <c r="A272" s="1">
        <f>90160</f>
        <v>90160</v>
      </c>
      <c r="B272" s="1">
        <f t="shared" si="23"/>
        <v>0</v>
      </c>
      <c r="C272" s="1">
        <f>46949</f>
        <v>46949</v>
      </c>
      <c r="D272" s="1">
        <f t="shared" ref="D272:D289" si="24">18718</f>
        <v>18718</v>
      </c>
      <c r="E272" s="1">
        <f t="shared" ref="E272:E289" si="25">18.279296875</f>
        <v>18.279296875</v>
      </c>
    </row>
    <row r="273" spans="1:5" x14ac:dyDescent="0.25">
      <c r="A273" s="1">
        <f>90519</f>
        <v>90519</v>
      </c>
      <c r="B273" s="1">
        <f t="shared" si="23"/>
        <v>0</v>
      </c>
      <c r="C273" s="1">
        <f>47115</f>
        <v>47115</v>
      </c>
      <c r="D273" s="1">
        <f t="shared" si="24"/>
        <v>18718</v>
      </c>
      <c r="E273" s="1">
        <f t="shared" si="25"/>
        <v>18.279296875</v>
      </c>
    </row>
    <row r="274" spans="1:5" x14ac:dyDescent="0.25">
      <c r="A274" s="1">
        <f>90817</f>
        <v>90817</v>
      </c>
      <c r="B274" s="1">
        <f>10</f>
        <v>10</v>
      </c>
      <c r="C274" s="1">
        <f>47256</f>
        <v>47256</v>
      </c>
      <c r="D274" s="1">
        <f t="shared" si="24"/>
        <v>18718</v>
      </c>
      <c r="E274" s="1">
        <f t="shared" si="25"/>
        <v>18.279296875</v>
      </c>
    </row>
    <row r="275" spans="1:5" x14ac:dyDescent="0.25">
      <c r="A275" s="1">
        <f>91065</f>
        <v>91065</v>
      </c>
      <c r="B275" s="1">
        <f>0</f>
        <v>0</v>
      </c>
      <c r="C275" s="1">
        <f>47418</f>
        <v>47418</v>
      </c>
      <c r="D275" s="1">
        <f t="shared" si="24"/>
        <v>18718</v>
      </c>
      <c r="E275" s="1">
        <f t="shared" si="25"/>
        <v>18.279296875</v>
      </c>
    </row>
    <row r="276" spans="1:5" x14ac:dyDescent="0.25">
      <c r="A276" s="1">
        <f>91362</f>
        <v>91362</v>
      </c>
      <c r="B276" s="1">
        <f>0</f>
        <v>0</v>
      </c>
      <c r="C276" s="1">
        <f>47563</f>
        <v>47563</v>
      </c>
      <c r="D276" s="1">
        <f t="shared" si="24"/>
        <v>18718</v>
      </c>
      <c r="E276" s="1">
        <f t="shared" si="25"/>
        <v>18.279296875</v>
      </c>
    </row>
    <row r="277" spans="1:5" x14ac:dyDescent="0.25">
      <c r="A277" s="1">
        <f>91647</f>
        <v>91647</v>
      </c>
      <c r="B277" s="1">
        <f>0</f>
        <v>0</v>
      </c>
      <c r="C277" s="1">
        <f>47718</f>
        <v>47718</v>
      </c>
      <c r="D277" s="1">
        <f t="shared" si="24"/>
        <v>18718</v>
      </c>
      <c r="E277" s="1">
        <f t="shared" si="25"/>
        <v>18.279296875</v>
      </c>
    </row>
    <row r="278" spans="1:5" x14ac:dyDescent="0.25">
      <c r="A278" s="1">
        <f>92023</f>
        <v>92023</v>
      </c>
      <c r="B278" s="1">
        <f>3</f>
        <v>3</v>
      </c>
      <c r="C278" s="1">
        <f>47864</f>
        <v>47864</v>
      </c>
      <c r="D278" s="1">
        <f t="shared" si="24"/>
        <v>18718</v>
      </c>
      <c r="E278" s="1">
        <f t="shared" si="25"/>
        <v>18.279296875</v>
      </c>
    </row>
    <row r="279" spans="1:5" x14ac:dyDescent="0.25">
      <c r="A279" s="1">
        <f>92357</f>
        <v>92357</v>
      </c>
      <c r="B279" s="1">
        <f>0</f>
        <v>0</v>
      </c>
      <c r="C279" s="1">
        <f>48024</f>
        <v>48024</v>
      </c>
      <c r="D279" s="1">
        <f t="shared" si="24"/>
        <v>18718</v>
      </c>
      <c r="E279" s="1">
        <f t="shared" si="25"/>
        <v>18.279296875</v>
      </c>
    </row>
    <row r="280" spans="1:5" x14ac:dyDescent="0.25">
      <c r="A280" s="1">
        <f>92656</f>
        <v>92656</v>
      </c>
      <c r="B280" s="1">
        <f>0</f>
        <v>0</v>
      </c>
      <c r="C280" s="1">
        <f>48183</f>
        <v>48183</v>
      </c>
      <c r="D280" s="1">
        <f t="shared" si="24"/>
        <v>18718</v>
      </c>
      <c r="E280" s="1">
        <f t="shared" si="25"/>
        <v>18.279296875</v>
      </c>
    </row>
    <row r="281" spans="1:5" x14ac:dyDescent="0.25">
      <c r="A281" s="1">
        <f>92928</f>
        <v>92928</v>
      </c>
      <c r="B281" s="1">
        <f>0</f>
        <v>0</v>
      </c>
      <c r="C281" s="1">
        <f>48377</f>
        <v>48377</v>
      </c>
      <c r="D281" s="1">
        <f t="shared" si="24"/>
        <v>18718</v>
      </c>
      <c r="E281" s="1">
        <f t="shared" si="25"/>
        <v>18.279296875</v>
      </c>
    </row>
    <row r="282" spans="1:5" x14ac:dyDescent="0.25">
      <c r="A282" s="1">
        <f>93197</f>
        <v>93197</v>
      </c>
      <c r="B282" s="1">
        <f>0</f>
        <v>0</v>
      </c>
      <c r="C282" s="1">
        <f>48563</f>
        <v>48563</v>
      </c>
      <c r="D282" s="1">
        <f t="shared" si="24"/>
        <v>18718</v>
      </c>
      <c r="E282" s="1">
        <f t="shared" si="25"/>
        <v>18.279296875</v>
      </c>
    </row>
    <row r="283" spans="1:5" x14ac:dyDescent="0.25">
      <c r="A283" s="1">
        <f>93510</f>
        <v>93510</v>
      </c>
      <c r="B283" s="1">
        <f>0</f>
        <v>0</v>
      </c>
      <c r="C283" s="1">
        <f>48764</f>
        <v>48764</v>
      </c>
      <c r="D283" s="1">
        <f t="shared" si="24"/>
        <v>18718</v>
      </c>
      <c r="E283" s="1">
        <f t="shared" si="25"/>
        <v>18.279296875</v>
      </c>
    </row>
    <row r="284" spans="1:5" x14ac:dyDescent="0.25">
      <c r="A284" s="1">
        <f>93815</f>
        <v>93815</v>
      </c>
      <c r="B284" s="1">
        <f>0</f>
        <v>0</v>
      </c>
      <c r="C284" s="1">
        <f>48962</f>
        <v>48962</v>
      </c>
      <c r="D284" s="1">
        <f t="shared" si="24"/>
        <v>18718</v>
      </c>
      <c r="E284" s="1">
        <f t="shared" si="25"/>
        <v>18.279296875</v>
      </c>
    </row>
    <row r="285" spans="1:5" x14ac:dyDescent="0.25">
      <c r="A285" s="1">
        <f>94136</f>
        <v>94136</v>
      </c>
      <c r="B285" s="1">
        <f>3</f>
        <v>3</v>
      </c>
      <c r="C285" s="1">
        <f>49155</f>
        <v>49155</v>
      </c>
      <c r="D285" s="1">
        <f t="shared" si="24"/>
        <v>18718</v>
      </c>
      <c r="E285" s="1">
        <f t="shared" si="25"/>
        <v>18.279296875</v>
      </c>
    </row>
    <row r="286" spans="1:5" x14ac:dyDescent="0.25">
      <c r="A286" s="1">
        <f>94460</f>
        <v>94460</v>
      </c>
      <c r="B286" s="1">
        <f>0</f>
        <v>0</v>
      </c>
      <c r="C286" s="1">
        <f>49344</f>
        <v>49344</v>
      </c>
      <c r="D286" s="1">
        <f t="shared" si="24"/>
        <v>18718</v>
      </c>
      <c r="E286" s="1">
        <f t="shared" si="25"/>
        <v>18.279296875</v>
      </c>
    </row>
    <row r="287" spans="1:5" x14ac:dyDescent="0.25">
      <c r="A287" s="1">
        <f>94712</f>
        <v>94712</v>
      </c>
      <c r="B287" s="1">
        <f>0</f>
        <v>0</v>
      </c>
      <c r="C287" s="1">
        <f>49545</f>
        <v>49545</v>
      </c>
      <c r="D287" s="1">
        <f t="shared" si="24"/>
        <v>18718</v>
      </c>
      <c r="E287" s="1">
        <f t="shared" si="25"/>
        <v>18.279296875</v>
      </c>
    </row>
    <row r="288" spans="1:5" x14ac:dyDescent="0.25">
      <c r="A288" s="1">
        <f>95053</f>
        <v>95053</v>
      </c>
      <c r="B288" s="1">
        <f>0</f>
        <v>0</v>
      </c>
      <c r="C288" s="1">
        <f>49742</f>
        <v>49742</v>
      </c>
      <c r="D288" s="1">
        <f t="shared" si="24"/>
        <v>18718</v>
      </c>
      <c r="E288" s="1">
        <f t="shared" si="25"/>
        <v>18.279296875</v>
      </c>
    </row>
    <row r="289" spans="1:5" x14ac:dyDescent="0.25">
      <c r="A289" s="1">
        <f>95405</f>
        <v>95405</v>
      </c>
      <c r="B289" s="1">
        <f>8</f>
        <v>8</v>
      </c>
      <c r="C289" s="1">
        <f>49935</f>
        <v>49935</v>
      </c>
      <c r="D289" s="1">
        <f t="shared" si="24"/>
        <v>18718</v>
      </c>
      <c r="E289" s="1">
        <f t="shared" si="25"/>
        <v>18.279296875</v>
      </c>
    </row>
    <row r="290" spans="1:5" x14ac:dyDescent="0.25">
      <c r="C290" s="1">
        <f>50126</f>
        <v>50126</v>
      </c>
      <c r="D290" s="1">
        <f>18720</f>
        <v>18720</v>
      </c>
      <c r="E290" s="1">
        <f>18.28125</f>
        <v>18.28125</v>
      </c>
    </row>
    <row r="291" spans="1:5" x14ac:dyDescent="0.25">
      <c r="C291" s="1">
        <f>50339</f>
        <v>50339</v>
      </c>
      <c r="D291" s="1">
        <f>18718</f>
        <v>18718</v>
      </c>
      <c r="E291" s="1">
        <f>18.279296875</f>
        <v>18.279296875</v>
      </c>
    </row>
    <row r="292" spans="1:5" x14ac:dyDescent="0.25">
      <c r="C292" s="1">
        <f>50541</f>
        <v>50541</v>
      </c>
      <c r="D292" s="1">
        <f>18720</f>
        <v>18720</v>
      </c>
      <c r="E292" s="1">
        <f>18.28125</f>
        <v>18.28125</v>
      </c>
    </row>
    <row r="293" spans="1:5" x14ac:dyDescent="0.25">
      <c r="C293" s="1">
        <f>50744</f>
        <v>50744</v>
      </c>
      <c r="D293" s="1">
        <f>18718</f>
        <v>18718</v>
      </c>
      <c r="E293" s="1">
        <f>18.279296875</f>
        <v>18.279296875</v>
      </c>
    </row>
    <row r="294" spans="1:5" x14ac:dyDescent="0.25">
      <c r="C294" s="1">
        <f>50940</f>
        <v>50940</v>
      </c>
      <c r="D294" s="1">
        <f>18720</f>
        <v>18720</v>
      </c>
      <c r="E294" s="1">
        <f>18.28125</f>
        <v>18.28125</v>
      </c>
    </row>
    <row r="295" spans="1:5" x14ac:dyDescent="0.25">
      <c r="C295" s="1">
        <f>51166</f>
        <v>51166</v>
      </c>
      <c r="D295" s="1">
        <f t="shared" ref="D295:D311" si="26">18718</f>
        <v>18718</v>
      </c>
      <c r="E295" s="1">
        <f t="shared" ref="E295:E311" si="27">18.279296875</f>
        <v>18.279296875</v>
      </c>
    </row>
    <row r="296" spans="1:5" x14ac:dyDescent="0.25">
      <c r="C296" s="1">
        <f>51394</f>
        <v>51394</v>
      </c>
      <c r="D296" s="1">
        <f t="shared" si="26"/>
        <v>18718</v>
      </c>
      <c r="E296" s="1">
        <f t="shared" si="27"/>
        <v>18.279296875</v>
      </c>
    </row>
    <row r="297" spans="1:5" x14ac:dyDescent="0.25">
      <c r="C297" s="1">
        <f>51593</f>
        <v>51593</v>
      </c>
      <c r="D297" s="1">
        <f t="shared" si="26"/>
        <v>18718</v>
      </c>
      <c r="E297" s="1">
        <f t="shared" si="27"/>
        <v>18.279296875</v>
      </c>
    </row>
    <row r="298" spans="1:5" x14ac:dyDescent="0.25">
      <c r="C298" s="1">
        <f>51736</f>
        <v>51736</v>
      </c>
      <c r="D298" s="1">
        <f t="shared" si="26"/>
        <v>18718</v>
      </c>
      <c r="E298" s="1">
        <f t="shared" si="27"/>
        <v>18.279296875</v>
      </c>
    </row>
    <row r="299" spans="1:5" x14ac:dyDescent="0.25">
      <c r="C299" s="1">
        <f>51910</f>
        <v>51910</v>
      </c>
      <c r="D299" s="1">
        <f t="shared" si="26"/>
        <v>18718</v>
      </c>
      <c r="E299" s="1">
        <f t="shared" si="27"/>
        <v>18.279296875</v>
      </c>
    </row>
    <row r="300" spans="1:5" x14ac:dyDescent="0.25">
      <c r="C300" s="1">
        <f>52082</f>
        <v>52082</v>
      </c>
      <c r="D300" s="1">
        <f t="shared" si="26"/>
        <v>18718</v>
      </c>
      <c r="E300" s="1">
        <f t="shared" si="27"/>
        <v>18.279296875</v>
      </c>
    </row>
    <row r="301" spans="1:5" x14ac:dyDescent="0.25">
      <c r="C301" s="1">
        <f>52241</f>
        <v>52241</v>
      </c>
      <c r="D301" s="1">
        <f t="shared" si="26"/>
        <v>18718</v>
      </c>
      <c r="E301" s="1">
        <f t="shared" si="27"/>
        <v>18.279296875</v>
      </c>
    </row>
    <row r="302" spans="1:5" x14ac:dyDescent="0.25">
      <c r="C302" s="1">
        <f>52382</f>
        <v>52382</v>
      </c>
      <c r="D302" s="1">
        <f t="shared" si="26"/>
        <v>18718</v>
      </c>
      <c r="E302" s="1">
        <f t="shared" si="27"/>
        <v>18.279296875</v>
      </c>
    </row>
    <row r="303" spans="1:5" x14ac:dyDescent="0.25">
      <c r="C303" s="1">
        <f>52541</f>
        <v>52541</v>
      </c>
      <c r="D303" s="1">
        <f t="shared" si="26"/>
        <v>18718</v>
      </c>
      <c r="E303" s="1">
        <f t="shared" si="27"/>
        <v>18.279296875</v>
      </c>
    </row>
    <row r="304" spans="1:5" x14ac:dyDescent="0.25">
      <c r="C304" s="1">
        <f>52718</f>
        <v>52718</v>
      </c>
      <c r="D304" s="1">
        <f t="shared" si="26"/>
        <v>18718</v>
      </c>
      <c r="E304" s="1">
        <f t="shared" si="27"/>
        <v>18.279296875</v>
      </c>
    </row>
    <row r="305" spans="3:5" x14ac:dyDescent="0.25">
      <c r="C305" s="1">
        <f>52893</f>
        <v>52893</v>
      </c>
      <c r="D305" s="1">
        <f t="shared" si="26"/>
        <v>18718</v>
      </c>
      <c r="E305" s="1">
        <f t="shared" si="27"/>
        <v>18.279296875</v>
      </c>
    </row>
    <row r="306" spans="3:5" x14ac:dyDescent="0.25">
      <c r="C306" s="1">
        <f>53046</f>
        <v>53046</v>
      </c>
      <c r="D306" s="1">
        <f t="shared" si="26"/>
        <v>18718</v>
      </c>
      <c r="E306" s="1">
        <f t="shared" si="27"/>
        <v>18.279296875</v>
      </c>
    </row>
    <row r="307" spans="3:5" x14ac:dyDescent="0.25">
      <c r="C307" s="1">
        <f>53243</f>
        <v>53243</v>
      </c>
      <c r="D307" s="1">
        <f t="shared" si="26"/>
        <v>18718</v>
      </c>
      <c r="E307" s="1">
        <f t="shared" si="27"/>
        <v>18.279296875</v>
      </c>
    </row>
    <row r="308" spans="3:5" x14ac:dyDescent="0.25">
      <c r="C308" s="1">
        <f>53411</f>
        <v>53411</v>
      </c>
      <c r="D308" s="1">
        <f t="shared" si="26"/>
        <v>18718</v>
      </c>
      <c r="E308" s="1">
        <f t="shared" si="27"/>
        <v>18.279296875</v>
      </c>
    </row>
    <row r="309" spans="3:5" x14ac:dyDescent="0.25">
      <c r="C309" s="1">
        <f>53589</f>
        <v>53589</v>
      </c>
      <c r="D309" s="1">
        <f t="shared" si="26"/>
        <v>18718</v>
      </c>
      <c r="E309" s="1">
        <f t="shared" si="27"/>
        <v>18.279296875</v>
      </c>
    </row>
    <row r="310" spans="3:5" x14ac:dyDescent="0.25">
      <c r="C310" s="1">
        <f>53753</f>
        <v>53753</v>
      </c>
      <c r="D310" s="1">
        <f t="shared" si="26"/>
        <v>18718</v>
      </c>
      <c r="E310" s="1">
        <f t="shared" si="27"/>
        <v>18.279296875</v>
      </c>
    </row>
    <row r="311" spans="3:5" x14ac:dyDescent="0.25">
      <c r="C311" s="1">
        <f>53968</f>
        <v>53968</v>
      </c>
      <c r="D311" s="1">
        <f t="shared" si="26"/>
        <v>18718</v>
      </c>
      <c r="E311" s="1">
        <f t="shared" si="27"/>
        <v>18.279296875</v>
      </c>
    </row>
    <row r="312" spans="3:5" x14ac:dyDescent="0.25">
      <c r="C312" s="1">
        <f>54105</f>
        <v>54105</v>
      </c>
      <c r="D312" s="1">
        <f>18726</f>
        <v>18726</v>
      </c>
      <c r="E312" s="1">
        <f t="shared" ref="E312:E317" si="28">18.287109375</f>
        <v>18.287109375</v>
      </c>
    </row>
    <row r="313" spans="3:5" x14ac:dyDescent="0.25">
      <c r="C313" s="1">
        <f>54287</f>
        <v>54287</v>
      </c>
      <c r="D313" s="1">
        <f>18726</f>
        <v>18726</v>
      </c>
      <c r="E313" s="1">
        <f t="shared" si="28"/>
        <v>18.287109375</v>
      </c>
    </row>
    <row r="314" spans="3:5" x14ac:dyDescent="0.25">
      <c r="C314" s="1">
        <f>54447</f>
        <v>54447</v>
      </c>
      <c r="D314" s="1">
        <f>18726</f>
        <v>18726</v>
      </c>
      <c r="E314" s="1">
        <f t="shared" si="28"/>
        <v>18.287109375</v>
      </c>
    </row>
    <row r="315" spans="3:5" x14ac:dyDescent="0.25">
      <c r="C315" s="1">
        <f>54624</f>
        <v>54624</v>
      </c>
      <c r="D315" s="1">
        <f>18726</f>
        <v>18726</v>
      </c>
      <c r="E315" s="1">
        <f t="shared" si="28"/>
        <v>18.287109375</v>
      </c>
    </row>
    <row r="316" spans="3:5" x14ac:dyDescent="0.25">
      <c r="C316" s="1">
        <f>54817</f>
        <v>54817</v>
      </c>
      <c r="D316" s="1">
        <f>18726</f>
        <v>18726</v>
      </c>
      <c r="E316" s="1">
        <f t="shared" si="28"/>
        <v>18.287109375</v>
      </c>
    </row>
    <row r="317" spans="3:5" x14ac:dyDescent="0.25">
      <c r="C317" s="1">
        <f>55020</f>
        <v>55020</v>
      </c>
      <c r="D317" s="1">
        <f>18726</f>
        <v>18726</v>
      </c>
      <c r="E317" s="1">
        <f t="shared" si="28"/>
        <v>18.287109375</v>
      </c>
    </row>
    <row r="318" spans="3:5" x14ac:dyDescent="0.25">
      <c r="C318" s="1">
        <f>55185</f>
        <v>55185</v>
      </c>
      <c r="D318" s="1">
        <f>18734</f>
        <v>18734</v>
      </c>
      <c r="E318" s="1">
        <f>18.294921875</f>
        <v>18.294921875</v>
      </c>
    </row>
    <row r="319" spans="3:5" x14ac:dyDescent="0.25">
      <c r="C319" s="1">
        <f>55358</f>
        <v>55358</v>
      </c>
      <c r="D319" s="1">
        <f>18734</f>
        <v>18734</v>
      </c>
      <c r="E319" s="1">
        <f>18.294921875</f>
        <v>18.294921875</v>
      </c>
    </row>
    <row r="320" spans="3:5" x14ac:dyDescent="0.25">
      <c r="C320" s="1">
        <f>55481</f>
        <v>55481</v>
      </c>
      <c r="D320" s="1">
        <f>18734</f>
        <v>18734</v>
      </c>
      <c r="E320" s="1">
        <f>18.294921875</f>
        <v>18.294921875</v>
      </c>
    </row>
    <row r="321" spans="3:5" x14ac:dyDescent="0.25">
      <c r="C321" s="1">
        <f>55640</f>
        <v>55640</v>
      </c>
      <c r="D321" s="1">
        <f>18734</f>
        <v>18734</v>
      </c>
      <c r="E321" s="1">
        <f>18.294921875</f>
        <v>18.294921875</v>
      </c>
    </row>
    <row r="322" spans="3:5" x14ac:dyDescent="0.25">
      <c r="C322" s="1">
        <f>55795</f>
        <v>55795</v>
      </c>
      <c r="D322" s="1">
        <f>18734</f>
        <v>18734</v>
      </c>
      <c r="E322" s="1">
        <f>18.294921875</f>
        <v>18.294921875</v>
      </c>
    </row>
    <row r="323" spans="3:5" x14ac:dyDescent="0.25">
      <c r="C323" s="1">
        <f>55979</f>
        <v>55979</v>
      </c>
      <c r="D323" s="1">
        <f>18737</f>
        <v>18737</v>
      </c>
      <c r="E323" s="1">
        <f>18.2978515625</f>
        <v>18.2978515625</v>
      </c>
    </row>
    <row r="324" spans="3:5" x14ac:dyDescent="0.25">
      <c r="C324" s="1">
        <f>56165</f>
        <v>56165</v>
      </c>
      <c r="D324" s="1">
        <f>18734</f>
        <v>18734</v>
      </c>
      <c r="E324" s="1">
        <f t="shared" ref="E324:E329" si="29">18.294921875</f>
        <v>18.294921875</v>
      </c>
    </row>
    <row r="325" spans="3:5" x14ac:dyDescent="0.25">
      <c r="C325" s="1">
        <f>56304</f>
        <v>56304</v>
      </c>
      <c r="D325" s="1">
        <f>18734</f>
        <v>18734</v>
      </c>
      <c r="E325" s="1">
        <f t="shared" si="29"/>
        <v>18.294921875</v>
      </c>
    </row>
    <row r="326" spans="3:5" x14ac:dyDescent="0.25">
      <c r="C326" s="1">
        <f>56470</f>
        <v>56470</v>
      </c>
      <c r="D326" s="1">
        <f>18734</f>
        <v>18734</v>
      </c>
      <c r="E326" s="1">
        <f t="shared" si="29"/>
        <v>18.294921875</v>
      </c>
    </row>
    <row r="327" spans="3:5" x14ac:dyDescent="0.25">
      <c r="C327" s="1">
        <f>56622</f>
        <v>56622</v>
      </c>
      <c r="D327" s="1">
        <f>18734</f>
        <v>18734</v>
      </c>
      <c r="E327" s="1">
        <f t="shared" si="29"/>
        <v>18.294921875</v>
      </c>
    </row>
    <row r="328" spans="3:5" x14ac:dyDescent="0.25">
      <c r="C328" s="1">
        <f>56774</f>
        <v>56774</v>
      </c>
      <c r="D328" s="1">
        <f>18734</f>
        <v>18734</v>
      </c>
      <c r="E328" s="1">
        <f t="shared" si="29"/>
        <v>18.294921875</v>
      </c>
    </row>
    <row r="329" spans="3:5" x14ac:dyDescent="0.25">
      <c r="C329" s="1">
        <f>56976</f>
        <v>56976</v>
      </c>
      <c r="D329" s="1">
        <f>18734</f>
        <v>18734</v>
      </c>
      <c r="E329" s="1">
        <f t="shared" si="29"/>
        <v>18.294921875</v>
      </c>
    </row>
    <row r="330" spans="3:5" x14ac:dyDescent="0.25">
      <c r="C330" s="1">
        <f>57130</f>
        <v>57130</v>
      </c>
      <c r="D330" s="1">
        <f>18737</f>
        <v>18737</v>
      </c>
      <c r="E330" s="1">
        <f>18.2978515625</f>
        <v>18.2978515625</v>
      </c>
    </row>
    <row r="331" spans="3:5" x14ac:dyDescent="0.25">
      <c r="C331" s="1">
        <f>57243</f>
        <v>57243</v>
      </c>
      <c r="D331" s="1">
        <f>18734</f>
        <v>18734</v>
      </c>
      <c r="E331" s="1">
        <f>18.294921875</f>
        <v>18.294921875</v>
      </c>
    </row>
    <row r="332" spans="3:5" x14ac:dyDescent="0.25">
      <c r="C332" s="1">
        <f>57402</f>
        <v>57402</v>
      </c>
      <c r="D332" s="1">
        <f>18737</f>
        <v>18737</v>
      </c>
      <c r="E332" s="1">
        <f>18.2978515625</f>
        <v>18.2978515625</v>
      </c>
    </row>
    <row r="333" spans="3:5" x14ac:dyDescent="0.25">
      <c r="C333" s="1">
        <f>57530</f>
        <v>57530</v>
      </c>
      <c r="D333" s="1">
        <f>18734</f>
        <v>18734</v>
      </c>
      <c r="E333" s="1">
        <f>18.294921875</f>
        <v>18.294921875</v>
      </c>
    </row>
    <row r="334" spans="3:5" x14ac:dyDescent="0.25">
      <c r="C334" s="1">
        <f>57698</f>
        <v>57698</v>
      </c>
      <c r="D334" s="1">
        <f>18737</f>
        <v>18737</v>
      </c>
      <c r="E334" s="1">
        <f>18.2978515625</f>
        <v>18.2978515625</v>
      </c>
    </row>
    <row r="335" spans="3:5" x14ac:dyDescent="0.25">
      <c r="C335" s="1">
        <f>57888</f>
        <v>57888</v>
      </c>
      <c r="D335" s="1">
        <f>18734</f>
        <v>18734</v>
      </c>
      <c r="E335" s="1">
        <f>18.294921875</f>
        <v>18.294921875</v>
      </c>
    </row>
    <row r="336" spans="3:5" x14ac:dyDescent="0.25">
      <c r="C336" s="1">
        <f>58093</f>
        <v>58093</v>
      </c>
      <c r="D336" s="1">
        <f>18736</f>
        <v>18736</v>
      </c>
      <c r="E336" s="1">
        <f>18.296875</f>
        <v>18.296875</v>
      </c>
    </row>
    <row r="337" spans="3:5" x14ac:dyDescent="0.25">
      <c r="C337" s="1">
        <f>58301</f>
        <v>58301</v>
      </c>
      <c r="D337" s="1">
        <f>18734</f>
        <v>18734</v>
      </c>
      <c r="E337" s="1">
        <f t="shared" ref="E337:E343" si="30">18.294921875</f>
        <v>18.294921875</v>
      </c>
    </row>
    <row r="338" spans="3:5" x14ac:dyDescent="0.25">
      <c r="C338" s="1">
        <f>58508</f>
        <v>58508</v>
      </c>
      <c r="D338" s="1">
        <f>18734</f>
        <v>18734</v>
      </c>
      <c r="E338" s="1">
        <f t="shared" si="30"/>
        <v>18.294921875</v>
      </c>
    </row>
    <row r="339" spans="3:5" x14ac:dyDescent="0.25">
      <c r="C339" s="1">
        <f>58711</f>
        <v>58711</v>
      </c>
      <c r="D339" s="1">
        <f>18734</f>
        <v>18734</v>
      </c>
      <c r="E339" s="1">
        <f t="shared" si="30"/>
        <v>18.294921875</v>
      </c>
    </row>
    <row r="340" spans="3:5" x14ac:dyDescent="0.25">
      <c r="C340" s="1">
        <f>58898</f>
        <v>58898</v>
      </c>
      <c r="D340" s="1">
        <f>18734</f>
        <v>18734</v>
      </c>
      <c r="E340" s="1">
        <f t="shared" si="30"/>
        <v>18.294921875</v>
      </c>
    </row>
    <row r="341" spans="3:5" x14ac:dyDescent="0.25">
      <c r="C341" s="1">
        <f>59119</f>
        <v>59119</v>
      </c>
      <c r="D341" s="1">
        <f>18734</f>
        <v>18734</v>
      </c>
      <c r="E341" s="1">
        <f t="shared" si="30"/>
        <v>18.294921875</v>
      </c>
    </row>
    <row r="342" spans="3:5" x14ac:dyDescent="0.25">
      <c r="C342" s="1">
        <f>59285</f>
        <v>59285</v>
      </c>
      <c r="D342" s="1">
        <f>18734</f>
        <v>18734</v>
      </c>
      <c r="E342" s="1">
        <f t="shared" si="30"/>
        <v>18.294921875</v>
      </c>
    </row>
    <row r="343" spans="3:5" x14ac:dyDescent="0.25">
      <c r="C343" s="1">
        <f>59486</f>
        <v>59486</v>
      </c>
      <c r="D343" s="1">
        <f>18734</f>
        <v>18734</v>
      </c>
      <c r="E343" s="1">
        <f t="shared" si="30"/>
        <v>18.294921875</v>
      </c>
    </row>
    <row r="344" spans="3:5" x14ac:dyDescent="0.25">
      <c r="C344" s="1">
        <f>59666</f>
        <v>59666</v>
      </c>
      <c r="D344" s="1">
        <f>18735</f>
        <v>18735</v>
      </c>
      <c r="E344" s="1">
        <f>18.2958984375</f>
        <v>18.2958984375</v>
      </c>
    </row>
    <row r="345" spans="3:5" x14ac:dyDescent="0.25">
      <c r="C345" s="1">
        <f>59884</f>
        <v>59884</v>
      </c>
      <c r="D345" s="1">
        <f>18734</f>
        <v>18734</v>
      </c>
      <c r="E345" s="1">
        <f>18.294921875</f>
        <v>18.294921875</v>
      </c>
    </row>
    <row r="346" spans="3:5" x14ac:dyDescent="0.25">
      <c r="C346" s="1">
        <f>60079</f>
        <v>60079</v>
      </c>
      <c r="D346" s="1">
        <f>18734</f>
        <v>18734</v>
      </c>
      <c r="E346" s="1">
        <f>18.294921875</f>
        <v>18.294921875</v>
      </c>
    </row>
    <row r="347" spans="3:5" x14ac:dyDescent="0.25">
      <c r="C347" s="1">
        <f>60283</f>
        <v>60283</v>
      </c>
      <c r="D347" s="1">
        <f>18734</f>
        <v>18734</v>
      </c>
      <c r="E347" s="1">
        <f>18.294921875</f>
        <v>18.294921875</v>
      </c>
    </row>
    <row r="348" spans="3:5" x14ac:dyDescent="0.25">
      <c r="C348" s="1">
        <f>60479</f>
        <v>60479</v>
      </c>
      <c r="D348" s="1">
        <f>18736</f>
        <v>18736</v>
      </c>
      <c r="E348" s="1">
        <f>18.296875</f>
        <v>18.296875</v>
      </c>
    </row>
    <row r="349" spans="3:5" x14ac:dyDescent="0.25">
      <c r="C349" s="1">
        <f>60676</f>
        <v>60676</v>
      </c>
      <c r="D349" s="1">
        <f>18734</f>
        <v>18734</v>
      </c>
      <c r="E349" s="1">
        <f>18.294921875</f>
        <v>18.294921875</v>
      </c>
    </row>
    <row r="350" spans="3:5" x14ac:dyDescent="0.25">
      <c r="C350" s="1">
        <f>60881</f>
        <v>60881</v>
      </c>
      <c r="D350" s="1">
        <f>18736</f>
        <v>18736</v>
      </c>
      <c r="E350" s="1">
        <f>18.296875</f>
        <v>18.296875</v>
      </c>
    </row>
    <row r="351" spans="3:5" x14ac:dyDescent="0.25">
      <c r="C351" s="1">
        <f>61081</f>
        <v>61081</v>
      </c>
      <c r="D351" s="1">
        <f>18746</f>
        <v>18746</v>
      </c>
      <c r="E351" s="1">
        <f>18.306640625</f>
        <v>18.306640625</v>
      </c>
    </row>
    <row r="352" spans="3:5" x14ac:dyDescent="0.25">
      <c r="C352" s="1">
        <f>61289</f>
        <v>61289</v>
      </c>
      <c r="D352" s="1">
        <f>19176</f>
        <v>19176</v>
      </c>
      <c r="E352" s="1">
        <f>18.7265625</f>
        <v>18.7265625</v>
      </c>
    </row>
    <row r="353" spans="3:5" x14ac:dyDescent="0.25">
      <c r="C353" s="1">
        <f>61438</f>
        <v>61438</v>
      </c>
      <c r="D353" s="1">
        <f>19722</f>
        <v>19722</v>
      </c>
      <c r="E353" s="1">
        <f>19.259765625</f>
        <v>19.259765625</v>
      </c>
    </row>
    <row r="354" spans="3:5" x14ac:dyDescent="0.25">
      <c r="C354" s="1">
        <f>61609</f>
        <v>61609</v>
      </c>
      <c r="D354" s="1">
        <f>20218</f>
        <v>20218</v>
      </c>
      <c r="E354" s="1">
        <f>19.744140625</f>
        <v>19.744140625</v>
      </c>
    </row>
    <row r="355" spans="3:5" x14ac:dyDescent="0.25">
      <c r="C355" s="1">
        <f>61776</f>
        <v>61776</v>
      </c>
      <c r="D355" s="1">
        <f>20478</f>
        <v>20478</v>
      </c>
      <c r="E355" s="1">
        <f>19.998046875</f>
        <v>19.998046875</v>
      </c>
    </row>
    <row r="356" spans="3:5" x14ac:dyDescent="0.25">
      <c r="C356" s="1">
        <f>61914</f>
        <v>61914</v>
      </c>
      <c r="D356" s="1">
        <f>21090</f>
        <v>21090</v>
      </c>
      <c r="E356" s="1">
        <f>20.595703125</f>
        <v>20.595703125</v>
      </c>
    </row>
    <row r="357" spans="3:5" x14ac:dyDescent="0.25">
      <c r="C357" s="1">
        <f>62102</f>
        <v>62102</v>
      </c>
      <c r="D357" s="1">
        <f>23538</f>
        <v>23538</v>
      </c>
      <c r="E357" s="1">
        <f>22.986328125</f>
        <v>22.986328125</v>
      </c>
    </row>
    <row r="358" spans="3:5" x14ac:dyDescent="0.25">
      <c r="C358" s="1">
        <f>62280</f>
        <v>62280</v>
      </c>
      <c r="D358" s="1">
        <f>23840</f>
        <v>23840</v>
      </c>
      <c r="E358" s="1">
        <f>23.28125</f>
        <v>23.28125</v>
      </c>
    </row>
    <row r="359" spans="3:5" x14ac:dyDescent="0.25">
      <c r="C359" s="1">
        <f>62462</f>
        <v>62462</v>
      </c>
      <c r="D359" s="1">
        <f>24434</f>
        <v>24434</v>
      </c>
      <c r="E359" s="1">
        <f>23.861328125</f>
        <v>23.861328125</v>
      </c>
    </row>
    <row r="360" spans="3:5" x14ac:dyDescent="0.25">
      <c r="C360" s="1">
        <f>62644</f>
        <v>62644</v>
      </c>
      <c r="D360" s="1">
        <f>24648</f>
        <v>24648</v>
      </c>
      <c r="E360" s="1">
        <f>24.0703125</f>
        <v>24.0703125</v>
      </c>
    </row>
    <row r="361" spans="3:5" x14ac:dyDescent="0.25">
      <c r="C361" s="1">
        <f>62827</f>
        <v>62827</v>
      </c>
      <c r="D361" s="1">
        <f>25204</f>
        <v>25204</v>
      </c>
      <c r="E361" s="1">
        <f>24.61328125</f>
        <v>24.61328125</v>
      </c>
    </row>
    <row r="362" spans="3:5" x14ac:dyDescent="0.25">
      <c r="C362" s="1">
        <f>62990</f>
        <v>62990</v>
      </c>
      <c r="D362" s="1">
        <f>25309</f>
        <v>25309</v>
      </c>
      <c r="E362" s="1">
        <f>24.7158203125</f>
        <v>24.7158203125</v>
      </c>
    </row>
    <row r="363" spans="3:5" x14ac:dyDescent="0.25">
      <c r="C363" s="1">
        <f>63116</f>
        <v>63116</v>
      </c>
      <c r="D363" s="1">
        <f>26021</f>
        <v>26021</v>
      </c>
      <c r="E363" s="1">
        <f>25.4111328125</f>
        <v>25.4111328125</v>
      </c>
    </row>
    <row r="364" spans="3:5" x14ac:dyDescent="0.25">
      <c r="C364" s="1">
        <f>63282</f>
        <v>63282</v>
      </c>
      <c r="D364" s="1">
        <f>26269</f>
        <v>26269</v>
      </c>
      <c r="E364" s="1">
        <f>25.6533203125</f>
        <v>25.6533203125</v>
      </c>
    </row>
    <row r="365" spans="3:5" x14ac:dyDescent="0.25">
      <c r="C365" s="1">
        <f>63406</f>
        <v>63406</v>
      </c>
      <c r="D365" s="1">
        <f>26269</f>
        <v>26269</v>
      </c>
      <c r="E365" s="1">
        <f>25.6533203125</f>
        <v>25.6533203125</v>
      </c>
    </row>
    <row r="366" spans="3:5" x14ac:dyDescent="0.25">
      <c r="C366" s="1">
        <f>63612</f>
        <v>63612</v>
      </c>
      <c r="D366" s="1">
        <f>26287</f>
        <v>26287</v>
      </c>
      <c r="E366" s="1">
        <f>25.6708984375</f>
        <v>25.6708984375</v>
      </c>
    </row>
    <row r="367" spans="3:5" x14ac:dyDescent="0.25">
      <c r="C367" s="1">
        <f>63794</f>
        <v>63794</v>
      </c>
      <c r="D367" s="1">
        <f t="shared" ref="D367:D377" si="31">26285</f>
        <v>26285</v>
      </c>
      <c r="E367" s="1">
        <f t="shared" ref="E367:E377" si="32">25.6689453125</f>
        <v>25.6689453125</v>
      </c>
    </row>
    <row r="368" spans="3:5" x14ac:dyDescent="0.25">
      <c r="C368" s="1">
        <f>63962</f>
        <v>63962</v>
      </c>
      <c r="D368" s="1">
        <f t="shared" si="31"/>
        <v>26285</v>
      </c>
      <c r="E368" s="1">
        <f t="shared" si="32"/>
        <v>25.6689453125</v>
      </c>
    </row>
    <row r="369" spans="3:5" x14ac:dyDescent="0.25">
      <c r="C369" s="1">
        <f>64130</f>
        <v>64130</v>
      </c>
      <c r="D369" s="1">
        <f t="shared" si="31"/>
        <v>26285</v>
      </c>
      <c r="E369" s="1">
        <f t="shared" si="32"/>
        <v>25.6689453125</v>
      </c>
    </row>
    <row r="370" spans="3:5" x14ac:dyDescent="0.25">
      <c r="C370" s="1">
        <f>64270</f>
        <v>64270</v>
      </c>
      <c r="D370" s="1">
        <f t="shared" si="31"/>
        <v>26285</v>
      </c>
      <c r="E370" s="1">
        <f t="shared" si="32"/>
        <v>25.6689453125</v>
      </c>
    </row>
    <row r="371" spans="3:5" x14ac:dyDescent="0.25">
      <c r="C371" s="1">
        <f>64448</f>
        <v>64448</v>
      </c>
      <c r="D371" s="1">
        <f t="shared" si="31"/>
        <v>26285</v>
      </c>
      <c r="E371" s="1">
        <f t="shared" si="32"/>
        <v>25.6689453125</v>
      </c>
    </row>
    <row r="372" spans="3:5" x14ac:dyDescent="0.25">
      <c r="C372" s="1">
        <f>64585</f>
        <v>64585</v>
      </c>
      <c r="D372" s="1">
        <f t="shared" si="31"/>
        <v>26285</v>
      </c>
      <c r="E372" s="1">
        <f t="shared" si="32"/>
        <v>25.6689453125</v>
      </c>
    </row>
    <row r="373" spans="3:5" x14ac:dyDescent="0.25">
      <c r="C373" s="1">
        <f>64761</f>
        <v>64761</v>
      </c>
      <c r="D373" s="1">
        <f t="shared" si="31"/>
        <v>26285</v>
      </c>
      <c r="E373" s="1">
        <f t="shared" si="32"/>
        <v>25.6689453125</v>
      </c>
    </row>
    <row r="374" spans="3:5" x14ac:dyDescent="0.25">
      <c r="C374" s="1">
        <f>64932</f>
        <v>64932</v>
      </c>
      <c r="D374" s="1">
        <f t="shared" si="31"/>
        <v>26285</v>
      </c>
      <c r="E374" s="1">
        <f t="shared" si="32"/>
        <v>25.6689453125</v>
      </c>
    </row>
    <row r="375" spans="3:5" x14ac:dyDescent="0.25">
      <c r="C375" s="1">
        <f>65102</f>
        <v>65102</v>
      </c>
      <c r="D375" s="1">
        <f t="shared" si="31"/>
        <v>26285</v>
      </c>
      <c r="E375" s="1">
        <f t="shared" si="32"/>
        <v>25.6689453125</v>
      </c>
    </row>
    <row r="376" spans="3:5" x14ac:dyDescent="0.25">
      <c r="C376" s="1">
        <f>65260</f>
        <v>65260</v>
      </c>
      <c r="D376" s="1">
        <f t="shared" si="31"/>
        <v>26285</v>
      </c>
      <c r="E376" s="1">
        <f t="shared" si="32"/>
        <v>25.6689453125</v>
      </c>
    </row>
    <row r="377" spans="3:5" x14ac:dyDescent="0.25">
      <c r="C377" s="1">
        <f>65430</f>
        <v>65430</v>
      </c>
      <c r="D377" s="1">
        <f t="shared" si="31"/>
        <v>26285</v>
      </c>
      <c r="E377" s="1">
        <f t="shared" si="32"/>
        <v>25.6689453125</v>
      </c>
    </row>
    <row r="378" spans="3:5" x14ac:dyDescent="0.25">
      <c r="C378" s="1">
        <f>65573</f>
        <v>65573</v>
      </c>
      <c r="D378" s="1">
        <f>26291</f>
        <v>26291</v>
      </c>
      <c r="E378" s="1">
        <f>25.6748046875</f>
        <v>25.6748046875</v>
      </c>
    </row>
    <row r="379" spans="3:5" x14ac:dyDescent="0.25">
      <c r="C379" s="1">
        <f>65781</f>
        <v>65781</v>
      </c>
      <c r="D379" s="1">
        <f>26963</f>
        <v>26963</v>
      </c>
      <c r="E379" s="1">
        <f>26.3310546875</f>
        <v>26.3310546875</v>
      </c>
    </row>
    <row r="380" spans="3:5" x14ac:dyDescent="0.25">
      <c r="C380" s="1">
        <f>65923</f>
        <v>65923</v>
      </c>
      <c r="D380" s="1">
        <f>27419</f>
        <v>27419</v>
      </c>
      <c r="E380" s="1">
        <f>26.7763671875</f>
        <v>26.7763671875</v>
      </c>
    </row>
    <row r="381" spans="3:5" x14ac:dyDescent="0.25">
      <c r="C381" s="1">
        <f>66100</f>
        <v>66100</v>
      </c>
      <c r="D381" s="1">
        <f>27991</f>
        <v>27991</v>
      </c>
      <c r="E381" s="1">
        <f>27.3349609375</f>
        <v>27.3349609375</v>
      </c>
    </row>
    <row r="382" spans="3:5" x14ac:dyDescent="0.25">
      <c r="C382" s="1">
        <f>66236</f>
        <v>66236</v>
      </c>
      <c r="D382" s="1">
        <f>27991</f>
        <v>27991</v>
      </c>
      <c r="E382" s="1">
        <f>27.3349609375</f>
        <v>27.3349609375</v>
      </c>
    </row>
    <row r="383" spans="3:5" x14ac:dyDescent="0.25">
      <c r="C383" s="1">
        <f>66405</f>
        <v>66405</v>
      </c>
      <c r="D383" s="1">
        <f>27993</f>
        <v>27993</v>
      </c>
      <c r="E383" s="1">
        <f>27.3369140625</f>
        <v>27.3369140625</v>
      </c>
    </row>
    <row r="384" spans="3:5" x14ac:dyDescent="0.25">
      <c r="C384" s="1">
        <f>66543</f>
        <v>66543</v>
      </c>
      <c r="D384" s="1">
        <f t="shared" ref="D384:D398" si="33">27991</f>
        <v>27991</v>
      </c>
      <c r="E384" s="1">
        <f t="shared" ref="E384:E398" si="34">27.3349609375</f>
        <v>27.3349609375</v>
      </c>
    </row>
    <row r="385" spans="3:5" x14ac:dyDescent="0.25">
      <c r="C385" s="1">
        <f>66705</f>
        <v>66705</v>
      </c>
      <c r="D385" s="1">
        <f t="shared" si="33"/>
        <v>27991</v>
      </c>
      <c r="E385" s="1">
        <f t="shared" si="34"/>
        <v>27.3349609375</v>
      </c>
    </row>
    <row r="386" spans="3:5" x14ac:dyDescent="0.25">
      <c r="C386" s="1">
        <f>66858</f>
        <v>66858</v>
      </c>
      <c r="D386" s="1">
        <f t="shared" si="33"/>
        <v>27991</v>
      </c>
      <c r="E386" s="1">
        <f t="shared" si="34"/>
        <v>27.3349609375</v>
      </c>
    </row>
    <row r="387" spans="3:5" x14ac:dyDescent="0.25">
      <c r="C387" s="1">
        <f>67009</f>
        <v>67009</v>
      </c>
      <c r="D387" s="1">
        <f t="shared" si="33"/>
        <v>27991</v>
      </c>
      <c r="E387" s="1">
        <f t="shared" si="34"/>
        <v>27.3349609375</v>
      </c>
    </row>
    <row r="388" spans="3:5" x14ac:dyDescent="0.25">
      <c r="C388" s="1">
        <f>67179</f>
        <v>67179</v>
      </c>
      <c r="D388" s="1">
        <f t="shared" si="33"/>
        <v>27991</v>
      </c>
      <c r="E388" s="1">
        <f t="shared" si="34"/>
        <v>27.3349609375</v>
      </c>
    </row>
    <row r="389" spans="3:5" x14ac:dyDescent="0.25">
      <c r="C389" s="1">
        <f>67315</f>
        <v>67315</v>
      </c>
      <c r="D389" s="1">
        <f t="shared" si="33"/>
        <v>27991</v>
      </c>
      <c r="E389" s="1">
        <f t="shared" si="34"/>
        <v>27.3349609375</v>
      </c>
    </row>
    <row r="390" spans="3:5" x14ac:dyDescent="0.25">
      <c r="C390" s="1">
        <f>67498</f>
        <v>67498</v>
      </c>
      <c r="D390" s="1">
        <f t="shared" si="33"/>
        <v>27991</v>
      </c>
      <c r="E390" s="1">
        <f t="shared" si="34"/>
        <v>27.3349609375</v>
      </c>
    </row>
    <row r="391" spans="3:5" x14ac:dyDescent="0.25">
      <c r="C391" s="1">
        <f>67660</f>
        <v>67660</v>
      </c>
      <c r="D391" s="1">
        <f t="shared" si="33"/>
        <v>27991</v>
      </c>
      <c r="E391" s="1">
        <f t="shared" si="34"/>
        <v>27.3349609375</v>
      </c>
    </row>
    <row r="392" spans="3:5" x14ac:dyDescent="0.25">
      <c r="C392" s="1">
        <f>67833</f>
        <v>67833</v>
      </c>
      <c r="D392" s="1">
        <f t="shared" si="33"/>
        <v>27991</v>
      </c>
      <c r="E392" s="1">
        <f t="shared" si="34"/>
        <v>27.3349609375</v>
      </c>
    </row>
    <row r="393" spans="3:5" x14ac:dyDescent="0.25">
      <c r="C393" s="1">
        <f>67993</f>
        <v>67993</v>
      </c>
      <c r="D393" s="1">
        <f t="shared" si="33"/>
        <v>27991</v>
      </c>
      <c r="E393" s="1">
        <f t="shared" si="34"/>
        <v>27.3349609375</v>
      </c>
    </row>
    <row r="394" spans="3:5" x14ac:dyDescent="0.25">
      <c r="C394" s="1">
        <f>68162</f>
        <v>68162</v>
      </c>
      <c r="D394" s="1">
        <f t="shared" si="33"/>
        <v>27991</v>
      </c>
      <c r="E394" s="1">
        <f t="shared" si="34"/>
        <v>27.3349609375</v>
      </c>
    </row>
    <row r="395" spans="3:5" x14ac:dyDescent="0.25">
      <c r="C395" s="1">
        <f>68329</f>
        <v>68329</v>
      </c>
      <c r="D395" s="1">
        <f t="shared" si="33"/>
        <v>27991</v>
      </c>
      <c r="E395" s="1">
        <f t="shared" si="34"/>
        <v>27.3349609375</v>
      </c>
    </row>
    <row r="396" spans="3:5" x14ac:dyDescent="0.25">
      <c r="C396" s="1">
        <f>68515</f>
        <v>68515</v>
      </c>
      <c r="D396" s="1">
        <f t="shared" si="33"/>
        <v>27991</v>
      </c>
      <c r="E396" s="1">
        <f t="shared" si="34"/>
        <v>27.3349609375</v>
      </c>
    </row>
    <row r="397" spans="3:5" x14ac:dyDescent="0.25">
      <c r="C397" s="1">
        <f>68706</f>
        <v>68706</v>
      </c>
      <c r="D397" s="1">
        <f t="shared" si="33"/>
        <v>27991</v>
      </c>
      <c r="E397" s="1">
        <f t="shared" si="34"/>
        <v>27.3349609375</v>
      </c>
    </row>
    <row r="398" spans="3:5" x14ac:dyDescent="0.25">
      <c r="C398" s="1">
        <f>68878</f>
        <v>68878</v>
      </c>
      <c r="D398" s="1">
        <f t="shared" si="33"/>
        <v>27991</v>
      </c>
      <c r="E398" s="1">
        <f t="shared" si="34"/>
        <v>27.3349609375</v>
      </c>
    </row>
    <row r="399" spans="3:5" x14ac:dyDescent="0.25">
      <c r="C399" s="1">
        <f>69036</f>
        <v>69036</v>
      </c>
      <c r="D399" s="1">
        <f>28032</f>
        <v>28032</v>
      </c>
      <c r="E399" s="1">
        <f>27.375</f>
        <v>27.375</v>
      </c>
    </row>
    <row r="400" spans="3:5" x14ac:dyDescent="0.25">
      <c r="C400" s="1">
        <f>69194</f>
        <v>69194</v>
      </c>
      <c r="D400" s="1">
        <f>28203</f>
        <v>28203</v>
      </c>
      <c r="E400" s="1">
        <f t="shared" ref="E400:E405" si="35">27.5419921875</f>
        <v>27.5419921875</v>
      </c>
    </row>
    <row r="401" spans="3:5" x14ac:dyDescent="0.25">
      <c r="C401" s="1">
        <f>69360</f>
        <v>69360</v>
      </c>
      <c r="D401" s="1">
        <f>28203</f>
        <v>28203</v>
      </c>
      <c r="E401" s="1">
        <f t="shared" si="35"/>
        <v>27.5419921875</v>
      </c>
    </row>
    <row r="402" spans="3:5" x14ac:dyDescent="0.25">
      <c r="C402" s="1">
        <f>69530</f>
        <v>69530</v>
      </c>
      <c r="D402" s="1">
        <f>28203</f>
        <v>28203</v>
      </c>
      <c r="E402" s="1">
        <f t="shared" si="35"/>
        <v>27.5419921875</v>
      </c>
    </row>
    <row r="403" spans="3:5" x14ac:dyDescent="0.25">
      <c r="C403" s="1">
        <f>69666</f>
        <v>69666</v>
      </c>
      <c r="D403" s="1">
        <f>28203</f>
        <v>28203</v>
      </c>
      <c r="E403" s="1">
        <f t="shared" si="35"/>
        <v>27.5419921875</v>
      </c>
    </row>
    <row r="404" spans="3:5" x14ac:dyDescent="0.25">
      <c r="C404" s="1">
        <f>69829</f>
        <v>69829</v>
      </c>
      <c r="D404" s="1">
        <f>28203</f>
        <v>28203</v>
      </c>
      <c r="E404" s="1">
        <f t="shared" si="35"/>
        <v>27.5419921875</v>
      </c>
    </row>
    <row r="405" spans="3:5" x14ac:dyDescent="0.25">
      <c r="C405" s="1">
        <f>70049</f>
        <v>70049</v>
      </c>
      <c r="D405" s="1">
        <f>28203</f>
        <v>28203</v>
      </c>
      <c r="E405" s="1">
        <f t="shared" si="35"/>
        <v>27.5419921875</v>
      </c>
    </row>
    <row r="406" spans="3:5" x14ac:dyDescent="0.25">
      <c r="C406" s="1">
        <f>70223</f>
        <v>70223</v>
      </c>
      <c r="D406" s="1">
        <f>28205</f>
        <v>28205</v>
      </c>
      <c r="E406" s="1">
        <f>27.5439453125</f>
        <v>27.5439453125</v>
      </c>
    </row>
    <row r="407" spans="3:5" x14ac:dyDescent="0.25">
      <c r="C407" s="1">
        <f>70397</f>
        <v>70397</v>
      </c>
      <c r="D407" s="1">
        <f t="shared" ref="D407:D419" si="36">28203</f>
        <v>28203</v>
      </c>
      <c r="E407" s="1">
        <f t="shared" ref="E407:E419" si="37">27.5419921875</f>
        <v>27.5419921875</v>
      </c>
    </row>
    <row r="408" spans="3:5" x14ac:dyDescent="0.25">
      <c r="C408" s="1">
        <f>70560</f>
        <v>70560</v>
      </c>
      <c r="D408" s="1">
        <f t="shared" si="36"/>
        <v>28203</v>
      </c>
      <c r="E408" s="1">
        <f t="shared" si="37"/>
        <v>27.5419921875</v>
      </c>
    </row>
    <row r="409" spans="3:5" x14ac:dyDescent="0.25">
      <c r="C409" s="1">
        <f>70730</f>
        <v>70730</v>
      </c>
      <c r="D409" s="1">
        <f t="shared" si="36"/>
        <v>28203</v>
      </c>
      <c r="E409" s="1">
        <f t="shared" si="37"/>
        <v>27.5419921875</v>
      </c>
    </row>
    <row r="410" spans="3:5" x14ac:dyDescent="0.25">
      <c r="C410" s="1">
        <f>70915</f>
        <v>70915</v>
      </c>
      <c r="D410" s="1">
        <f t="shared" si="36"/>
        <v>28203</v>
      </c>
      <c r="E410" s="1">
        <f t="shared" si="37"/>
        <v>27.5419921875</v>
      </c>
    </row>
    <row r="411" spans="3:5" x14ac:dyDescent="0.25">
      <c r="C411" s="1">
        <f>71089</f>
        <v>71089</v>
      </c>
      <c r="D411" s="1">
        <f t="shared" si="36"/>
        <v>28203</v>
      </c>
      <c r="E411" s="1">
        <f t="shared" si="37"/>
        <v>27.5419921875</v>
      </c>
    </row>
    <row r="412" spans="3:5" x14ac:dyDescent="0.25">
      <c r="C412" s="1">
        <f>71251</f>
        <v>71251</v>
      </c>
      <c r="D412" s="1">
        <f t="shared" si="36"/>
        <v>28203</v>
      </c>
      <c r="E412" s="1">
        <f t="shared" si="37"/>
        <v>27.5419921875</v>
      </c>
    </row>
    <row r="413" spans="3:5" x14ac:dyDescent="0.25">
      <c r="C413" s="1">
        <f>71423</f>
        <v>71423</v>
      </c>
      <c r="D413" s="1">
        <f t="shared" si="36"/>
        <v>28203</v>
      </c>
      <c r="E413" s="1">
        <f t="shared" si="37"/>
        <v>27.5419921875</v>
      </c>
    </row>
    <row r="414" spans="3:5" x14ac:dyDescent="0.25">
      <c r="C414" s="1">
        <f>71571</f>
        <v>71571</v>
      </c>
      <c r="D414" s="1">
        <f t="shared" si="36"/>
        <v>28203</v>
      </c>
      <c r="E414" s="1">
        <f t="shared" si="37"/>
        <v>27.5419921875</v>
      </c>
    </row>
    <row r="415" spans="3:5" x14ac:dyDescent="0.25">
      <c r="C415" s="1">
        <f>71757</f>
        <v>71757</v>
      </c>
      <c r="D415" s="1">
        <f t="shared" si="36"/>
        <v>28203</v>
      </c>
      <c r="E415" s="1">
        <f t="shared" si="37"/>
        <v>27.5419921875</v>
      </c>
    </row>
    <row r="416" spans="3:5" x14ac:dyDescent="0.25">
      <c r="C416" s="1">
        <f>71919</f>
        <v>71919</v>
      </c>
      <c r="D416" s="1">
        <f t="shared" si="36"/>
        <v>28203</v>
      </c>
      <c r="E416" s="1">
        <f t="shared" si="37"/>
        <v>27.5419921875</v>
      </c>
    </row>
    <row r="417" spans="3:5" x14ac:dyDescent="0.25">
      <c r="C417" s="1">
        <f>72077</f>
        <v>72077</v>
      </c>
      <c r="D417" s="1">
        <f t="shared" si="36"/>
        <v>28203</v>
      </c>
      <c r="E417" s="1">
        <f t="shared" si="37"/>
        <v>27.5419921875</v>
      </c>
    </row>
    <row r="418" spans="3:5" x14ac:dyDescent="0.25">
      <c r="C418" s="1">
        <f>72213</f>
        <v>72213</v>
      </c>
      <c r="D418" s="1">
        <f t="shared" si="36"/>
        <v>28203</v>
      </c>
      <c r="E418" s="1">
        <f t="shared" si="37"/>
        <v>27.5419921875</v>
      </c>
    </row>
    <row r="419" spans="3:5" x14ac:dyDescent="0.25">
      <c r="C419" s="1">
        <f>72378</f>
        <v>72378</v>
      </c>
      <c r="D419" s="1">
        <f t="shared" si="36"/>
        <v>28203</v>
      </c>
      <c r="E419" s="1">
        <f t="shared" si="37"/>
        <v>27.5419921875</v>
      </c>
    </row>
    <row r="420" spans="3:5" x14ac:dyDescent="0.25">
      <c r="C420" s="1">
        <f>72521</f>
        <v>72521</v>
      </c>
      <c r="D420" s="1">
        <f>28227</f>
        <v>28227</v>
      </c>
      <c r="E420" s="1">
        <f>27.5654296875</f>
        <v>27.5654296875</v>
      </c>
    </row>
    <row r="421" spans="3:5" x14ac:dyDescent="0.25">
      <c r="C421" s="1">
        <f>72729</f>
        <v>72729</v>
      </c>
      <c r="D421" s="1">
        <f>28049</f>
        <v>28049</v>
      </c>
      <c r="E421" s="1">
        <f>27.3916015625</f>
        <v>27.3916015625</v>
      </c>
    </row>
    <row r="422" spans="3:5" x14ac:dyDescent="0.25">
      <c r="C422" s="1">
        <f>72868</f>
        <v>72868</v>
      </c>
      <c r="D422" s="1">
        <f>28048</f>
        <v>28048</v>
      </c>
      <c r="E422" s="1">
        <f>27.390625</f>
        <v>27.390625</v>
      </c>
    </row>
    <row r="423" spans="3:5" x14ac:dyDescent="0.25">
      <c r="C423" s="1">
        <f>73029</f>
        <v>73029</v>
      </c>
      <c r="D423" s="1">
        <f>28054</f>
        <v>28054</v>
      </c>
      <c r="E423" s="1">
        <f>27.396484375</f>
        <v>27.396484375</v>
      </c>
    </row>
    <row r="424" spans="3:5" x14ac:dyDescent="0.25">
      <c r="C424" s="1">
        <f>73144</f>
        <v>73144</v>
      </c>
      <c r="D424" s="1">
        <f>28052</f>
        <v>28052</v>
      </c>
      <c r="E424" s="1">
        <f>27.39453125</f>
        <v>27.39453125</v>
      </c>
    </row>
    <row r="425" spans="3:5" x14ac:dyDescent="0.25">
      <c r="C425" s="1">
        <f>73305</f>
        <v>73305</v>
      </c>
      <c r="D425" s="1">
        <f>28054</f>
        <v>28054</v>
      </c>
      <c r="E425" s="1">
        <f>27.396484375</f>
        <v>27.396484375</v>
      </c>
    </row>
    <row r="426" spans="3:5" x14ac:dyDescent="0.25">
      <c r="C426" s="1">
        <f>73486</f>
        <v>73486</v>
      </c>
      <c r="D426" s="1">
        <f>28052</f>
        <v>28052</v>
      </c>
      <c r="E426" s="1">
        <f>27.39453125</f>
        <v>27.39453125</v>
      </c>
    </row>
    <row r="427" spans="3:5" x14ac:dyDescent="0.25">
      <c r="C427" s="1">
        <f>73647</f>
        <v>73647</v>
      </c>
      <c r="D427" s="1">
        <f>28052</f>
        <v>28052</v>
      </c>
      <c r="E427" s="1">
        <f>27.39453125</f>
        <v>27.39453125</v>
      </c>
    </row>
    <row r="428" spans="3:5" x14ac:dyDescent="0.25">
      <c r="C428" s="1">
        <f>73825</f>
        <v>73825</v>
      </c>
      <c r="D428" s="1">
        <f>28240</f>
        <v>28240</v>
      </c>
      <c r="E428" s="1">
        <f t="shared" ref="E428:E433" si="38">27.578125</f>
        <v>27.578125</v>
      </c>
    </row>
    <row r="429" spans="3:5" x14ac:dyDescent="0.25">
      <c r="C429" s="1">
        <f>73994</f>
        <v>73994</v>
      </c>
      <c r="D429" s="1">
        <f>28240</f>
        <v>28240</v>
      </c>
      <c r="E429" s="1">
        <f t="shared" si="38"/>
        <v>27.578125</v>
      </c>
    </row>
    <row r="430" spans="3:5" x14ac:dyDescent="0.25">
      <c r="C430" s="1">
        <f>74171</f>
        <v>74171</v>
      </c>
      <c r="D430" s="1">
        <f>28240</f>
        <v>28240</v>
      </c>
      <c r="E430" s="1">
        <f t="shared" si="38"/>
        <v>27.578125</v>
      </c>
    </row>
    <row r="431" spans="3:5" x14ac:dyDescent="0.25">
      <c r="C431" s="1">
        <f>74293</f>
        <v>74293</v>
      </c>
      <c r="D431" s="1">
        <f>28240</f>
        <v>28240</v>
      </c>
      <c r="E431" s="1">
        <f t="shared" si="38"/>
        <v>27.578125</v>
      </c>
    </row>
    <row r="432" spans="3:5" x14ac:dyDescent="0.25">
      <c r="C432" s="1">
        <f>74457</f>
        <v>74457</v>
      </c>
      <c r="D432" s="1">
        <f>28240</f>
        <v>28240</v>
      </c>
      <c r="E432" s="1">
        <f t="shared" si="38"/>
        <v>27.578125</v>
      </c>
    </row>
    <row r="433" spans="3:5" x14ac:dyDescent="0.25">
      <c r="C433" s="1">
        <f>74633</f>
        <v>74633</v>
      </c>
      <c r="D433" s="1">
        <f>28240</f>
        <v>28240</v>
      </c>
      <c r="E433" s="1">
        <f t="shared" si="38"/>
        <v>27.578125</v>
      </c>
    </row>
    <row r="434" spans="3:5" x14ac:dyDescent="0.25">
      <c r="C434" s="1">
        <f>74837</f>
        <v>74837</v>
      </c>
      <c r="D434" s="1">
        <f>28241</f>
        <v>28241</v>
      </c>
      <c r="E434" s="1">
        <f>27.5791015625</f>
        <v>27.5791015625</v>
      </c>
    </row>
    <row r="435" spans="3:5" x14ac:dyDescent="0.25">
      <c r="C435" s="1">
        <f>74994</f>
        <v>74994</v>
      </c>
      <c r="D435" s="1">
        <f>28240</f>
        <v>28240</v>
      </c>
      <c r="E435" s="1">
        <f t="shared" ref="E435:E441" si="39">27.578125</f>
        <v>27.578125</v>
      </c>
    </row>
    <row r="436" spans="3:5" x14ac:dyDescent="0.25">
      <c r="C436" s="1">
        <f>75163</f>
        <v>75163</v>
      </c>
      <c r="D436" s="1">
        <f>28240</f>
        <v>28240</v>
      </c>
      <c r="E436" s="1">
        <f t="shared" si="39"/>
        <v>27.578125</v>
      </c>
    </row>
    <row r="437" spans="3:5" x14ac:dyDescent="0.25">
      <c r="C437" s="1">
        <f>75316</f>
        <v>75316</v>
      </c>
      <c r="D437" s="1">
        <f>28240</f>
        <v>28240</v>
      </c>
      <c r="E437" s="1">
        <f t="shared" si="39"/>
        <v>27.578125</v>
      </c>
    </row>
    <row r="438" spans="3:5" x14ac:dyDescent="0.25">
      <c r="C438" s="1">
        <f>75475</f>
        <v>75475</v>
      </c>
      <c r="D438" s="1">
        <f>28240</f>
        <v>28240</v>
      </c>
      <c r="E438" s="1">
        <f t="shared" si="39"/>
        <v>27.578125</v>
      </c>
    </row>
    <row r="439" spans="3:5" x14ac:dyDescent="0.25">
      <c r="C439" s="1">
        <f>75623</f>
        <v>75623</v>
      </c>
      <c r="D439" s="1">
        <f>28240</f>
        <v>28240</v>
      </c>
      <c r="E439" s="1">
        <f t="shared" si="39"/>
        <v>27.578125</v>
      </c>
    </row>
    <row r="440" spans="3:5" x14ac:dyDescent="0.25">
      <c r="C440" s="1">
        <f>75767</f>
        <v>75767</v>
      </c>
      <c r="D440" s="1">
        <f>28240</f>
        <v>28240</v>
      </c>
      <c r="E440" s="1">
        <f t="shared" si="39"/>
        <v>27.578125</v>
      </c>
    </row>
    <row r="441" spans="3:5" x14ac:dyDescent="0.25">
      <c r="C441" s="1">
        <f>75945</f>
        <v>75945</v>
      </c>
      <c r="D441" s="1">
        <f>28240</f>
        <v>28240</v>
      </c>
      <c r="E441" s="1">
        <f t="shared" si="39"/>
        <v>27.578125</v>
      </c>
    </row>
    <row r="442" spans="3:5" x14ac:dyDescent="0.25">
      <c r="C442" s="1">
        <f>76128</f>
        <v>76128</v>
      </c>
      <c r="D442" s="1">
        <f>28252</f>
        <v>28252</v>
      </c>
      <c r="E442" s="1">
        <f>27.58984375</f>
        <v>27.58984375</v>
      </c>
    </row>
    <row r="443" spans="3:5" x14ac:dyDescent="0.25">
      <c r="C443" s="1">
        <f>76316</f>
        <v>76316</v>
      </c>
      <c r="D443" s="1">
        <f>28066</f>
        <v>28066</v>
      </c>
      <c r="E443" s="1">
        <f>27.408203125</f>
        <v>27.408203125</v>
      </c>
    </row>
    <row r="444" spans="3:5" x14ac:dyDescent="0.25">
      <c r="C444" s="1">
        <f>76482</f>
        <v>76482</v>
      </c>
      <c r="D444" s="1">
        <f>28064</f>
        <v>28064</v>
      </c>
      <c r="E444" s="1">
        <f>27.40625</f>
        <v>27.40625</v>
      </c>
    </row>
    <row r="445" spans="3:5" x14ac:dyDescent="0.25">
      <c r="C445" s="1">
        <f>76660</f>
        <v>76660</v>
      </c>
      <c r="D445" s="1">
        <f>28184</f>
        <v>28184</v>
      </c>
      <c r="E445" s="1">
        <f>27.5234375</f>
        <v>27.5234375</v>
      </c>
    </row>
    <row r="446" spans="3:5" x14ac:dyDescent="0.25">
      <c r="C446" s="1">
        <f>76817</f>
        <v>76817</v>
      </c>
      <c r="D446" s="1">
        <f>28184</f>
        <v>28184</v>
      </c>
      <c r="E446" s="1">
        <f>27.5234375</f>
        <v>27.5234375</v>
      </c>
    </row>
    <row r="447" spans="3:5" x14ac:dyDescent="0.25">
      <c r="C447" s="1">
        <f>76975</f>
        <v>76975</v>
      </c>
      <c r="D447" s="1">
        <f>28184</f>
        <v>28184</v>
      </c>
      <c r="E447" s="1">
        <f>27.5234375</f>
        <v>27.5234375</v>
      </c>
    </row>
    <row r="448" spans="3:5" x14ac:dyDescent="0.25">
      <c r="C448" s="1">
        <f>77158</f>
        <v>77158</v>
      </c>
      <c r="D448" s="1">
        <f>28220</f>
        <v>28220</v>
      </c>
      <c r="E448" s="1">
        <f>27.55859375</f>
        <v>27.55859375</v>
      </c>
    </row>
    <row r="449" spans="3:5" x14ac:dyDescent="0.25">
      <c r="C449" s="1">
        <f>77296</f>
        <v>77296</v>
      </c>
      <c r="D449" s="1">
        <f>28220</f>
        <v>28220</v>
      </c>
      <c r="E449" s="1">
        <f>27.55859375</f>
        <v>27.55859375</v>
      </c>
    </row>
    <row r="450" spans="3:5" x14ac:dyDescent="0.25">
      <c r="C450" s="1">
        <f>77490</f>
        <v>77490</v>
      </c>
      <c r="D450" s="1">
        <f>28260</f>
        <v>28260</v>
      </c>
      <c r="E450" s="1">
        <f>27.59765625</f>
        <v>27.59765625</v>
      </c>
    </row>
    <row r="451" spans="3:5" x14ac:dyDescent="0.25">
      <c r="C451" s="1">
        <f>77671</f>
        <v>77671</v>
      </c>
      <c r="D451" s="1">
        <f t="shared" ref="D451:D460" si="40">28268</f>
        <v>28268</v>
      </c>
      <c r="E451" s="1">
        <f t="shared" ref="E451:E460" si="41">27.60546875</f>
        <v>27.60546875</v>
      </c>
    </row>
    <row r="452" spans="3:5" x14ac:dyDescent="0.25">
      <c r="C452" s="1">
        <f>77846</f>
        <v>77846</v>
      </c>
      <c r="D452" s="1">
        <f t="shared" si="40"/>
        <v>28268</v>
      </c>
      <c r="E452" s="1">
        <f t="shared" si="41"/>
        <v>27.60546875</v>
      </c>
    </row>
    <row r="453" spans="3:5" x14ac:dyDescent="0.25">
      <c r="C453" s="1">
        <f>77984</f>
        <v>77984</v>
      </c>
      <c r="D453" s="1">
        <f t="shared" si="40"/>
        <v>28268</v>
      </c>
      <c r="E453" s="1">
        <f t="shared" si="41"/>
        <v>27.60546875</v>
      </c>
    </row>
    <row r="454" spans="3:5" x14ac:dyDescent="0.25">
      <c r="C454" s="1">
        <f>78183</f>
        <v>78183</v>
      </c>
      <c r="D454" s="1">
        <f t="shared" si="40"/>
        <v>28268</v>
      </c>
      <c r="E454" s="1">
        <f t="shared" si="41"/>
        <v>27.60546875</v>
      </c>
    </row>
    <row r="455" spans="3:5" x14ac:dyDescent="0.25">
      <c r="C455" s="1">
        <f>78346</f>
        <v>78346</v>
      </c>
      <c r="D455" s="1">
        <f t="shared" si="40"/>
        <v>28268</v>
      </c>
      <c r="E455" s="1">
        <f t="shared" si="41"/>
        <v>27.60546875</v>
      </c>
    </row>
    <row r="456" spans="3:5" x14ac:dyDescent="0.25">
      <c r="C456" s="1">
        <f>78536</f>
        <v>78536</v>
      </c>
      <c r="D456" s="1">
        <f t="shared" si="40"/>
        <v>28268</v>
      </c>
      <c r="E456" s="1">
        <f t="shared" si="41"/>
        <v>27.60546875</v>
      </c>
    </row>
    <row r="457" spans="3:5" x14ac:dyDescent="0.25">
      <c r="C457" s="1">
        <f>78693</f>
        <v>78693</v>
      </c>
      <c r="D457" s="1">
        <f t="shared" si="40"/>
        <v>28268</v>
      </c>
      <c r="E457" s="1">
        <f t="shared" si="41"/>
        <v>27.60546875</v>
      </c>
    </row>
    <row r="458" spans="3:5" x14ac:dyDescent="0.25">
      <c r="C458" s="1">
        <f>78869</f>
        <v>78869</v>
      </c>
      <c r="D458" s="1">
        <f t="shared" si="40"/>
        <v>28268</v>
      </c>
      <c r="E458" s="1">
        <f t="shared" si="41"/>
        <v>27.60546875</v>
      </c>
    </row>
    <row r="459" spans="3:5" x14ac:dyDescent="0.25">
      <c r="C459" s="1">
        <f>79030</f>
        <v>79030</v>
      </c>
      <c r="D459" s="1">
        <f t="shared" si="40"/>
        <v>28268</v>
      </c>
      <c r="E459" s="1">
        <f t="shared" si="41"/>
        <v>27.60546875</v>
      </c>
    </row>
    <row r="460" spans="3:5" x14ac:dyDescent="0.25">
      <c r="C460" s="1">
        <f>79200</f>
        <v>79200</v>
      </c>
      <c r="D460" s="1">
        <f t="shared" si="40"/>
        <v>28268</v>
      </c>
      <c r="E460" s="1">
        <f t="shared" si="41"/>
        <v>27.60546875</v>
      </c>
    </row>
    <row r="461" spans="3:5" x14ac:dyDescent="0.25">
      <c r="C461" s="1">
        <f>79401</f>
        <v>79401</v>
      </c>
      <c r="D461" s="1">
        <f>28448</f>
        <v>28448</v>
      </c>
      <c r="E461" s="1">
        <f>27.78125</f>
        <v>27.78125</v>
      </c>
    </row>
    <row r="462" spans="3:5" x14ac:dyDescent="0.25">
      <c r="C462" s="1">
        <f>79574</f>
        <v>79574</v>
      </c>
      <c r="D462" s="1">
        <f>28502</f>
        <v>28502</v>
      </c>
      <c r="E462" s="1">
        <f>27.833984375</f>
        <v>27.833984375</v>
      </c>
    </row>
    <row r="463" spans="3:5" x14ac:dyDescent="0.25">
      <c r="C463" s="1">
        <f>79715</f>
        <v>79715</v>
      </c>
      <c r="D463" s="1">
        <f>28596</f>
        <v>28596</v>
      </c>
      <c r="E463" s="1">
        <f>27.92578125</f>
        <v>27.92578125</v>
      </c>
    </row>
    <row r="464" spans="3:5" x14ac:dyDescent="0.25">
      <c r="C464" s="1">
        <f>79870</f>
        <v>79870</v>
      </c>
      <c r="D464" s="1">
        <f>28606</f>
        <v>28606</v>
      </c>
      <c r="E464" s="1">
        <f>27.935546875</f>
        <v>27.935546875</v>
      </c>
    </row>
    <row r="465" spans="3:5" x14ac:dyDescent="0.25">
      <c r="C465" s="1">
        <f>80002</f>
        <v>80002</v>
      </c>
      <c r="D465" s="1">
        <f>28604</f>
        <v>28604</v>
      </c>
      <c r="E465" s="1">
        <f>27.93359375</f>
        <v>27.93359375</v>
      </c>
    </row>
    <row r="466" spans="3:5" x14ac:dyDescent="0.25">
      <c r="C466" s="1">
        <f>80204</f>
        <v>80204</v>
      </c>
      <c r="D466" s="1">
        <f>28606</f>
        <v>28606</v>
      </c>
      <c r="E466" s="1">
        <f>27.935546875</f>
        <v>27.935546875</v>
      </c>
    </row>
    <row r="467" spans="3:5" x14ac:dyDescent="0.25">
      <c r="C467" s="1">
        <f>80411</f>
        <v>80411</v>
      </c>
      <c r="D467" s="1">
        <f>28604</f>
        <v>28604</v>
      </c>
      <c r="E467" s="1">
        <f>27.93359375</f>
        <v>27.93359375</v>
      </c>
    </row>
    <row r="468" spans="3:5" x14ac:dyDescent="0.25">
      <c r="C468" s="1">
        <f>80578</f>
        <v>80578</v>
      </c>
      <c r="D468" s="1">
        <f>28604</f>
        <v>28604</v>
      </c>
      <c r="E468" s="1">
        <f>27.93359375</f>
        <v>27.93359375</v>
      </c>
    </row>
    <row r="469" spans="3:5" x14ac:dyDescent="0.25">
      <c r="C469" s="1">
        <f>80771</f>
        <v>80771</v>
      </c>
      <c r="D469" s="1">
        <f>28700</f>
        <v>28700</v>
      </c>
      <c r="E469" s="1">
        <f>28.02734375</f>
        <v>28.02734375</v>
      </c>
    </row>
    <row r="470" spans="3:5" x14ac:dyDescent="0.25">
      <c r="C470" s="1">
        <f>80950</f>
        <v>80950</v>
      </c>
      <c r="D470" s="1">
        <f t="shared" ref="D470:D482" si="42">28704</f>
        <v>28704</v>
      </c>
      <c r="E470" s="1">
        <f t="shared" ref="E470:E482" si="43">28.03125</f>
        <v>28.03125</v>
      </c>
    </row>
    <row r="471" spans="3:5" x14ac:dyDescent="0.25">
      <c r="C471" s="1">
        <f>81119</f>
        <v>81119</v>
      </c>
      <c r="D471" s="1">
        <f t="shared" si="42"/>
        <v>28704</v>
      </c>
      <c r="E471" s="1">
        <f t="shared" si="43"/>
        <v>28.03125</v>
      </c>
    </row>
    <row r="472" spans="3:5" x14ac:dyDescent="0.25">
      <c r="C472" s="1">
        <f>81276</f>
        <v>81276</v>
      </c>
      <c r="D472" s="1">
        <f t="shared" si="42"/>
        <v>28704</v>
      </c>
      <c r="E472" s="1">
        <f t="shared" si="43"/>
        <v>28.03125</v>
      </c>
    </row>
    <row r="473" spans="3:5" x14ac:dyDescent="0.25">
      <c r="C473" s="1">
        <f>81460</f>
        <v>81460</v>
      </c>
      <c r="D473" s="1">
        <f t="shared" si="42"/>
        <v>28704</v>
      </c>
      <c r="E473" s="1">
        <f t="shared" si="43"/>
        <v>28.03125</v>
      </c>
    </row>
    <row r="474" spans="3:5" x14ac:dyDescent="0.25">
      <c r="C474" s="1">
        <f>81631</f>
        <v>81631</v>
      </c>
      <c r="D474" s="1">
        <f t="shared" si="42"/>
        <v>28704</v>
      </c>
      <c r="E474" s="1">
        <f t="shared" si="43"/>
        <v>28.03125</v>
      </c>
    </row>
    <row r="475" spans="3:5" x14ac:dyDescent="0.25">
      <c r="C475" s="1">
        <f>81824</f>
        <v>81824</v>
      </c>
      <c r="D475" s="1">
        <f t="shared" si="42"/>
        <v>28704</v>
      </c>
      <c r="E475" s="1">
        <f t="shared" si="43"/>
        <v>28.03125</v>
      </c>
    </row>
    <row r="476" spans="3:5" x14ac:dyDescent="0.25">
      <c r="C476" s="1">
        <f>82001</f>
        <v>82001</v>
      </c>
      <c r="D476" s="1">
        <f t="shared" si="42"/>
        <v>28704</v>
      </c>
      <c r="E476" s="1">
        <f t="shared" si="43"/>
        <v>28.03125</v>
      </c>
    </row>
    <row r="477" spans="3:5" x14ac:dyDescent="0.25">
      <c r="C477" s="1">
        <f>82177</f>
        <v>82177</v>
      </c>
      <c r="D477" s="1">
        <f t="shared" si="42"/>
        <v>28704</v>
      </c>
      <c r="E477" s="1">
        <f t="shared" si="43"/>
        <v>28.03125</v>
      </c>
    </row>
    <row r="478" spans="3:5" x14ac:dyDescent="0.25">
      <c r="C478" s="1">
        <f>82345</f>
        <v>82345</v>
      </c>
      <c r="D478" s="1">
        <f t="shared" si="42"/>
        <v>28704</v>
      </c>
      <c r="E478" s="1">
        <f t="shared" si="43"/>
        <v>28.03125</v>
      </c>
    </row>
    <row r="479" spans="3:5" x14ac:dyDescent="0.25">
      <c r="C479" s="1">
        <f>82559</f>
        <v>82559</v>
      </c>
      <c r="D479" s="1">
        <f t="shared" si="42"/>
        <v>28704</v>
      </c>
      <c r="E479" s="1">
        <f t="shared" si="43"/>
        <v>28.03125</v>
      </c>
    </row>
    <row r="480" spans="3:5" x14ac:dyDescent="0.25">
      <c r="C480" s="1">
        <f>82701</f>
        <v>82701</v>
      </c>
      <c r="D480" s="1">
        <f t="shared" si="42"/>
        <v>28704</v>
      </c>
      <c r="E480" s="1">
        <f t="shared" si="43"/>
        <v>28.03125</v>
      </c>
    </row>
    <row r="481" spans="3:5" x14ac:dyDescent="0.25">
      <c r="C481" s="1">
        <f>82885</f>
        <v>82885</v>
      </c>
      <c r="D481" s="1">
        <f t="shared" si="42"/>
        <v>28704</v>
      </c>
      <c r="E481" s="1">
        <f t="shared" si="43"/>
        <v>28.03125</v>
      </c>
    </row>
    <row r="482" spans="3:5" x14ac:dyDescent="0.25">
      <c r="C482" s="1">
        <f>83032</f>
        <v>83032</v>
      </c>
      <c r="D482" s="1">
        <f t="shared" si="42"/>
        <v>28704</v>
      </c>
      <c r="E482" s="1">
        <f t="shared" si="43"/>
        <v>28.03125</v>
      </c>
    </row>
    <row r="483" spans="3:5" x14ac:dyDescent="0.25">
      <c r="C483" s="1">
        <f>83262</f>
        <v>83262</v>
      </c>
      <c r="D483" s="1">
        <f>28722</f>
        <v>28722</v>
      </c>
      <c r="E483" s="1">
        <f>28.048828125</f>
        <v>28.048828125</v>
      </c>
    </row>
    <row r="484" spans="3:5" x14ac:dyDescent="0.25">
      <c r="C484" s="1">
        <f>83424</f>
        <v>83424</v>
      </c>
      <c r="D484" s="1">
        <f>29848</f>
        <v>29848</v>
      </c>
      <c r="E484" s="1">
        <f>29.1484375</f>
        <v>29.1484375</v>
      </c>
    </row>
    <row r="485" spans="3:5" x14ac:dyDescent="0.25">
      <c r="C485" s="1">
        <f>83581</f>
        <v>83581</v>
      </c>
      <c r="D485" s="1">
        <f>30420</f>
        <v>30420</v>
      </c>
      <c r="E485" s="1">
        <f>29.70703125</f>
        <v>29.70703125</v>
      </c>
    </row>
    <row r="486" spans="3:5" x14ac:dyDescent="0.25">
      <c r="C486" s="1">
        <f>83743</f>
        <v>83743</v>
      </c>
      <c r="D486" s="1">
        <f>30424</f>
        <v>30424</v>
      </c>
      <c r="E486" s="1">
        <f>29.7109375</f>
        <v>29.7109375</v>
      </c>
    </row>
    <row r="487" spans="3:5" x14ac:dyDescent="0.25">
      <c r="C487" s="1">
        <f>83898</f>
        <v>83898</v>
      </c>
      <c r="D487" s="1">
        <f>30424</f>
        <v>30424</v>
      </c>
      <c r="E487" s="1">
        <f>29.7109375</f>
        <v>29.7109375</v>
      </c>
    </row>
    <row r="488" spans="3:5" x14ac:dyDescent="0.25">
      <c r="C488" s="1">
        <f>84070</f>
        <v>84070</v>
      </c>
      <c r="D488" s="1">
        <f>30424</f>
        <v>30424</v>
      </c>
      <c r="E488" s="1">
        <f>29.7109375</f>
        <v>29.7109375</v>
      </c>
    </row>
    <row r="489" spans="3:5" x14ac:dyDescent="0.25">
      <c r="C489" s="1">
        <f>84209</f>
        <v>84209</v>
      </c>
      <c r="D489" s="1">
        <f>30424</f>
        <v>30424</v>
      </c>
      <c r="E489" s="1">
        <f>29.7109375</f>
        <v>29.7109375</v>
      </c>
    </row>
    <row r="490" spans="3:5" x14ac:dyDescent="0.25">
      <c r="C490" s="1">
        <f>84390</f>
        <v>84390</v>
      </c>
      <c r="D490" s="1">
        <f>30426</f>
        <v>30426</v>
      </c>
      <c r="E490" s="1">
        <f>29.712890625</f>
        <v>29.712890625</v>
      </c>
    </row>
    <row r="491" spans="3:5" x14ac:dyDescent="0.25">
      <c r="C491" s="1">
        <f>84582</f>
        <v>84582</v>
      </c>
      <c r="D491" s="1">
        <f t="shared" ref="D491:D504" si="44">30424</f>
        <v>30424</v>
      </c>
      <c r="E491" s="1">
        <f t="shared" ref="E491:E504" si="45">29.7109375</f>
        <v>29.7109375</v>
      </c>
    </row>
    <row r="492" spans="3:5" x14ac:dyDescent="0.25">
      <c r="C492" s="1">
        <f>84761</f>
        <v>84761</v>
      </c>
      <c r="D492" s="1">
        <f t="shared" si="44"/>
        <v>30424</v>
      </c>
      <c r="E492" s="1">
        <f t="shared" si="45"/>
        <v>29.7109375</v>
      </c>
    </row>
    <row r="493" spans="3:5" x14ac:dyDescent="0.25">
      <c r="C493" s="1">
        <f>84932</f>
        <v>84932</v>
      </c>
      <c r="D493" s="1">
        <f t="shared" si="44"/>
        <v>30424</v>
      </c>
      <c r="E493" s="1">
        <f t="shared" si="45"/>
        <v>29.7109375</v>
      </c>
    </row>
    <row r="494" spans="3:5" x14ac:dyDescent="0.25">
      <c r="C494" s="1">
        <f>85091</f>
        <v>85091</v>
      </c>
      <c r="D494" s="1">
        <f t="shared" si="44"/>
        <v>30424</v>
      </c>
      <c r="E494" s="1">
        <f t="shared" si="45"/>
        <v>29.7109375</v>
      </c>
    </row>
    <row r="495" spans="3:5" x14ac:dyDescent="0.25">
      <c r="C495" s="1">
        <f>85262</f>
        <v>85262</v>
      </c>
      <c r="D495" s="1">
        <f t="shared" si="44"/>
        <v>30424</v>
      </c>
      <c r="E495" s="1">
        <f t="shared" si="45"/>
        <v>29.7109375</v>
      </c>
    </row>
    <row r="496" spans="3:5" x14ac:dyDescent="0.25">
      <c r="C496" s="1">
        <f>85430</f>
        <v>85430</v>
      </c>
      <c r="D496" s="1">
        <f t="shared" si="44"/>
        <v>30424</v>
      </c>
      <c r="E496" s="1">
        <f t="shared" si="45"/>
        <v>29.7109375</v>
      </c>
    </row>
    <row r="497" spans="3:5" x14ac:dyDescent="0.25">
      <c r="C497" s="1">
        <f>85612</f>
        <v>85612</v>
      </c>
      <c r="D497" s="1">
        <f t="shared" si="44"/>
        <v>30424</v>
      </c>
      <c r="E497" s="1">
        <f t="shared" si="45"/>
        <v>29.7109375</v>
      </c>
    </row>
    <row r="498" spans="3:5" x14ac:dyDescent="0.25">
      <c r="C498" s="1">
        <f>85765</f>
        <v>85765</v>
      </c>
      <c r="D498" s="1">
        <f t="shared" si="44"/>
        <v>30424</v>
      </c>
      <c r="E498" s="1">
        <f t="shared" si="45"/>
        <v>29.7109375</v>
      </c>
    </row>
    <row r="499" spans="3:5" x14ac:dyDescent="0.25">
      <c r="C499" s="1">
        <f>85938</f>
        <v>85938</v>
      </c>
      <c r="D499" s="1">
        <f t="shared" si="44"/>
        <v>30424</v>
      </c>
      <c r="E499" s="1">
        <f t="shared" si="45"/>
        <v>29.7109375</v>
      </c>
    </row>
    <row r="500" spans="3:5" x14ac:dyDescent="0.25">
      <c r="C500" s="1">
        <f>86101</f>
        <v>86101</v>
      </c>
      <c r="D500" s="1">
        <f t="shared" si="44"/>
        <v>30424</v>
      </c>
      <c r="E500" s="1">
        <f t="shared" si="45"/>
        <v>29.7109375</v>
      </c>
    </row>
    <row r="501" spans="3:5" x14ac:dyDescent="0.25">
      <c r="C501" s="1">
        <f>86299</f>
        <v>86299</v>
      </c>
      <c r="D501" s="1">
        <f t="shared" si="44"/>
        <v>30424</v>
      </c>
      <c r="E501" s="1">
        <f t="shared" si="45"/>
        <v>29.7109375</v>
      </c>
    </row>
    <row r="502" spans="3:5" x14ac:dyDescent="0.25">
      <c r="C502" s="1">
        <f>86448</f>
        <v>86448</v>
      </c>
      <c r="D502" s="1">
        <f t="shared" si="44"/>
        <v>30424</v>
      </c>
      <c r="E502" s="1">
        <f t="shared" si="45"/>
        <v>29.7109375</v>
      </c>
    </row>
    <row r="503" spans="3:5" x14ac:dyDescent="0.25">
      <c r="C503" s="1">
        <f>86637</f>
        <v>86637</v>
      </c>
      <c r="D503" s="1">
        <f t="shared" si="44"/>
        <v>30424</v>
      </c>
      <c r="E503" s="1">
        <f t="shared" si="45"/>
        <v>29.7109375</v>
      </c>
    </row>
    <row r="504" spans="3:5" x14ac:dyDescent="0.25">
      <c r="C504" s="1">
        <f>86806</f>
        <v>86806</v>
      </c>
      <c r="D504" s="1">
        <f t="shared" si="44"/>
        <v>30424</v>
      </c>
      <c r="E504" s="1">
        <f t="shared" si="45"/>
        <v>29.7109375</v>
      </c>
    </row>
    <row r="505" spans="3:5" x14ac:dyDescent="0.25">
      <c r="C505" s="1">
        <f>86989</f>
        <v>86989</v>
      </c>
      <c r="D505" s="1">
        <f>30456</f>
        <v>30456</v>
      </c>
      <c r="E505" s="1">
        <f>29.7421875</f>
        <v>29.7421875</v>
      </c>
    </row>
    <row r="506" spans="3:5" x14ac:dyDescent="0.25">
      <c r="C506" s="1">
        <f>87130</f>
        <v>87130</v>
      </c>
      <c r="D506" s="1">
        <f t="shared" ref="D506:D514" si="46">30576</f>
        <v>30576</v>
      </c>
      <c r="E506" s="1">
        <f t="shared" ref="E506:E514" si="47">29.859375</f>
        <v>29.859375</v>
      </c>
    </row>
    <row r="507" spans="3:5" x14ac:dyDescent="0.25">
      <c r="C507" s="1">
        <f>87280</f>
        <v>87280</v>
      </c>
      <c r="D507" s="1">
        <f t="shared" si="46"/>
        <v>30576</v>
      </c>
      <c r="E507" s="1">
        <f t="shared" si="47"/>
        <v>29.859375</v>
      </c>
    </row>
    <row r="508" spans="3:5" x14ac:dyDescent="0.25">
      <c r="C508" s="1">
        <f>87410</f>
        <v>87410</v>
      </c>
      <c r="D508" s="1">
        <f t="shared" si="46"/>
        <v>30576</v>
      </c>
      <c r="E508" s="1">
        <f t="shared" si="47"/>
        <v>29.859375</v>
      </c>
    </row>
    <row r="509" spans="3:5" x14ac:dyDescent="0.25">
      <c r="C509" s="1">
        <f>87590</f>
        <v>87590</v>
      </c>
      <c r="D509" s="1">
        <f t="shared" si="46"/>
        <v>30576</v>
      </c>
      <c r="E509" s="1">
        <f t="shared" si="47"/>
        <v>29.859375</v>
      </c>
    </row>
    <row r="510" spans="3:5" x14ac:dyDescent="0.25">
      <c r="C510" s="1">
        <f>87745</f>
        <v>87745</v>
      </c>
      <c r="D510" s="1">
        <f t="shared" si="46"/>
        <v>30576</v>
      </c>
      <c r="E510" s="1">
        <f t="shared" si="47"/>
        <v>29.859375</v>
      </c>
    </row>
    <row r="511" spans="3:5" x14ac:dyDescent="0.25">
      <c r="C511" s="1">
        <f>87930</f>
        <v>87930</v>
      </c>
      <c r="D511" s="1">
        <f t="shared" si="46"/>
        <v>30576</v>
      </c>
      <c r="E511" s="1">
        <f t="shared" si="47"/>
        <v>29.859375</v>
      </c>
    </row>
    <row r="512" spans="3:5" x14ac:dyDescent="0.25">
      <c r="C512" s="1">
        <f>88107</f>
        <v>88107</v>
      </c>
      <c r="D512" s="1">
        <f t="shared" si="46"/>
        <v>30576</v>
      </c>
      <c r="E512" s="1">
        <f t="shared" si="47"/>
        <v>29.859375</v>
      </c>
    </row>
    <row r="513" spans="3:5" x14ac:dyDescent="0.25">
      <c r="C513" s="1">
        <f>88271</f>
        <v>88271</v>
      </c>
      <c r="D513" s="1">
        <f t="shared" si="46"/>
        <v>30576</v>
      </c>
      <c r="E513" s="1">
        <f t="shared" si="47"/>
        <v>29.859375</v>
      </c>
    </row>
    <row r="514" spans="3:5" x14ac:dyDescent="0.25">
      <c r="C514" s="1">
        <f>88443</f>
        <v>88443</v>
      </c>
      <c r="D514" s="1">
        <f t="shared" si="46"/>
        <v>30576</v>
      </c>
      <c r="E514" s="1">
        <f t="shared" si="47"/>
        <v>29.859375</v>
      </c>
    </row>
    <row r="515" spans="3:5" x14ac:dyDescent="0.25">
      <c r="C515" s="1">
        <f>88637</f>
        <v>88637</v>
      </c>
      <c r="D515" s="1">
        <f>30578</f>
        <v>30578</v>
      </c>
      <c r="E515" s="1">
        <f>29.861328125</f>
        <v>29.861328125</v>
      </c>
    </row>
    <row r="516" spans="3:5" x14ac:dyDescent="0.25">
      <c r="C516" s="1">
        <f>88800</f>
        <v>88800</v>
      </c>
      <c r="D516" s="1">
        <f>30576</f>
        <v>30576</v>
      </c>
      <c r="E516" s="1">
        <f>29.859375</f>
        <v>29.859375</v>
      </c>
    </row>
    <row r="517" spans="3:5" x14ac:dyDescent="0.25">
      <c r="C517" s="1">
        <f>88981</f>
        <v>88981</v>
      </c>
      <c r="D517" s="1">
        <f>30577</f>
        <v>30577</v>
      </c>
      <c r="E517" s="1">
        <f>29.8603515625</f>
        <v>29.8603515625</v>
      </c>
    </row>
    <row r="518" spans="3:5" x14ac:dyDescent="0.25">
      <c r="C518" s="1">
        <f>89160</f>
        <v>89160</v>
      </c>
      <c r="D518" s="1">
        <f>30576</f>
        <v>30576</v>
      </c>
      <c r="E518" s="1">
        <f t="shared" ref="E518:E524" si="48">29.859375</f>
        <v>29.859375</v>
      </c>
    </row>
    <row r="519" spans="3:5" x14ac:dyDescent="0.25">
      <c r="C519" s="1">
        <f>89325</f>
        <v>89325</v>
      </c>
      <c r="D519" s="1">
        <f>30576</f>
        <v>30576</v>
      </c>
      <c r="E519" s="1">
        <f t="shared" si="48"/>
        <v>29.859375</v>
      </c>
    </row>
    <row r="520" spans="3:5" x14ac:dyDescent="0.25">
      <c r="C520" s="1">
        <f>89495</f>
        <v>89495</v>
      </c>
      <c r="D520" s="1">
        <f>30576</f>
        <v>30576</v>
      </c>
      <c r="E520" s="1">
        <f t="shared" si="48"/>
        <v>29.859375</v>
      </c>
    </row>
    <row r="521" spans="3:5" x14ac:dyDescent="0.25">
      <c r="C521" s="1">
        <f>89648</f>
        <v>89648</v>
      </c>
      <c r="D521" s="1">
        <f>30576</f>
        <v>30576</v>
      </c>
      <c r="E521" s="1">
        <f t="shared" si="48"/>
        <v>29.859375</v>
      </c>
    </row>
    <row r="522" spans="3:5" x14ac:dyDescent="0.25">
      <c r="C522" s="1">
        <f>89821</f>
        <v>89821</v>
      </c>
      <c r="D522" s="1">
        <f>30576</f>
        <v>30576</v>
      </c>
      <c r="E522" s="1">
        <f t="shared" si="48"/>
        <v>29.859375</v>
      </c>
    </row>
    <row r="523" spans="3:5" x14ac:dyDescent="0.25">
      <c r="C523" s="1">
        <f>89979</f>
        <v>89979</v>
      </c>
      <c r="D523" s="1">
        <f>30576</f>
        <v>30576</v>
      </c>
      <c r="E523" s="1">
        <f t="shared" si="48"/>
        <v>29.859375</v>
      </c>
    </row>
    <row r="524" spans="3:5" x14ac:dyDescent="0.25">
      <c r="C524" s="1">
        <f>90150</f>
        <v>90150</v>
      </c>
      <c r="D524" s="1">
        <f>30576</f>
        <v>30576</v>
      </c>
      <c r="E524" s="1">
        <f t="shared" si="48"/>
        <v>29.859375</v>
      </c>
    </row>
    <row r="525" spans="3:5" x14ac:dyDescent="0.25">
      <c r="C525" s="1">
        <f>90352</f>
        <v>90352</v>
      </c>
      <c r="D525" s="1">
        <f>30577</f>
        <v>30577</v>
      </c>
      <c r="E525" s="1">
        <f>29.8603515625</f>
        <v>29.8603515625</v>
      </c>
    </row>
    <row r="526" spans="3:5" x14ac:dyDescent="0.25">
      <c r="C526" s="1">
        <f>90532</f>
        <v>90532</v>
      </c>
      <c r="D526" s="1">
        <f>30576</f>
        <v>30576</v>
      </c>
      <c r="E526" s="1">
        <f>29.859375</f>
        <v>29.859375</v>
      </c>
    </row>
    <row r="527" spans="3:5" x14ac:dyDescent="0.25">
      <c r="C527" s="1">
        <f>90718</f>
        <v>90718</v>
      </c>
      <c r="D527" s="1">
        <f>30604</f>
        <v>30604</v>
      </c>
      <c r="E527" s="1">
        <f>29.88671875</f>
        <v>29.88671875</v>
      </c>
    </row>
    <row r="528" spans="3:5" x14ac:dyDescent="0.25">
      <c r="C528" s="1">
        <f>90915</f>
        <v>90915</v>
      </c>
      <c r="D528" s="1">
        <f>30438</f>
        <v>30438</v>
      </c>
      <c r="E528" s="1">
        <f>29.724609375</f>
        <v>29.724609375</v>
      </c>
    </row>
    <row r="529" spans="3:5" x14ac:dyDescent="0.25">
      <c r="C529" s="1">
        <f>91099</f>
        <v>91099</v>
      </c>
      <c r="D529" s="1">
        <f>30440</f>
        <v>30440</v>
      </c>
      <c r="E529" s="1">
        <f t="shared" ref="E529:E534" si="49">29.7265625</f>
        <v>29.7265625</v>
      </c>
    </row>
    <row r="530" spans="3:5" x14ac:dyDescent="0.25">
      <c r="C530" s="1">
        <f>91228</f>
        <v>91228</v>
      </c>
      <c r="D530" s="1">
        <f>30440</f>
        <v>30440</v>
      </c>
      <c r="E530" s="1">
        <f t="shared" si="49"/>
        <v>29.7265625</v>
      </c>
    </row>
    <row r="531" spans="3:5" x14ac:dyDescent="0.25">
      <c r="C531" s="1">
        <f>91402</f>
        <v>91402</v>
      </c>
      <c r="D531" s="1">
        <f>30440</f>
        <v>30440</v>
      </c>
      <c r="E531" s="1">
        <f t="shared" si="49"/>
        <v>29.7265625</v>
      </c>
    </row>
    <row r="532" spans="3:5" x14ac:dyDescent="0.25">
      <c r="C532" s="1">
        <f>91517</f>
        <v>91517</v>
      </c>
      <c r="D532" s="1">
        <f>30440</f>
        <v>30440</v>
      </c>
      <c r="E532" s="1">
        <f t="shared" si="49"/>
        <v>29.7265625</v>
      </c>
    </row>
    <row r="533" spans="3:5" x14ac:dyDescent="0.25">
      <c r="C533" s="1">
        <f>91692</f>
        <v>91692</v>
      </c>
      <c r="D533" s="1">
        <f>30440</f>
        <v>30440</v>
      </c>
      <c r="E533" s="1">
        <f t="shared" si="49"/>
        <v>29.7265625</v>
      </c>
    </row>
    <row r="534" spans="3:5" x14ac:dyDescent="0.25">
      <c r="C534" s="1">
        <f>91861</f>
        <v>91861</v>
      </c>
      <c r="D534" s="1">
        <f>30440</f>
        <v>30440</v>
      </c>
      <c r="E534" s="1">
        <f t="shared" si="49"/>
        <v>29.7265625</v>
      </c>
    </row>
    <row r="535" spans="3:5" x14ac:dyDescent="0.25">
      <c r="C535" s="1">
        <f>92060</f>
        <v>92060</v>
      </c>
      <c r="D535" s="1">
        <f>30592</f>
        <v>30592</v>
      </c>
      <c r="E535" s="1">
        <f t="shared" ref="E535:E540" si="50">29.875</f>
        <v>29.875</v>
      </c>
    </row>
    <row r="536" spans="3:5" x14ac:dyDescent="0.25">
      <c r="C536" s="1">
        <f>92225</f>
        <v>92225</v>
      </c>
      <c r="D536" s="1">
        <f>30592</f>
        <v>30592</v>
      </c>
      <c r="E536" s="1">
        <f t="shared" si="50"/>
        <v>29.875</v>
      </c>
    </row>
    <row r="537" spans="3:5" x14ac:dyDescent="0.25">
      <c r="C537" s="1">
        <f>92388</f>
        <v>92388</v>
      </c>
      <c r="D537" s="1">
        <f>30592</f>
        <v>30592</v>
      </c>
      <c r="E537" s="1">
        <f t="shared" si="50"/>
        <v>29.875</v>
      </c>
    </row>
    <row r="538" spans="3:5" x14ac:dyDescent="0.25">
      <c r="C538" s="1">
        <f>92523</f>
        <v>92523</v>
      </c>
      <c r="D538" s="1">
        <f>30592</f>
        <v>30592</v>
      </c>
      <c r="E538" s="1">
        <f t="shared" si="50"/>
        <v>29.875</v>
      </c>
    </row>
    <row r="539" spans="3:5" x14ac:dyDescent="0.25">
      <c r="C539" s="1">
        <f>92707</f>
        <v>92707</v>
      </c>
      <c r="D539" s="1">
        <f>30592</f>
        <v>30592</v>
      </c>
      <c r="E539" s="1">
        <f t="shared" si="50"/>
        <v>29.875</v>
      </c>
    </row>
    <row r="540" spans="3:5" x14ac:dyDescent="0.25">
      <c r="C540" s="1">
        <f>92825</f>
        <v>92825</v>
      </c>
      <c r="D540" s="1">
        <f>30592</f>
        <v>30592</v>
      </c>
      <c r="E540" s="1">
        <f t="shared" si="50"/>
        <v>29.875</v>
      </c>
    </row>
    <row r="541" spans="3:5" x14ac:dyDescent="0.25">
      <c r="C541" s="1">
        <f>93010</f>
        <v>93010</v>
      </c>
      <c r="D541" s="1">
        <f>30594</f>
        <v>30594</v>
      </c>
      <c r="E541" s="1">
        <f>29.876953125</f>
        <v>29.876953125</v>
      </c>
    </row>
    <row r="542" spans="3:5" x14ac:dyDescent="0.25">
      <c r="C542" s="1">
        <f>93145</f>
        <v>93145</v>
      </c>
      <c r="D542" s="1">
        <f>30592</f>
        <v>30592</v>
      </c>
      <c r="E542" s="1">
        <f>29.875</f>
        <v>29.875</v>
      </c>
    </row>
    <row r="543" spans="3:5" x14ac:dyDescent="0.25">
      <c r="C543" s="1">
        <f>93333</f>
        <v>93333</v>
      </c>
      <c r="D543" s="1">
        <f>30594</f>
        <v>30594</v>
      </c>
      <c r="E543" s="1">
        <f>29.876953125</f>
        <v>29.876953125</v>
      </c>
    </row>
    <row r="544" spans="3:5" x14ac:dyDescent="0.25">
      <c r="C544" s="1">
        <f>93529</f>
        <v>93529</v>
      </c>
      <c r="D544" s="1">
        <f>30592</f>
        <v>30592</v>
      </c>
      <c r="E544" s="1">
        <f>29.875</f>
        <v>29.875</v>
      </c>
    </row>
    <row r="545" spans="3:5" x14ac:dyDescent="0.25">
      <c r="C545" s="1">
        <f>93683</f>
        <v>93683</v>
      </c>
      <c r="D545" s="1">
        <f>30592</f>
        <v>30592</v>
      </c>
      <c r="E545" s="1">
        <f>29.875</f>
        <v>29.875</v>
      </c>
    </row>
    <row r="546" spans="3:5" x14ac:dyDescent="0.25">
      <c r="C546" s="1">
        <f>93860</f>
        <v>93860</v>
      </c>
      <c r="D546" s="1">
        <f>30592</f>
        <v>30592</v>
      </c>
      <c r="E546" s="1">
        <f>29.875</f>
        <v>29.875</v>
      </c>
    </row>
    <row r="547" spans="3:5" x14ac:dyDescent="0.25">
      <c r="C547" s="1">
        <f>94047</f>
        <v>94047</v>
      </c>
      <c r="D547" s="1">
        <f>30448</f>
        <v>30448</v>
      </c>
      <c r="E547" s="1">
        <f>29.734375</f>
        <v>29.734375</v>
      </c>
    </row>
    <row r="548" spans="3:5" x14ac:dyDescent="0.25">
      <c r="C548" s="1">
        <f>94212</f>
        <v>94212</v>
      </c>
      <c r="D548" s="1">
        <f>30458</f>
        <v>30458</v>
      </c>
      <c r="E548" s="1">
        <f>29.744140625</f>
        <v>29.744140625</v>
      </c>
    </row>
    <row r="549" spans="3:5" x14ac:dyDescent="0.25">
      <c r="C549" s="1">
        <f>94398</f>
        <v>94398</v>
      </c>
      <c r="D549" s="1">
        <f>30456</f>
        <v>30456</v>
      </c>
      <c r="E549" s="1">
        <f>29.7421875</f>
        <v>29.7421875</v>
      </c>
    </row>
    <row r="550" spans="3:5" x14ac:dyDescent="0.25">
      <c r="C550" s="1">
        <f>94547</f>
        <v>94547</v>
      </c>
      <c r="D550" s="1">
        <f>30578</f>
        <v>30578</v>
      </c>
      <c r="E550" s="1">
        <f>29.861328125</f>
        <v>29.861328125</v>
      </c>
    </row>
    <row r="551" spans="3:5" x14ac:dyDescent="0.25">
      <c r="C551" s="1">
        <f>94724</f>
        <v>94724</v>
      </c>
      <c r="D551" s="1">
        <f>30576</f>
        <v>30576</v>
      </c>
      <c r="E551" s="1">
        <f>29.859375</f>
        <v>29.859375</v>
      </c>
    </row>
    <row r="552" spans="3:5" x14ac:dyDescent="0.25">
      <c r="C552" s="1">
        <f>94888</f>
        <v>94888</v>
      </c>
      <c r="D552" s="1">
        <f>30576</f>
        <v>30576</v>
      </c>
      <c r="E552" s="1">
        <f>29.859375</f>
        <v>29.859375</v>
      </c>
    </row>
    <row r="553" spans="3:5" x14ac:dyDescent="0.25">
      <c r="C553" s="1">
        <f>95078</f>
        <v>95078</v>
      </c>
      <c r="D553" s="1">
        <f>30612</f>
        <v>30612</v>
      </c>
      <c r="E553" s="1">
        <f>29.89453125</f>
        <v>29.89453125</v>
      </c>
    </row>
    <row r="554" spans="3:5" x14ac:dyDescent="0.25">
      <c r="C554" s="1">
        <f>95245</f>
        <v>95245</v>
      </c>
      <c r="D554" s="1">
        <f>30628</f>
        <v>30628</v>
      </c>
      <c r="E554" s="1">
        <f>29.91015625</f>
        <v>29.91015625</v>
      </c>
    </row>
    <row r="555" spans="3:5" x14ac:dyDescent="0.25">
      <c r="C555" s="1">
        <f>95406</f>
        <v>95406</v>
      </c>
      <c r="D555" s="1">
        <f>30656</f>
        <v>30656</v>
      </c>
      <c r="E555" s="1">
        <f>29.9375</f>
        <v>29.9375</v>
      </c>
    </row>
    <row r="556" spans="3:5" x14ac:dyDescent="0.25">
      <c r="C556" s="1">
        <f>95543</f>
        <v>95543</v>
      </c>
      <c r="D556" s="1">
        <f>30660</f>
        <v>30660</v>
      </c>
      <c r="E556" s="1">
        <f>29.94140625</f>
        <v>29.94140625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2016-01-08T15:46:57Z</cp:lastPrinted>
  <dcterms:created xsi:type="dcterms:W3CDTF">2016-01-08T15:46:57Z</dcterms:created>
  <dcterms:modified xsi:type="dcterms:W3CDTF">2016-01-08T16:03:48Z</dcterms:modified>
</cp:coreProperties>
</file>