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icol\Dropbox\School\Masterproef\Metingen\Android\Low-end\Xamarin\"/>
    </mc:Choice>
  </mc:AlternateContent>
  <bookViews>
    <workbookView xWindow="240" yWindow="96" windowWidth="11100" windowHeight="6708" activeTab="1"/>
  </bookViews>
  <sheets>
    <sheet name="Grafiek" sheetId="1" r:id="rId1"/>
    <sheet name="Sheet1" sheetId="2" r:id="rId2"/>
  </sheets>
  <calcPr calcId="152511"/>
</workbook>
</file>

<file path=xl/calcChain.xml><?xml version="1.0" encoding="utf-8"?>
<calcChain xmlns="http://schemas.openxmlformats.org/spreadsheetml/2006/main">
  <c r="J13" i="2" l="1"/>
  <c r="H13" i="2"/>
  <c r="E493" i="2"/>
  <c r="D493" i="2"/>
  <c r="C493" i="2"/>
  <c r="E492" i="2"/>
  <c r="D492" i="2"/>
  <c r="C492" i="2"/>
  <c r="E491" i="2"/>
  <c r="D491" i="2"/>
  <c r="C491" i="2"/>
  <c r="E490" i="2"/>
  <c r="D490" i="2"/>
  <c r="C490" i="2"/>
  <c r="E489" i="2"/>
  <c r="D489" i="2"/>
  <c r="C489" i="2"/>
  <c r="E488" i="2"/>
  <c r="D488" i="2"/>
  <c r="C488" i="2"/>
  <c r="E487" i="2"/>
  <c r="D487" i="2"/>
  <c r="C487" i="2"/>
  <c r="E486" i="2"/>
  <c r="D486" i="2"/>
  <c r="C486" i="2"/>
  <c r="E485" i="2"/>
  <c r="D485" i="2"/>
  <c r="C485" i="2"/>
  <c r="E484" i="2"/>
  <c r="D484" i="2"/>
  <c r="C484" i="2"/>
  <c r="E483" i="2"/>
  <c r="D483" i="2"/>
  <c r="C483" i="2"/>
  <c r="E482" i="2"/>
  <c r="D482" i="2"/>
  <c r="C482" i="2"/>
  <c r="E481" i="2"/>
  <c r="D481" i="2"/>
  <c r="C481" i="2"/>
  <c r="E480" i="2"/>
  <c r="D480" i="2"/>
  <c r="C480" i="2"/>
  <c r="E479" i="2"/>
  <c r="D479" i="2"/>
  <c r="C479" i="2"/>
  <c r="E478" i="2"/>
  <c r="D478" i="2"/>
  <c r="C478" i="2"/>
  <c r="E477" i="2"/>
  <c r="D477" i="2"/>
  <c r="C477" i="2"/>
  <c r="E476" i="2"/>
  <c r="D476" i="2"/>
  <c r="C476" i="2"/>
  <c r="E475" i="2"/>
  <c r="D475" i="2"/>
  <c r="C475" i="2"/>
  <c r="E474" i="2"/>
  <c r="D474" i="2"/>
  <c r="C474" i="2"/>
  <c r="E473" i="2"/>
  <c r="D473" i="2"/>
  <c r="C473" i="2"/>
  <c r="E472" i="2"/>
  <c r="D472" i="2"/>
  <c r="C472" i="2"/>
  <c r="E471" i="2"/>
  <c r="D471" i="2"/>
  <c r="C471" i="2"/>
  <c r="E470" i="2"/>
  <c r="D470" i="2"/>
  <c r="C470" i="2"/>
  <c r="E469" i="2"/>
  <c r="D469" i="2"/>
  <c r="C469" i="2"/>
  <c r="E468" i="2"/>
  <c r="D468" i="2"/>
  <c r="C468" i="2"/>
  <c r="E467" i="2"/>
  <c r="D467" i="2"/>
  <c r="C467" i="2"/>
  <c r="E466" i="2"/>
  <c r="D466" i="2"/>
  <c r="C466" i="2"/>
  <c r="E465" i="2"/>
  <c r="D465" i="2"/>
  <c r="C465" i="2"/>
  <c r="E464" i="2"/>
  <c r="D464" i="2"/>
  <c r="C464" i="2"/>
  <c r="E463" i="2"/>
  <c r="D463" i="2"/>
  <c r="C463" i="2"/>
  <c r="E462" i="2"/>
  <c r="D462" i="2"/>
  <c r="C462" i="2"/>
  <c r="E461" i="2"/>
  <c r="D461" i="2"/>
  <c r="C461" i="2"/>
  <c r="E460" i="2"/>
  <c r="D460" i="2"/>
  <c r="C460" i="2"/>
  <c r="E459" i="2"/>
  <c r="D459" i="2"/>
  <c r="C459" i="2"/>
  <c r="E458" i="2"/>
  <c r="D458" i="2"/>
  <c r="C458" i="2"/>
  <c r="E457" i="2"/>
  <c r="D457" i="2"/>
  <c r="C457" i="2"/>
  <c r="E456" i="2"/>
  <c r="D456" i="2"/>
  <c r="C456" i="2"/>
  <c r="E455" i="2"/>
  <c r="D455" i="2"/>
  <c r="C455" i="2"/>
  <c r="E454" i="2"/>
  <c r="D454" i="2"/>
  <c r="C454" i="2"/>
  <c r="E453" i="2"/>
  <c r="D453" i="2"/>
  <c r="C453" i="2"/>
  <c r="E452" i="2"/>
  <c r="D452" i="2"/>
  <c r="C452" i="2"/>
  <c r="E451" i="2"/>
  <c r="D451" i="2"/>
  <c r="C451" i="2"/>
  <c r="E450" i="2"/>
  <c r="D450" i="2"/>
  <c r="C450" i="2"/>
  <c r="E449" i="2"/>
  <c r="D449" i="2"/>
  <c r="C449" i="2"/>
  <c r="E448" i="2"/>
  <c r="D448" i="2"/>
  <c r="C448" i="2"/>
  <c r="E447" i="2"/>
  <c r="D447" i="2"/>
  <c r="C447" i="2"/>
  <c r="E446" i="2"/>
  <c r="D446" i="2"/>
  <c r="C446" i="2"/>
  <c r="E445" i="2"/>
  <c r="D445" i="2"/>
  <c r="C445" i="2"/>
  <c r="E444" i="2"/>
  <c r="D444" i="2"/>
  <c r="C444" i="2"/>
  <c r="E443" i="2"/>
  <c r="D443" i="2"/>
  <c r="C443" i="2"/>
  <c r="E442" i="2"/>
  <c r="D442" i="2"/>
  <c r="C442" i="2"/>
  <c r="E441" i="2"/>
  <c r="D441" i="2"/>
  <c r="C441" i="2"/>
  <c r="E440" i="2"/>
  <c r="D440" i="2"/>
  <c r="C440" i="2"/>
  <c r="E439" i="2"/>
  <c r="D439" i="2"/>
  <c r="C439" i="2"/>
  <c r="E438" i="2"/>
  <c r="D438" i="2"/>
  <c r="C438" i="2"/>
  <c r="E437" i="2"/>
  <c r="D437" i="2"/>
  <c r="C437" i="2"/>
  <c r="E436" i="2"/>
  <c r="D436" i="2"/>
  <c r="C436" i="2"/>
  <c r="E435" i="2"/>
  <c r="D435" i="2"/>
  <c r="C435" i="2"/>
  <c r="E434" i="2"/>
  <c r="D434" i="2"/>
  <c r="C434" i="2"/>
  <c r="E433" i="2"/>
  <c r="D433" i="2"/>
  <c r="C433" i="2"/>
  <c r="E432" i="2"/>
  <c r="D432" i="2"/>
  <c r="C432" i="2"/>
  <c r="E431" i="2"/>
  <c r="D431" i="2"/>
  <c r="C431" i="2"/>
  <c r="E430" i="2"/>
  <c r="D430" i="2"/>
  <c r="C430" i="2"/>
  <c r="E429" i="2"/>
  <c r="D429" i="2"/>
  <c r="C429" i="2"/>
  <c r="E428" i="2"/>
  <c r="D428" i="2"/>
  <c r="C428" i="2"/>
  <c r="E427" i="2"/>
  <c r="D427" i="2"/>
  <c r="C427" i="2"/>
  <c r="E426" i="2"/>
  <c r="D426" i="2"/>
  <c r="C426" i="2"/>
  <c r="E425" i="2"/>
  <c r="D425" i="2"/>
  <c r="C425" i="2"/>
  <c r="E424" i="2"/>
  <c r="D424" i="2"/>
  <c r="C424" i="2"/>
  <c r="E423" i="2"/>
  <c r="D423" i="2"/>
  <c r="C423" i="2"/>
  <c r="E422" i="2"/>
  <c r="D422" i="2"/>
  <c r="C422" i="2"/>
  <c r="E421" i="2"/>
  <c r="D421" i="2"/>
  <c r="C421" i="2"/>
  <c r="E420" i="2"/>
  <c r="D420" i="2"/>
  <c r="C420" i="2"/>
  <c r="E419" i="2"/>
  <c r="D419" i="2"/>
  <c r="C419" i="2"/>
  <c r="E418" i="2"/>
  <c r="D418" i="2"/>
  <c r="C418" i="2"/>
  <c r="E417" i="2"/>
  <c r="D417" i="2"/>
  <c r="C417" i="2"/>
  <c r="E416" i="2"/>
  <c r="D416" i="2"/>
  <c r="C416" i="2"/>
  <c r="E415" i="2"/>
  <c r="D415" i="2"/>
  <c r="C415" i="2"/>
  <c r="E414" i="2"/>
  <c r="D414" i="2"/>
  <c r="C414" i="2"/>
  <c r="E413" i="2"/>
  <c r="D413" i="2"/>
  <c r="C413" i="2"/>
  <c r="E412" i="2"/>
  <c r="D412" i="2"/>
  <c r="C412" i="2"/>
  <c r="E411" i="2"/>
  <c r="D411" i="2"/>
  <c r="C411" i="2"/>
  <c r="E410" i="2"/>
  <c r="D410" i="2"/>
  <c r="C410" i="2"/>
  <c r="E409" i="2"/>
  <c r="D409" i="2"/>
  <c r="C409" i="2"/>
  <c r="E408" i="2"/>
  <c r="D408" i="2"/>
  <c r="C408" i="2"/>
  <c r="E407" i="2"/>
  <c r="D407" i="2"/>
  <c r="C407" i="2"/>
  <c r="E406" i="2"/>
  <c r="D406" i="2"/>
  <c r="C406" i="2"/>
  <c r="E405" i="2"/>
  <c r="D405" i="2"/>
  <c r="C405" i="2"/>
  <c r="E404" i="2"/>
  <c r="D404" i="2"/>
  <c r="C404" i="2"/>
  <c r="E403" i="2"/>
  <c r="D403" i="2"/>
  <c r="C403" i="2"/>
  <c r="E402" i="2"/>
  <c r="D402" i="2"/>
  <c r="C402" i="2"/>
  <c r="E401" i="2"/>
  <c r="D401" i="2"/>
  <c r="C401" i="2"/>
  <c r="E400" i="2"/>
  <c r="D400" i="2"/>
  <c r="C400" i="2"/>
  <c r="E399" i="2"/>
  <c r="D399" i="2"/>
  <c r="C399" i="2"/>
  <c r="E398" i="2"/>
  <c r="D398" i="2"/>
  <c r="C398" i="2"/>
  <c r="E397" i="2"/>
  <c r="D397" i="2"/>
  <c r="C397" i="2"/>
  <c r="E396" i="2"/>
  <c r="D396" i="2"/>
  <c r="C396" i="2"/>
  <c r="E395" i="2"/>
  <c r="D395" i="2"/>
  <c r="C395" i="2"/>
  <c r="E394" i="2"/>
  <c r="D394" i="2"/>
  <c r="C394" i="2"/>
  <c r="E393" i="2"/>
  <c r="D393" i="2"/>
  <c r="C393" i="2"/>
  <c r="E392" i="2"/>
  <c r="D392" i="2"/>
  <c r="C392" i="2"/>
  <c r="E391" i="2"/>
  <c r="D391" i="2"/>
  <c r="C391" i="2"/>
  <c r="E390" i="2"/>
  <c r="D390" i="2"/>
  <c r="C390" i="2"/>
  <c r="E389" i="2"/>
  <c r="D389" i="2"/>
  <c r="C389" i="2"/>
  <c r="E388" i="2"/>
  <c r="D388" i="2"/>
  <c r="C388" i="2"/>
  <c r="E387" i="2"/>
  <c r="D387" i="2"/>
  <c r="C387" i="2"/>
  <c r="E386" i="2"/>
  <c r="D386" i="2"/>
  <c r="C386" i="2"/>
  <c r="E385" i="2"/>
  <c r="D385" i="2"/>
  <c r="C385" i="2"/>
  <c r="E384" i="2"/>
  <c r="D384" i="2"/>
  <c r="C384" i="2"/>
  <c r="E383" i="2"/>
  <c r="D383" i="2"/>
  <c r="C383" i="2"/>
  <c r="E382" i="2"/>
  <c r="D382" i="2"/>
  <c r="C382" i="2"/>
  <c r="E381" i="2"/>
  <c r="D381" i="2"/>
  <c r="C381" i="2"/>
  <c r="E380" i="2"/>
  <c r="D380" i="2"/>
  <c r="C380" i="2"/>
  <c r="E379" i="2"/>
  <c r="D379" i="2"/>
  <c r="C379" i="2"/>
  <c r="E378" i="2"/>
  <c r="D378" i="2"/>
  <c r="C378" i="2"/>
  <c r="E377" i="2"/>
  <c r="D377" i="2"/>
  <c r="C377" i="2"/>
  <c r="E376" i="2"/>
  <c r="D376" i="2"/>
  <c r="C376" i="2"/>
  <c r="E375" i="2"/>
  <c r="D375" i="2"/>
  <c r="C375" i="2"/>
  <c r="E374" i="2"/>
  <c r="D374" i="2"/>
  <c r="C374" i="2"/>
  <c r="E373" i="2"/>
  <c r="D373" i="2"/>
  <c r="C373" i="2"/>
  <c r="E372" i="2"/>
  <c r="D372" i="2"/>
  <c r="C372" i="2"/>
  <c r="E371" i="2"/>
  <c r="D371" i="2"/>
  <c r="C371" i="2"/>
  <c r="E370" i="2"/>
  <c r="D370" i="2"/>
  <c r="C370" i="2"/>
  <c r="E369" i="2"/>
  <c r="D369" i="2"/>
  <c r="C369" i="2"/>
  <c r="E368" i="2"/>
  <c r="D368" i="2"/>
  <c r="C368" i="2"/>
  <c r="E367" i="2"/>
  <c r="D367" i="2"/>
  <c r="C367" i="2"/>
  <c r="E366" i="2"/>
  <c r="D366" i="2"/>
  <c r="C366" i="2"/>
  <c r="E365" i="2"/>
  <c r="D365" i="2"/>
  <c r="C365" i="2"/>
  <c r="E364" i="2"/>
  <c r="D364" i="2"/>
  <c r="C364" i="2"/>
  <c r="E363" i="2"/>
  <c r="D363" i="2"/>
  <c r="C363" i="2"/>
  <c r="E362" i="2"/>
  <c r="D362" i="2"/>
  <c r="C362" i="2"/>
  <c r="E361" i="2"/>
  <c r="D361" i="2"/>
  <c r="C361" i="2"/>
  <c r="E360" i="2"/>
  <c r="D360" i="2"/>
  <c r="C360" i="2"/>
  <c r="E359" i="2"/>
  <c r="D359" i="2"/>
  <c r="C359" i="2"/>
  <c r="E358" i="2"/>
  <c r="D358" i="2"/>
  <c r="C358" i="2"/>
  <c r="E357" i="2"/>
  <c r="D357" i="2"/>
  <c r="C357" i="2"/>
  <c r="E356" i="2"/>
  <c r="D356" i="2"/>
  <c r="C356" i="2"/>
  <c r="E355" i="2"/>
  <c r="D355" i="2"/>
  <c r="C355" i="2"/>
  <c r="E354" i="2"/>
  <c r="D354" i="2"/>
  <c r="C354" i="2"/>
  <c r="E353" i="2"/>
  <c r="D353" i="2"/>
  <c r="C353" i="2"/>
  <c r="E352" i="2"/>
  <c r="D352" i="2"/>
  <c r="C352" i="2"/>
  <c r="E351" i="2"/>
  <c r="D351" i="2"/>
  <c r="C351" i="2"/>
  <c r="E350" i="2"/>
  <c r="D350" i="2"/>
  <c r="C350" i="2"/>
  <c r="E349" i="2"/>
  <c r="D349" i="2"/>
  <c r="C349" i="2"/>
  <c r="E348" i="2"/>
  <c r="D348" i="2"/>
  <c r="C348" i="2"/>
  <c r="E347" i="2"/>
  <c r="D347" i="2"/>
  <c r="C347" i="2"/>
  <c r="E346" i="2"/>
  <c r="D346" i="2"/>
  <c r="C346" i="2"/>
  <c r="E345" i="2"/>
  <c r="D345" i="2"/>
  <c r="C345" i="2"/>
  <c r="E344" i="2"/>
  <c r="D344" i="2"/>
  <c r="C344" i="2"/>
  <c r="E343" i="2"/>
  <c r="D343" i="2"/>
  <c r="C343" i="2"/>
  <c r="E342" i="2"/>
  <c r="D342" i="2"/>
  <c r="C342" i="2"/>
  <c r="E341" i="2"/>
  <c r="D341" i="2"/>
  <c r="C341" i="2"/>
  <c r="E340" i="2"/>
  <c r="D340" i="2"/>
  <c r="C340" i="2"/>
  <c r="E339" i="2"/>
  <c r="D339" i="2"/>
  <c r="C339" i="2"/>
  <c r="E338" i="2"/>
  <c r="D338" i="2"/>
  <c r="C338" i="2"/>
  <c r="E337" i="2"/>
  <c r="D337" i="2"/>
  <c r="C337" i="2"/>
  <c r="E336" i="2"/>
  <c r="D336" i="2"/>
  <c r="C336" i="2"/>
  <c r="E335" i="2"/>
  <c r="D335" i="2"/>
  <c r="C335" i="2"/>
  <c r="E334" i="2"/>
  <c r="D334" i="2"/>
  <c r="C334" i="2"/>
  <c r="E333" i="2"/>
  <c r="D333" i="2"/>
  <c r="C333" i="2"/>
  <c r="E332" i="2"/>
  <c r="D332" i="2"/>
  <c r="C332" i="2"/>
  <c r="E331" i="2"/>
  <c r="D331" i="2"/>
  <c r="C331" i="2"/>
  <c r="E330" i="2"/>
  <c r="D330" i="2"/>
  <c r="C330" i="2"/>
  <c r="E329" i="2"/>
  <c r="D329" i="2"/>
  <c r="C329" i="2"/>
  <c r="E328" i="2"/>
  <c r="D328" i="2"/>
  <c r="C328" i="2"/>
  <c r="E327" i="2"/>
  <c r="D327" i="2"/>
  <c r="C327" i="2"/>
  <c r="E326" i="2"/>
  <c r="D326" i="2"/>
  <c r="C326" i="2"/>
  <c r="E325" i="2"/>
  <c r="D325" i="2"/>
  <c r="C325" i="2"/>
  <c r="E324" i="2"/>
  <c r="D324" i="2"/>
  <c r="C324" i="2"/>
  <c r="E323" i="2"/>
  <c r="D323" i="2"/>
  <c r="C323" i="2"/>
  <c r="E322" i="2"/>
  <c r="D322" i="2"/>
  <c r="C322" i="2"/>
  <c r="E321" i="2"/>
  <c r="D321" i="2"/>
  <c r="C321" i="2"/>
  <c r="E320" i="2"/>
  <c r="D320" i="2"/>
  <c r="C320" i="2"/>
  <c r="E319" i="2"/>
  <c r="D319" i="2"/>
  <c r="C319" i="2"/>
  <c r="E318" i="2"/>
  <c r="D318" i="2"/>
  <c r="C318" i="2"/>
  <c r="E317" i="2"/>
  <c r="D317" i="2"/>
  <c r="C317" i="2"/>
  <c r="E316" i="2"/>
  <c r="D316" i="2"/>
  <c r="C316" i="2"/>
  <c r="E315" i="2"/>
  <c r="D315" i="2"/>
  <c r="C315" i="2"/>
  <c r="E314" i="2"/>
  <c r="D314" i="2"/>
  <c r="C314" i="2"/>
  <c r="E313" i="2"/>
  <c r="D313" i="2"/>
  <c r="C313" i="2"/>
  <c r="E312" i="2"/>
  <c r="D312" i="2"/>
  <c r="C312" i="2"/>
  <c r="E311" i="2"/>
  <c r="D311" i="2"/>
  <c r="C311" i="2"/>
  <c r="E310" i="2"/>
  <c r="D310" i="2"/>
  <c r="C310" i="2"/>
  <c r="E309" i="2"/>
  <c r="D309" i="2"/>
  <c r="C309" i="2"/>
  <c r="E308" i="2"/>
  <c r="D308" i="2"/>
  <c r="C308" i="2"/>
  <c r="E307" i="2"/>
  <c r="D307" i="2"/>
  <c r="C307" i="2"/>
  <c r="E306" i="2"/>
  <c r="D306" i="2"/>
  <c r="C306" i="2"/>
  <c r="E305" i="2"/>
  <c r="D305" i="2"/>
  <c r="C305" i="2"/>
  <c r="E304" i="2"/>
  <c r="D304" i="2"/>
  <c r="C304" i="2"/>
  <c r="E303" i="2"/>
  <c r="D303" i="2"/>
  <c r="C303" i="2"/>
  <c r="E302" i="2"/>
  <c r="D302" i="2"/>
  <c r="C302" i="2"/>
  <c r="E301" i="2"/>
  <c r="D301" i="2"/>
  <c r="C301" i="2"/>
  <c r="E300" i="2"/>
  <c r="D300" i="2"/>
  <c r="C300" i="2"/>
  <c r="E299" i="2"/>
  <c r="D299" i="2"/>
  <c r="C299" i="2"/>
  <c r="E298" i="2"/>
  <c r="D298" i="2"/>
  <c r="C298" i="2"/>
  <c r="E297" i="2"/>
  <c r="D297" i="2"/>
  <c r="C297" i="2"/>
  <c r="E296" i="2"/>
  <c r="D296" i="2"/>
  <c r="C296" i="2"/>
  <c r="E295" i="2"/>
  <c r="D295" i="2"/>
  <c r="C295" i="2"/>
  <c r="E294" i="2"/>
  <c r="D294" i="2"/>
  <c r="C294" i="2"/>
  <c r="E293" i="2"/>
  <c r="D293" i="2"/>
  <c r="C293" i="2"/>
  <c r="E292" i="2"/>
  <c r="D292" i="2"/>
  <c r="C292" i="2"/>
  <c r="E291" i="2"/>
  <c r="D291" i="2"/>
  <c r="C291" i="2"/>
  <c r="E290" i="2"/>
  <c r="D290" i="2"/>
  <c r="C290" i="2"/>
  <c r="E289" i="2"/>
  <c r="D289" i="2"/>
  <c r="C289" i="2"/>
  <c r="E288" i="2"/>
  <c r="D288" i="2"/>
  <c r="C288" i="2"/>
  <c r="E287" i="2"/>
  <c r="D287" i="2"/>
  <c r="C287" i="2"/>
  <c r="E286" i="2"/>
  <c r="D286" i="2"/>
  <c r="C286" i="2"/>
  <c r="E285" i="2"/>
  <c r="D285" i="2"/>
  <c r="C285" i="2"/>
  <c r="E284" i="2"/>
  <c r="D284" i="2"/>
  <c r="C284" i="2"/>
  <c r="E283" i="2"/>
  <c r="D283" i="2"/>
  <c r="C283" i="2"/>
  <c r="E282" i="2"/>
  <c r="D282" i="2"/>
  <c r="C282" i="2"/>
  <c r="E281" i="2"/>
  <c r="D281" i="2"/>
  <c r="C281" i="2"/>
  <c r="E280" i="2"/>
  <c r="D280" i="2"/>
  <c r="C280" i="2"/>
  <c r="E279" i="2"/>
  <c r="D279" i="2"/>
  <c r="C279" i="2"/>
  <c r="E278" i="2"/>
  <c r="D278" i="2"/>
  <c r="C278" i="2"/>
  <c r="E277" i="2"/>
  <c r="D277" i="2"/>
  <c r="C277" i="2"/>
  <c r="E276" i="2"/>
  <c r="D276" i="2"/>
  <c r="C276" i="2"/>
  <c r="E275" i="2"/>
  <c r="D275" i="2"/>
  <c r="C275" i="2"/>
  <c r="E274" i="2"/>
  <c r="D274" i="2"/>
  <c r="C274" i="2"/>
  <c r="E273" i="2"/>
  <c r="D273" i="2"/>
  <c r="C273" i="2"/>
  <c r="E272" i="2"/>
  <c r="D272" i="2"/>
  <c r="C272" i="2"/>
  <c r="E271" i="2"/>
  <c r="D271" i="2"/>
  <c r="C271" i="2"/>
  <c r="E270" i="2"/>
  <c r="D270" i="2"/>
  <c r="C270" i="2"/>
  <c r="E269" i="2"/>
  <c r="D269" i="2"/>
  <c r="C269" i="2"/>
  <c r="E268" i="2"/>
  <c r="D268" i="2"/>
  <c r="C268" i="2"/>
  <c r="E267" i="2"/>
  <c r="D267" i="2"/>
  <c r="C267" i="2"/>
  <c r="E266" i="2"/>
  <c r="D266" i="2"/>
  <c r="C266" i="2"/>
  <c r="E265" i="2"/>
  <c r="D265" i="2"/>
  <c r="C265" i="2"/>
  <c r="E264" i="2"/>
  <c r="D264" i="2"/>
  <c r="C264" i="2"/>
  <c r="E263" i="2"/>
  <c r="D263" i="2"/>
  <c r="C263" i="2"/>
  <c r="E262" i="2"/>
  <c r="D262" i="2"/>
  <c r="C262" i="2"/>
  <c r="E261" i="2"/>
  <c r="D261" i="2"/>
  <c r="C261" i="2"/>
  <c r="E260" i="2"/>
  <c r="D260" i="2"/>
  <c r="C260" i="2"/>
  <c r="E259" i="2"/>
  <c r="D259" i="2"/>
  <c r="C259" i="2"/>
  <c r="E258" i="2"/>
  <c r="D258" i="2"/>
  <c r="C258" i="2"/>
  <c r="E257" i="2"/>
  <c r="D257" i="2"/>
  <c r="C257" i="2"/>
  <c r="E256" i="2"/>
  <c r="D256" i="2"/>
  <c r="C256" i="2"/>
  <c r="E255" i="2"/>
  <c r="D255" i="2"/>
  <c r="C255" i="2"/>
  <c r="B255" i="2"/>
  <c r="A255" i="2"/>
  <c r="E254" i="2"/>
  <c r="D254" i="2"/>
  <c r="C254" i="2"/>
  <c r="B254" i="2"/>
  <c r="A254" i="2"/>
  <c r="E253" i="2"/>
  <c r="D253" i="2"/>
  <c r="C253" i="2"/>
  <c r="B253" i="2"/>
  <c r="A253" i="2"/>
  <c r="E252" i="2"/>
  <c r="D252" i="2"/>
  <c r="C252" i="2"/>
  <c r="B252" i="2"/>
  <c r="A252" i="2"/>
  <c r="E251" i="2"/>
  <c r="D251" i="2"/>
  <c r="C251" i="2"/>
  <c r="B251" i="2"/>
  <c r="A251" i="2"/>
  <c r="E250" i="2"/>
  <c r="D250" i="2"/>
  <c r="C250" i="2"/>
  <c r="B250" i="2"/>
  <c r="A250" i="2"/>
  <c r="E249" i="2"/>
  <c r="D249" i="2"/>
  <c r="C249" i="2"/>
  <c r="B249" i="2"/>
  <c r="A249" i="2"/>
  <c r="E248" i="2"/>
  <c r="D248" i="2"/>
  <c r="C248" i="2"/>
  <c r="B248" i="2"/>
  <c r="A248" i="2"/>
  <c r="E247" i="2"/>
  <c r="D247" i="2"/>
  <c r="C247" i="2"/>
  <c r="B247" i="2"/>
  <c r="A247" i="2"/>
  <c r="E246" i="2"/>
  <c r="D246" i="2"/>
  <c r="C246" i="2"/>
  <c r="B246" i="2"/>
  <c r="A246" i="2"/>
  <c r="E245" i="2"/>
  <c r="D245" i="2"/>
  <c r="C245" i="2"/>
  <c r="B245" i="2"/>
  <c r="A245" i="2"/>
  <c r="E244" i="2"/>
  <c r="D244" i="2"/>
  <c r="C244" i="2"/>
  <c r="B244" i="2"/>
  <c r="A244" i="2"/>
  <c r="E243" i="2"/>
  <c r="D243" i="2"/>
  <c r="C243" i="2"/>
  <c r="B243" i="2"/>
  <c r="A243" i="2"/>
  <c r="E242" i="2"/>
  <c r="D242" i="2"/>
  <c r="C242" i="2"/>
  <c r="B242" i="2"/>
  <c r="A242" i="2"/>
  <c r="E241" i="2"/>
  <c r="D241" i="2"/>
  <c r="C241" i="2"/>
  <c r="B241" i="2"/>
  <c r="A241" i="2"/>
  <c r="E240" i="2"/>
  <c r="D240" i="2"/>
  <c r="C240" i="2"/>
  <c r="B240" i="2"/>
  <c r="A240" i="2"/>
  <c r="E239" i="2"/>
  <c r="D239" i="2"/>
  <c r="C239" i="2"/>
  <c r="B239" i="2"/>
  <c r="A239" i="2"/>
  <c r="E238" i="2"/>
  <c r="D238" i="2"/>
  <c r="C238" i="2"/>
  <c r="B238" i="2"/>
  <c r="A238" i="2"/>
  <c r="E237" i="2"/>
  <c r="D237" i="2"/>
  <c r="C237" i="2"/>
  <c r="B237" i="2"/>
  <c r="A237" i="2"/>
  <c r="E236" i="2"/>
  <c r="D236" i="2"/>
  <c r="C236" i="2"/>
  <c r="B236" i="2"/>
  <c r="A236" i="2"/>
  <c r="E235" i="2"/>
  <c r="D235" i="2"/>
  <c r="C235" i="2"/>
  <c r="B235" i="2"/>
  <c r="A235" i="2"/>
  <c r="E234" i="2"/>
  <c r="D234" i="2"/>
  <c r="C234" i="2"/>
  <c r="B234" i="2"/>
  <c r="A234" i="2"/>
  <c r="E233" i="2"/>
  <c r="D233" i="2"/>
  <c r="C233" i="2"/>
  <c r="B233" i="2"/>
  <c r="A233" i="2"/>
  <c r="E232" i="2"/>
  <c r="D232" i="2"/>
  <c r="C232" i="2"/>
  <c r="B232" i="2"/>
  <c r="A232" i="2"/>
  <c r="E231" i="2"/>
  <c r="D231" i="2"/>
  <c r="C231" i="2"/>
  <c r="B231" i="2"/>
  <c r="A231" i="2"/>
  <c r="E230" i="2"/>
  <c r="D230" i="2"/>
  <c r="C230" i="2"/>
  <c r="B230" i="2"/>
  <c r="A230" i="2"/>
  <c r="E229" i="2"/>
  <c r="D229" i="2"/>
  <c r="C229" i="2"/>
  <c r="B229" i="2"/>
  <c r="A229" i="2"/>
  <c r="E228" i="2"/>
  <c r="D228" i="2"/>
  <c r="C228" i="2"/>
  <c r="B228" i="2"/>
  <c r="A228" i="2"/>
  <c r="E227" i="2"/>
  <c r="D227" i="2"/>
  <c r="C227" i="2"/>
  <c r="B227" i="2"/>
  <c r="A227" i="2"/>
  <c r="E226" i="2"/>
  <c r="D226" i="2"/>
  <c r="C226" i="2"/>
  <c r="B226" i="2"/>
  <c r="A226" i="2"/>
  <c r="E225" i="2"/>
  <c r="D225" i="2"/>
  <c r="C225" i="2"/>
  <c r="B225" i="2"/>
  <c r="A225" i="2"/>
  <c r="E224" i="2"/>
  <c r="D224" i="2"/>
  <c r="C224" i="2"/>
  <c r="B224" i="2"/>
  <c r="A224" i="2"/>
  <c r="E223" i="2"/>
  <c r="D223" i="2"/>
  <c r="C223" i="2"/>
  <c r="B223" i="2"/>
  <c r="A223" i="2"/>
  <c r="E222" i="2"/>
  <c r="D222" i="2"/>
  <c r="C222" i="2"/>
  <c r="B222" i="2"/>
  <c r="A222" i="2"/>
  <c r="E221" i="2"/>
  <c r="D221" i="2"/>
  <c r="C221" i="2"/>
  <c r="B221" i="2"/>
  <c r="A221" i="2"/>
  <c r="E220" i="2"/>
  <c r="D220" i="2"/>
  <c r="C220" i="2"/>
  <c r="B220" i="2"/>
  <c r="A220" i="2"/>
  <c r="E219" i="2"/>
  <c r="D219" i="2"/>
  <c r="C219" i="2"/>
  <c r="B219" i="2"/>
  <c r="A219" i="2"/>
  <c r="E218" i="2"/>
  <c r="D218" i="2"/>
  <c r="C218" i="2"/>
  <c r="B218" i="2"/>
  <c r="A218" i="2"/>
  <c r="E217" i="2"/>
  <c r="D217" i="2"/>
  <c r="C217" i="2"/>
  <c r="B217" i="2"/>
  <c r="A217" i="2"/>
  <c r="E216" i="2"/>
  <c r="D216" i="2"/>
  <c r="C216" i="2"/>
  <c r="B216" i="2"/>
  <c r="A216" i="2"/>
  <c r="E215" i="2"/>
  <c r="D215" i="2"/>
  <c r="C215" i="2"/>
  <c r="B215" i="2"/>
  <c r="A215" i="2"/>
  <c r="E214" i="2"/>
  <c r="D214" i="2"/>
  <c r="C214" i="2"/>
  <c r="B214" i="2"/>
  <c r="A214" i="2"/>
  <c r="E213" i="2"/>
  <c r="D213" i="2"/>
  <c r="C213" i="2"/>
  <c r="B213" i="2"/>
  <c r="A213" i="2"/>
  <c r="E212" i="2"/>
  <c r="D212" i="2"/>
  <c r="C212" i="2"/>
  <c r="B212" i="2"/>
  <c r="A212" i="2"/>
  <c r="E211" i="2"/>
  <c r="D211" i="2"/>
  <c r="C211" i="2"/>
  <c r="B211" i="2"/>
  <c r="A211" i="2"/>
  <c r="E210" i="2"/>
  <c r="D210" i="2"/>
  <c r="C210" i="2"/>
  <c r="B210" i="2"/>
  <c r="A210" i="2"/>
  <c r="E209" i="2"/>
  <c r="D209" i="2"/>
  <c r="C209" i="2"/>
  <c r="B209" i="2"/>
  <c r="A209" i="2"/>
  <c r="E208" i="2"/>
  <c r="D208" i="2"/>
  <c r="C208" i="2"/>
  <c r="B208" i="2"/>
  <c r="A208" i="2"/>
  <c r="E207" i="2"/>
  <c r="D207" i="2"/>
  <c r="C207" i="2"/>
  <c r="B207" i="2"/>
  <c r="A207" i="2"/>
  <c r="E206" i="2"/>
  <c r="D206" i="2"/>
  <c r="C206" i="2"/>
  <c r="B206" i="2"/>
  <c r="A206" i="2"/>
  <c r="E205" i="2"/>
  <c r="D205" i="2"/>
  <c r="C205" i="2"/>
  <c r="B205" i="2"/>
  <c r="A205" i="2"/>
  <c r="E204" i="2"/>
  <c r="D204" i="2"/>
  <c r="C204" i="2"/>
  <c r="B204" i="2"/>
  <c r="A204" i="2"/>
  <c r="E203" i="2"/>
  <c r="D203" i="2"/>
  <c r="C203" i="2"/>
  <c r="B203" i="2"/>
  <c r="A203" i="2"/>
  <c r="E202" i="2"/>
  <c r="D202" i="2"/>
  <c r="C202" i="2"/>
  <c r="B202" i="2"/>
  <c r="A202" i="2"/>
  <c r="E201" i="2"/>
  <c r="D201" i="2"/>
  <c r="C201" i="2"/>
  <c r="B201" i="2"/>
  <c r="A201" i="2"/>
  <c r="E200" i="2"/>
  <c r="D200" i="2"/>
  <c r="C200" i="2"/>
  <c r="B200" i="2"/>
  <c r="A200" i="2"/>
  <c r="E199" i="2"/>
  <c r="D199" i="2"/>
  <c r="C199" i="2"/>
  <c r="B199" i="2"/>
  <c r="A199" i="2"/>
  <c r="E198" i="2"/>
  <c r="D198" i="2"/>
  <c r="C198" i="2"/>
  <c r="B198" i="2"/>
  <c r="A198" i="2"/>
  <c r="E197" i="2"/>
  <c r="D197" i="2"/>
  <c r="C197" i="2"/>
  <c r="B197" i="2"/>
  <c r="A197" i="2"/>
  <c r="E196" i="2"/>
  <c r="D196" i="2"/>
  <c r="C196" i="2"/>
  <c r="B196" i="2"/>
  <c r="A196" i="2"/>
  <c r="E195" i="2"/>
  <c r="D195" i="2"/>
  <c r="C195" i="2"/>
  <c r="B195" i="2"/>
  <c r="A195" i="2"/>
  <c r="E194" i="2"/>
  <c r="D194" i="2"/>
  <c r="C194" i="2"/>
  <c r="B194" i="2"/>
  <c r="A194" i="2"/>
  <c r="E193" i="2"/>
  <c r="D193" i="2"/>
  <c r="C193" i="2"/>
  <c r="B193" i="2"/>
  <c r="A193" i="2"/>
  <c r="E192" i="2"/>
  <c r="D192" i="2"/>
  <c r="C192" i="2"/>
  <c r="B192" i="2"/>
  <c r="A192" i="2"/>
  <c r="E191" i="2"/>
  <c r="D191" i="2"/>
  <c r="C191" i="2"/>
  <c r="B191" i="2"/>
  <c r="A191" i="2"/>
  <c r="E190" i="2"/>
  <c r="D190" i="2"/>
  <c r="C190" i="2"/>
  <c r="B190" i="2"/>
  <c r="A190" i="2"/>
  <c r="E189" i="2"/>
  <c r="D189" i="2"/>
  <c r="C189" i="2"/>
  <c r="B189" i="2"/>
  <c r="A189" i="2"/>
  <c r="E188" i="2"/>
  <c r="D188" i="2"/>
  <c r="C188" i="2"/>
  <c r="B188" i="2"/>
  <c r="A188" i="2"/>
  <c r="E187" i="2"/>
  <c r="D187" i="2"/>
  <c r="C187" i="2"/>
  <c r="B187" i="2"/>
  <c r="A187" i="2"/>
  <c r="E186" i="2"/>
  <c r="D186" i="2"/>
  <c r="C186" i="2"/>
  <c r="B186" i="2"/>
  <c r="A186" i="2"/>
  <c r="E185" i="2"/>
  <c r="D185" i="2"/>
  <c r="C185" i="2"/>
  <c r="B185" i="2"/>
  <c r="A185" i="2"/>
  <c r="E184" i="2"/>
  <c r="D184" i="2"/>
  <c r="C184" i="2"/>
  <c r="B184" i="2"/>
  <c r="A184" i="2"/>
  <c r="E183" i="2"/>
  <c r="D183" i="2"/>
  <c r="C183" i="2"/>
  <c r="B183" i="2"/>
  <c r="A183" i="2"/>
  <c r="E182" i="2"/>
  <c r="D182" i="2"/>
  <c r="C182" i="2"/>
  <c r="B182" i="2"/>
  <c r="A182" i="2"/>
  <c r="E181" i="2"/>
  <c r="D181" i="2"/>
  <c r="C181" i="2"/>
  <c r="B181" i="2"/>
  <c r="A181" i="2"/>
  <c r="E180" i="2"/>
  <c r="D180" i="2"/>
  <c r="C180" i="2"/>
  <c r="B180" i="2"/>
  <c r="A180" i="2"/>
  <c r="E179" i="2"/>
  <c r="D179" i="2"/>
  <c r="C179" i="2"/>
  <c r="B179" i="2"/>
  <c r="A179" i="2"/>
  <c r="E178" i="2"/>
  <c r="D178" i="2"/>
  <c r="C178" i="2"/>
  <c r="B178" i="2"/>
  <c r="A178" i="2"/>
  <c r="E177" i="2"/>
  <c r="D177" i="2"/>
  <c r="C177" i="2"/>
  <c r="B177" i="2"/>
  <c r="A177" i="2"/>
  <c r="E176" i="2"/>
  <c r="D176" i="2"/>
  <c r="C176" i="2"/>
  <c r="B176" i="2"/>
  <c r="A176" i="2"/>
  <c r="E175" i="2"/>
  <c r="D175" i="2"/>
  <c r="C175" i="2"/>
  <c r="B175" i="2"/>
  <c r="A175" i="2"/>
  <c r="E174" i="2"/>
  <c r="D174" i="2"/>
  <c r="C174" i="2"/>
  <c r="B174" i="2"/>
  <c r="A174" i="2"/>
  <c r="E173" i="2"/>
  <c r="D173" i="2"/>
  <c r="C173" i="2"/>
  <c r="B173" i="2"/>
  <c r="A173" i="2"/>
  <c r="E172" i="2"/>
  <c r="D172" i="2"/>
  <c r="C172" i="2"/>
  <c r="B172" i="2"/>
  <c r="A172" i="2"/>
  <c r="E171" i="2"/>
  <c r="D171" i="2"/>
  <c r="C171" i="2"/>
  <c r="B171" i="2"/>
  <c r="A171" i="2"/>
  <c r="E170" i="2"/>
  <c r="D170" i="2"/>
  <c r="C170" i="2"/>
  <c r="B170" i="2"/>
  <c r="A170" i="2"/>
  <c r="E169" i="2"/>
  <c r="D169" i="2"/>
  <c r="C169" i="2"/>
  <c r="B169" i="2"/>
  <c r="A169" i="2"/>
  <c r="E168" i="2"/>
  <c r="D168" i="2"/>
  <c r="C168" i="2"/>
  <c r="B168" i="2"/>
  <c r="A168" i="2"/>
  <c r="E167" i="2"/>
  <c r="D167" i="2"/>
  <c r="C167" i="2"/>
  <c r="B167" i="2"/>
  <c r="A167" i="2"/>
  <c r="E166" i="2"/>
  <c r="D166" i="2"/>
  <c r="C166" i="2"/>
  <c r="B166" i="2"/>
  <c r="A166" i="2"/>
  <c r="E165" i="2"/>
  <c r="D165" i="2"/>
  <c r="C165" i="2"/>
  <c r="B165" i="2"/>
  <c r="A165" i="2"/>
  <c r="E164" i="2"/>
  <c r="D164" i="2"/>
  <c r="C164" i="2"/>
  <c r="B164" i="2"/>
  <c r="A164" i="2"/>
  <c r="E163" i="2"/>
  <c r="D163" i="2"/>
  <c r="C163" i="2"/>
  <c r="B163" i="2"/>
  <c r="A163" i="2"/>
  <c r="E162" i="2"/>
  <c r="D162" i="2"/>
  <c r="C162" i="2"/>
  <c r="B162" i="2"/>
  <c r="A162" i="2"/>
  <c r="E161" i="2"/>
  <c r="D161" i="2"/>
  <c r="C161" i="2"/>
  <c r="B161" i="2"/>
  <c r="A161" i="2"/>
  <c r="E160" i="2"/>
  <c r="D160" i="2"/>
  <c r="C160" i="2"/>
  <c r="B160" i="2"/>
  <c r="A160" i="2"/>
  <c r="E159" i="2"/>
  <c r="D159" i="2"/>
  <c r="C159" i="2"/>
  <c r="B159" i="2"/>
  <c r="A159" i="2"/>
  <c r="E158" i="2"/>
  <c r="D158" i="2"/>
  <c r="C158" i="2"/>
  <c r="B158" i="2"/>
  <c r="A158" i="2"/>
  <c r="E157" i="2"/>
  <c r="D157" i="2"/>
  <c r="C157" i="2"/>
  <c r="B157" i="2"/>
  <c r="A157" i="2"/>
  <c r="E156" i="2"/>
  <c r="D156" i="2"/>
  <c r="C156" i="2"/>
  <c r="B156" i="2"/>
  <c r="A156" i="2"/>
  <c r="E155" i="2"/>
  <c r="D155" i="2"/>
  <c r="C155" i="2"/>
  <c r="B155" i="2"/>
  <c r="A155" i="2"/>
  <c r="E154" i="2"/>
  <c r="D154" i="2"/>
  <c r="C154" i="2"/>
  <c r="B154" i="2"/>
  <c r="A154" i="2"/>
  <c r="E153" i="2"/>
  <c r="D153" i="2"/>
  <c r="C153" i="2"/>
  <c r="B153" i="2"/>
  <c r="A153" i="2"/>
  <c r="E152" i="2"/>
  <c r="D152" i="2"/>
  <c r="C152" i="2"/>
  <c r="B152" i="2"/>
  <c r="A152" i="2"/>
  <c r="E151" i="2"/>
  <c r="D151" i="2"/>
  <c r="C151" i="2"/>
  <c r="B151" i="2"/>
  <c r="A151" i="2"/>
  <c r="E150" i="2"/>
  <c r="D150" i="2"/>
  <c r="C150" i="2"/>
  <c r="B150" i="2"/>
  <c r="A150" i="2"/>
  <c r="E149" i="2"/>
  <c r="D149" i="2"/>
  <c r="C149" i="2"/>
  <c r="B149" i="2"/>
  <c r="A149" i="2"/>
  <c r="E148" i="2"/>
  <c r="D148" i="2"/>
  <c r="C148" i="2"/>
  <c r="B148" i="2"/>
  <c r="A148" i="2"/>
  <c r="E147" i="2"/>
  <c r="D147" i="2"/>
  <c r="C147" i="2"/>
  <c r="B147" i="2"/>
  <c r="A147" i="2"/>
  <c r="E146" i="2"/>
  <c r="D146" i="2"/>
  <c r="C146" i="2"/>
  <c r="B146" i="2"/>
  <c r="A146" i="2"/>
  <c r="E145" i="2"/>
  <c r="D145" i="2"/>
  <c r="C145" i="2"/>
  <c r="B145" i="2"/>
  <c r="A145" i="2"/>
  <c r="E144" i="2"/>
  <c r="D144" i="2"/>
  <c r="C144" i="2"/>
  <c r="B144" i="2"/>
  <c r="A144" i="2"/>
  <c r="E143" i="2"/>
  <c r="D143" i="2"/>
  <c r="C143" i="2"/>
  <c r="B143" i="2"/>
  <c r="A143" i="2"/>
  <c r="E142" i="2"/>
  <c r="D142" i="2"/>
  <c r="C142" i="2"/>
  <c r="B142" i="2"/>
  <c r="A142" i="2"/>
  <c r="E141" i="2"/>
  <c r="D141" i="2"/>
  <c r="C141" i="2"/>
  <c r="B141" i="2"/>
  <c r="A141" i="2"/>
  <c r="E140" i="2"/>
  <c r="D140" i="2"/>
  <c r="C140" i="2"/>
  <c r="B140" i="2"/>
  <c r="A140" i="2"/>
  <c r="E139" i="2"/>
  <c r="D139" i="2"/>
  <c r="C139" i="2"/>
  <c r="B139" i="2"/>
  <c r="A139" i="2"/>
  <c r="E138" i="2"/>
  <c r="D138" i="2"/>
  <c r="C138" i="2"/>
  <c r="B138" i="2"/>
  <c r="A138" i="2"/>
  <c r="E137" i="2"/>
  <c r="D137" i="2"/>
  <c r="C137" i="2"/>
  <c r="B137" i="2"/>
  <c r="A137" i="2"/>
  <c r="E136" i="2"/>
  <c r="D136" i="2"/>
  <c r="C136" i="2"/>
  <c r="B136" i="2"/>
  <c r="A136" i="2"/>
  <c r="E135" i="2"/>
  <c r="D135" i="2"/>
  <c r="C135" i="2"/>
  <c r="B135" i="2"/>
  <c r="A135" i="2"/>
  <c r="E134" i="2"/>
  <c r="D134" i="2"/>
  <c r="C134" i="2"/>
  <c r="B134" i="2"/>
  <c r="A134" i="2"/>
  <c r="E133" i="2"/>
  <c r="D133" i="2"/>
  <c r="C133" i="2"/>
  <c r="B133" i="2"/>
  <c r="A133" i="2"/>
  <c r="E132" i="2"/>
  <c r="D132" i="2"/>
  <c r="C132" i="2"/>
  <c r="B132" i="2"/>
  <c r="A132" i="2"/>
  <c r="E131" i="2"/>
  <c r="D131" i="2"/>
  <c r="C131" i="2"/>
  <c r="B131" i="2"/>
  <c r="A131" i="2"/>
  <c r="E130" i="2"/>
  <c r="D130" i="2"/>
  <c r="C130" i="2"/>
  <c r="B130" i="2"/>
  <c r="A130" i="2"/>
  <c r="E129" i="2"/>
  <c r="D129" i="2"/>
  <c r="C129" i="2"/>
  <c r="B129" i="2"/>
  <c r="A129" i="2"/>
  <c r="E128" i="2"/>
  <c r="D128" i="2"/>
  <c r="C128" i="2"/>
  <c r="B128" i="2"/>
  <c r="A128" i="2"/>
  <c r="E127" i="2"/>
  <c r="D127" i="2"/>
  <c r="C127" i="2"/>
  <c r="B127" i="2"/>
  <c r="A127" i="2"/>
  <c r="E126" i="2"/>
  <c r="D126" i="2"/>
  <c r="C126" i="2"/>
  <c r="B126" i="2"/>
  <c r="A126" i="2"/>
  <c r="E125" i="2"/>
  <c r="D125" i="2"/>
  <c r="C125" i="2"/>
  <c r="B125" i="2"/>
  <c r="A125" i="2"/>
  <c r="E124" i="2"/>
  <c r="D124" i="2"/>
  <c r="C124" i="2"/>
  <c r="B124" i="2"/>
  <c r="A124" i="2"/>
  <c r="E123" i="2"/>
  <c r="D123" i="2"/>
  <c r="C123" i="2"/>
  <c r="B123" i="2"/>
  <c r="A123" i="2"/>
  <c r="E122" i="2"/>
  <c r="D122" i="2"/>
  <c r="C122" i="2"/>
  <c r="B122" i="2"/>
  <c r="A122" i="2"/>
  <c r="E121" i="2"/>
  <c r="D121" i="2"/>
  <c r="C121" i="2"/>
  <c r="B121" i="2"/>
  <c r="A121" i="2"/>
  <c r="E120" i="2"/>
  <c r="D120" i="2"/>
  <c r="C120" i="2"/>
  <c r="B120" i="2"/>
  <c r="A120" i="2"/>
  <c r="E119" i="2"/>
  <c r="D119" i="2"/>
  <c r="C119" i="2"/>
  <c r="B119" i="2"/>
  <c r="A119" i="2"/>
  <c r="E118" i="2"/>
  <c r="D118" i="2"/>
  <c r="C118" i="2"/>
  <c r="B118" i="2"/>
  <c r="A118" i="2"/>
  <c r="E117" i="2"/>
  <c r="D117" i="2"/>
  <c r="C117" i="2"/>
  <c r="B117" i="2"/>
  <c r="A117" i="2"/>
  <c r="E116" i="2"/>
  <c r="D116" i="2"/>
  <c r="C116" i="2"/>
  <c r="B116" i="2"/>
  <c r="A116" i="2"/>
  <c r="E115" i="2"/>
  <c r="D115" i="2"/>
  <c r="C115" i="2"/>
  <c r="B115" i="2"/>
  <c r="A115" i="2"/>
  <c r="E114" i="2"/>
  <c r="D114" i="2"/>
  <c r="C114" i="2"/>
  <c r="B114" i="2"/>
  <c r="A114" i="2"/>
  <c r="E113" i="2"/>
  <c r="D113" i="2"/>
  <c r="C113" i="2"/>
  <c r="B113" i="2"/>
  <c r="A113" i="2"/>
  <c r="E112" i="2"/>
  <c r="D112" i="2"/>
  <c r="C112" i="2"/>
  <c r="B112" i="2"/>
  <c r="A112" i="2"/>
  <c r="E111" i="2"/>
  <c r="D111" i="2"/>
  <c r="C111" i="2"/>
  <c r="B111" i="2"/>
  <c r="A111" i="2"/>
  <c r="E110" i="2"/>
  <c r="D110" i="2"/>
  <c r="C110" i="2"/>
  <c r="B110" i="2"/>
  <c r="A110" i="2"/>
  <c r="E109" i="2"/>
  <c r="D109" i="2"/>
  <c r="C109" i="2"/>
  <c r="B109" i="2"/>
  <c r="A109" i="2"/>
  <c r="E108" i="2"/>
  <c r="D108" i="2"/>
  <c r="C108" i="2"/>
  <c r="B108" i="2"/>
  <c r="A108" i="2"/>
  <c r="E107" i="2"/>
  <c r="D107" i="2"/>
  <c r="C107" i="2"/>
  <c r="B107" i="2"/>
  <c r="A107" i="2"/>
  <c r="E106" i="2"/>
  <c r="D106" i="2"/>
  <c r="C106" i="2"/>
  <c r="B106" i="2"/>
  <c r="A106" i="2"/>
  <c r="E105" i="2"/>
  <c r="D105" i="2"/>
  <c r="C105" i="2"/>
  <c r="B105" i="2"/>
  <c r="A105" i="2"/>
  <c r="E104" i="2"/>
  <c r="D104" i="2"/>
  <c r="C104" i="2"/>
  <c r="B104" i="2"/>
  <c r="A104" i="2"/>
  <c r="E103" i="2"/>
  <c r="D103" i="2"/>
  <c r="C103" i="2"/>
  <c r="B103" i="2"/>
  <c r="A103" i="2"/>
  <c r="E102" i="2"/>
  <c r="D102" i="2"/>
  <c r="C102" i="2"/>
  <c r="B102" i="2"/>
  <c r="A102" i="2"/>
  <c r="E101" i="2"/>
  <c r="D101" i="2"/>
  <c r="C101" i="2"/>
  <c r="B101" i="2"/>
  <c r="A101" i="2"/>
  <c r="E100" i="2"/>
  <c r="D100" i="2"/>
  <c r="C100" i="2"/>
  <c r="B100" i="2"/>
  <c r="A100" i="2"/>
  <c r="E99" i="2"/>
  <c r="D99" i="2"/>
  <c r="C99" i="2"/>
  <c r="B99" i="2"/>
  <c r="A99" i="2"/>
  <c r="E98" i="2"/>
  <c r="D98" i="2"/>
  <c r="C98" i="2"/>
  <c r="B98" i="2"/>
  <c r="A98" i="2"/>
  <c r="E97" i="2"/>
  <c r="D97" i="2"/>
  <c r="C97" i="2"/>
  <c r="B97" i="2"/>
  <c r="A97" i="2"/>
  <c r="E96" i="2"/>
  <c r="D96" i="2"/>
  <c r="C96" i="2"/>
  <c r="B96" i="2"/>
  <c r="A96" i="2"/>
  <c r="E95" i="2"/>
  <c r="D95" i="2"/>
  <c r="C95" i="2"/>
  <c r="B95" i="2"/>
  <c r="A95" i="2"/>
  <c r="E94" i="2"/>
  <c r="D94" i="2"/>
  <c r="C94" i="2"/>
  <c r="B94" i="2"/>
  <c r="A94" i="2"/>
  <c r="E93" i="2"/>
  <c r="D93" i="2"/>
  <c r="C93" i="2"/>
  <c r="B93" i="2"/>
  <c r="A93" i="2"/>
  <c r="E92" i="2"/>
  <c r="D92" i="2"/>
  <c r="C92" i="2"/>
  <c r="B92" i="2"/>
  <c r="A92" i="2"/>
  <c r="E91" i="2"/>
  <c r="D91" i="2"/>
  <c r="C91" i="2"/>
  <c r="B91" i="2"/>
  <c r="A91" i="2"/>
  <c r="E90" i="2"/>
  <c r="D90" i="2"/>
  <c r="C90" i="2"/>
  <c r="B90" i="2"/>
  <c r="A90" i="2"/>
  <c r="E89" i="2"/>
  <c r="D89" i="2"/>
  <c r="C89" i="2"/>
  <c r="B89" i="2"/>
  <c r="A89" i="2"/>
  <c r="E88" i="2"/>
  <c r="D88" i="2"/>
  <c r="C88" i="2"/>
  <c r="B88" i="2"/>
  <c r="A88" i="2"/>
  <c r="E87" i="2"/>
  <c r="D87" i="2"/>
  <c r="C87" i="2"/>
  <c r="B87" i="2"/>
  <c r="A87" i="2"/>
  <c r="E86" i="2"/>
  <c r="D86" i="2"/>
  <c r="C86" i="2"/>
  <c r="B86" i="2"/>
  <c r="A86" i="2"/>
  <c r="E85" i="2"/>
  <c r="D85" i="2"/>
  <c r="C85" i="2"/>
  <c r="B85" i="2"/>
  <c r="A85" i="2"/>
  <c r="E84" i="2"/>
  <c r="D84" i="2"/>
  <c r="C84" i="2"/>
  <c r="B84" i="2"/>
  <c r="A84" i="2"/>
  <c r="E83" i="2"/>
  <c r="D83" i="2"/>
  <c r="C83" i="2"/>
  <c r="B83" i="2"/>
  <c r="A83" i="2"/>
  <c r="E82" i="2"/>
  <c r="D82" i="2"/>
  <c r="C82" i="2"/>
  <c r="B82" i="2"/>
  <c r="A82" i="2"/>
  <c r="E81" i="2"/>
  <c r="D81" i="2"/>
  <c r="C81" i="2"/>
  <c r="B81" i="2"/>
  <c r="A81" i="2"/>
  <c r="E80" i="2"/>
  <c r="D80" i="2"/>
  <c r="C80" i="2"/>
  <c r="B80" i="2"/>
  <c r="A80" i="2"/>
  <c r="E79" i="2"/>
  <c r="D79" i="2"/>
  <c r="C79" i="2"/>
  <c r="B79" i="2"/>
  <c r="A79" i="2"/>
  <c r="E78" i="2"/>
  <c r="D78" i="2"/>
  <c r="C78" i="2"/>
  <c r="B78" i="2"/>
  <c r="A78" i="2"/>
  <c r="E77" i="2"/>
  <c r="D77" i="2"/>
  <c r="C77" i="2"/>
  <c r="B77" i="2"/>
  <c r="A77" i="2"/>
  <c r="E76" i="2"/>
  <c r="D76" i="2"/>
  <c r="C76" i="2"/>
  <c r="B76" i="2"/>
  <c r="A76" i="2"/>
  <c r="E75" i="2"/>
  <c r="D75" i="2"/>
  <c r="C75" i="2"/>
  <c r="B75" i="2"/>
  <c r="A75" i="2"/>
  <c r="E74" i="2"/>
  <c r="D74" i="2"/>
  <c r="C74" i="2"/>
  <c r="B74" i="2"/>
  <c r="A74" i="2"/>
  <c r="E73" i="2"/>
  <c r="D73" i="2"/>
  <c r="C73" i="2"/>
  <c r="B73" i="2"/>
  <c r="A73" i="2"/>
  <c r="E72" i="2"/>
  <c r="D72" i="2"/>
  <c r="C72" i="2"/>
  <c r="B72" i="2"/>
  <c r="A72" i="2"/>
  <c r="E71" i="2"/>
  <c r="D71" i="2"/>
  <c r="C71" i="2"/>
  <c r="B71" i="2"/>
  <c r="A71" i="2"/>
  <c r="E70" i="2"/>
  <c r="D70" i="2"/>
  <c r="C70" i="2"/>
  <c r="B70" i="2"/>
  <c r="A70" i="2"/>
  <c r="E69" i="2"/>
  <c r="D69" i="2"/>
  <c r="C69" i="2"/>
  <c r="B69" i="2"/>
  <c r="A69" i="2"/>
  <c r="E68" i="2"/>
  <c r="D68" i="2"/>
  <c r="C68" i="2"/>
  <c r="B68" i="2"/>
  <c r="A68" i="2"/>
  <c r="E67" i="2"/>
  <c r="D67" i="2"/>
  <c r="C67" i="2"/>
  <c r="B67" i="2"/>
  <c r="A67" i="2"/>
  <c r="E66" i="2"/>
  <c r="D66" i="2"/>
  <c r="C66" i="2"/>
  <c r="B66" i="2"/>
  <c r="A66" i="2"/>
  <c r="E65" i="2"/>
  <c r="D65" i="2"/>
  <c r="C65" i="2"/>
  <c r="B65" i="2"/>
  <c r="A65" i="2"/>
  <c r="E64" i="2"/>
  <c r="D64" i="2"/>
  <c r="C64" i="2"/>
  <c r="B64" i="2"/>
  <c r="A64" i="2"/>
  <c r="E63" i="2"/>
  <c r="D63" i="2"/>
  <c r="C63" i="2"/>
  <c r="B63" i="2"/>
  <c r="A63" i="2"/>
  <c r="E62" i="2"/>
  <c r="D62" i="2"/>
  <c r="C62" i="2"/>
  <c r="B62" i="2"/>
  <c r="A62" i="2"/>
  <c r="E61" i="2"/>
  <c r="D61" i="2"/>
  <c r="C61" i="2"/>
  <c r="B61" i="2"/>
  <c r="A61" i="2"/>
  <c r="E60" i="2"/>
  <c r="D60" i="2"/>
  <c r="C60" i="2"/>
  <c r="B60" i="2"/>
  <c r="A60" i="2"/>
  <c r="E59" i="2"/>
  <c r="D59" i="2"/>
  <c r="C59" i="2"/>
  <c r="B59" i="2"/>
  <c r="A59" i="2"/>
  <c r="E58" i="2"/>
  <c r="D58" i="2"/>
  <c r="C58" i="2"/>
  <c r="B58" i="2"/>
  <c r="A58" i="2"/>
  <c r="E57" i="2"/>
  <c r="D57" i="2"/>
  <c r="C57" i="2"/>
  <c r="B57" i="2"/>
  <c r="A57" i="2"/>
  <c r="E56" i="2"/>
  <c r="D56" i="2"/>
  <c r="C56" i="2"/>
  <c r="B56" i="2"/>
  <c r="A56" i="2"/>
  <c r="E55" i="2"/>
  <c r="D55" i="2"/>
  <c r="C55" i="2"/>
  <c r="B55" i="2"/>
  <c r="A55" i="2"/>
  <c r="E54" i="2"/>
  <c r="D54" i="2"/>
  <c r="C54" i="2"/>
  <c r="B54" i="2"/>
  <c r="A54" i="2"/>
  <c r="E53" i="2"/>
  <c r="D53" i="2"/>
  <c r="C53" i="2"/>
  <c r="B53" i="2"/>
  <c r="A53" i="2"/>
  <c r="E52" i="2"/>
  <c r="D52" i="2"/>
  <c r="C52" i="2"/>
  <c r="B52" i="2"/>
  <c r="A52" i="2"/>
  <c r="E51" i="2"/>
  <c r="D51" i="2"/>
  <c r="C51" i="2"/>
  <c r="B51" i="2"/>
  <c r="A51" i="2"/>
  <c r="E50" i="2"/>
  <c r="D50" i="2"/>
  <c r="C50" i="2"/>
  <c r="B50" i="2"/>
  <c r="A50" i="2"/>
  <c r="E49" i="2"/>
  <c r="D49" i="2"/>
  <c r="C49" i="2"/>
  <c r="B49" i="2"/>
  <c r="A49" i="2"/>
  <c r="E48" i="2"/>
  <c r="D48" i="2"/>
  <c r="C48" i="2"/>
  <c r="B48" i="2"/>
  <c r="A48" i="2"/>
  <c r="E47" i="2"/>
  <c r="D47" i="2"/>
  <c r="C47" i="2"/>
  <c r="B47" i="2"/>
  <c r="A47" i="2"/>
  <c r="E46" i="2"/>
  <c r="D46" i="2"/>
  <c r="C46" i="2"/>
  <c r="B46" i="2"/>
  <c r="A46" i="2"/>
  <c r="E45" i="2"/>
  <c r="D45" i="2"/>
  <c r="C45" i="2"/>
  <c r="B45" i="2"/>
  <c r="A45" i="2"/>
  <c r="E44" i="2"/>
  <c r="D44" i="2"/>
  <c r="C44" i="2"/>
  <c r="B44" i="2"/>
  <c r="A44" i="2"/>
  <c r="E43" i="2"/>
  <c r="D43" i="2"/>
  <c r="C43" i="2"/>
  <c r="B43" i="2"/>
  <c r="A43" i="2"/>
  <c r="E42" i="2"/>
  <c r="D42" i="2"/>
  <c r="C42" i="2"/>
  <c r="B42" i="2"/>
  <c r="A42" i="2"/>
  <c r="E41" i="2"/>
  <c r="D41" i="2"/>
  <c r="C41" i="2"/>
  <c r="B41" i="2"/>
  <c r="A41" i="2"/>
  <c r="E40" i="2"/>
  <c r="D40" i="2"/>
  <c r="C40" i="2"/>
  <c r="B40" i="2"/>
  <c r="A40" i="2"/>
  <c r="E39" i="2"/>
  <c r="D39" i="2"/>
  <c r="C39" i="2"/>
  <c r="B39" i="2"/>
  <c r="A39" i="2"/>
  <c r="E38" i="2"/>
  <c r="D38" i="2"/>
  <c r="C38" i="2"/>
  <c r="B38" i="2"/>
  <c r="A38" i="2"/>
  <c r="E37" i="2"/>
  <c r="D37" i="2"/>
  <c r="C37" i="2"/>
  <c r="B37" i="2"/>
  <c r="A37" i="2"/>
  <c r="E36" i="2"/>
  <c r="D36" i="2"/>
  <c r="C36" i="2"/>
  <c r="B36" i="2"/>
  <c r="A36" i="2"/>
  <c r="E35" i="2"/>
  <c r="D35" i="2"/>
  <c r="C35" i="2"/>
  <c r="B35" i="2"/>
  <c r="A35" i="2"/>
  <c r="E34" i="2"/>
  <c r="D34" i="2"/>
  <c r="C34" i="2"/>
  <c r="B34" i="2"/>
  <c r="A34" i="2"/>
  <c r="E33" i="2"/>
  <c r="D33" i="2"/>
  <c r="C33" i="2"/>
  <c r="B33" i="2"/>
  <c r="A33" i="2"/>
  <c r="E32" i="2"/>
  <c r="D32" i="2"/>
  <c r="C32" i="2"/>
  <c r="B32" i="2"/>
  <c r="A32" i="2"/>
  <c r="E31" i="2"/>
  <c r="D31" i="2"/>
  <c r="C31" i="2"/>
  <c r="B31" i="2"/>
  <c r="A31" i="2"/>
  <c r="E30" i="2"/>
  <c r="D30" i="2"/>
  <c r="C30" i="2"/>
  <c r="B30" i="2"/>
  <c r="A30" i="2"/>
  <c r="E29" i="2"/>
  <c r="D29" i="2"/>
  <c r="C29" i="2"/>
  <c r="B29" i="2"/>
  <c r="A29" i="2"/>
  <c r="E28" i="2"/>
  <c r="D28" i="2"/>
  <c r="C28" i="2"/>
  <c r="B28" i="2"/>
  <c r="A28" i="2"/>
  <c r="E27" i="2"/>
  <c r="D27" i="2"/>
  <c r="C27" i="2"/>
  <c r="B27" i="2"/>
  <c r="A27" i="2"/>
  <c r="E26" i="2"/>
  <c r="D26" i="2"/>
  <c r="C26" i="2"/>
  <c r="B26" i="2"/>
  <c r="A26" i="2"/>
  <c r="E25" i="2"/>
  <c r="D25" i="2"/>
  <c r="C25" i="2"/>
  <c r="B25" i="2"/>
  <c r="A25" i="2"/>
  <c r="E24" i="2"/>
  <c r="D24" i="2"/>
  <c r="C24" i="2"/>
  <c r="B24" i="2"/>
  <c r="A24" i="2"/>
  <c r="E23" i="2"/>
  <c r="D23" i="2"/>
  <c r="C23" i="2"/>
  <c r="B23" i="2"/>
  <c r="A23" i="2"/>
  <c r="E22" i="2"/>
  <c r="D22" i="2"/>
  <c r="C22" i="2"/>
  <c r="B22" i="2"/>
  <c r="A22" i="2"/>
  <c r="E21" i="2"/>
  <c r="D21" i="2"/>
  <c r="C21" i="2"/>
  <c r="B21" i="2"/>
  <c r="A21" i="2"/>
  <c r="E20" i="2"/>
  <c r="D20" i="2"/>
  <c r="C20" i="2"/>
  <c r="B20" i="2"/>
  <c r="A20" i="2"/>
  <c r="E19" i="2"/>
  <c r="D19" i="2"/>
  <c r="C19" i="2"/>
  <c r="B19" i="2"/>
  <c r="A19" i="2"/>
  <c r="E18" i="2"/>
  <c r="D18" i="2"/>
  <c r="C18" i="2"/>
  <c r="B18" i="2"/>
  <c r="A18" i="2"/>
  <c r="E17" i="2"/>
  <c r="D17" i="2"/>
  <c r="C17" i="2"/>
  <c r="B17" i="2"/>
  <c r="A17" i="2"/>
  <c r="E16" i="2"/>
  <c r="D16" i="2"/>
  <c r="C16" i="2"/>
  <c r="B16" i="2"/>
  <c r="A16" i="2"/>
  <c r="E15" i="2"/>
  <c r="D15" i="2"/>
  <c r="C15" i="2"/>
  <c r="B15" i="2"/>
  <c r="A15" i="2"/>
  <c r="E14" i="2"/>
  <c r="D14" i="2"/>
  <c r="C14" i="2"/>
  <c r="B14" i="2"/>
  <c r="A14" i="2"/>
  <c r="E13" i="2"/>
  <c r="D13" i="2"/>
  <c r="C13" i="2"/>
  <c r="B13" i="2"/>
  <c r="A13" i="2"/>
  <c r="E12" i="2"/>
  <c r="D12" i="2"/>
  <c r="C12" i="2"/>
  <c r="B12" i="2"/>
  <c r="A12" i="2"/>
  <c r="E11" i="2"/>
  <c r="I13" i="2" s="1"/>
  <c r="D11" i="2"/>
  <c r="C11" i="2"/>
  <c r="B11" i="2"/>
  <c r="A11" i="2"/>
  <c r="E10" i="2"/>
  <c r="D10" i="2"/>
  <c r="C10" i="2"/>
  <c r="B10" i="2"/>
  <c r="A10" i="2"/>
  <c r="E9" i="2"/>
  <c r="D9" i="2"/>
  <c r="C9" i="2"/>
  <c r="B9" i="2"/>
  <c r="A9" i="2"/>
  <c r="E8" i="2"/>
  <c r="D8" i="2"/>
  <c r="C8" i="2"/>
  <c r="B8" i="2"/>
  <c r="A8" i="2"/>
  <c r="E7" i="2"/>
  <c r="D7" i="2"/>
  <c r="C7" i="2"/>
  <c r="B7" i="2"/>
  <c r="A7" i="2"/>
  <c r="E6" i="2"/>
  <c r="D6" i="2"/>
  <c r="C6" i="2"/>
  <c r="B6" i="2"/>
  <c r="A6" i="2"/>
  <c r="G5" i="2"/>
  <c r="E5" i="2"/>
  <c r="D5" i="2"/>
  <c r="C5" i="2"/>
  <c r="B5" i="2"/>
  <c r="A5" i="2"/>
  <c r="E4" i="2"/>
  <c r="D4" i="2"/>
  <c r="C4" i="2"/>
  <c r="B4" i="2"/>
  <c r="A4" i="2"/>
  <c r="E3" i="2"/>
  <c r="D3" i="2"/>
  <c r="C3" i="2"/>
  <c r="B3" i="2"/>
  <c r="A3" i="2"/>
  <c r="G2" i="2"/>
  <c r="E2" i="2"/>
  <c r="D2" i="2"/>
  <c r="C2" i="2"/>
  <c r="B2" i="2"/>
  <c r="A2" i="2"/>
</calcChain>
</file>

<file path=xl/sharedStrings.xml><?xml version="1.0" encoding="utf-8"?>
<sst xmlns="http://schemas.openxmlformats.org/spreadsheetml/2006/main" count="9" uniqueCount="9">
  <si>
    <t>CPU Timestamps</t>
  </si>
  <si>
    <t>CPU VALUES (%)</t>
  </si>
  <si>
    <t>MEM Timestamps</t>
  </si>
  <si>
    <t>MEM VALUES (KB)</t>
  </si>
  <si>
    <t>AVERAGE: 332(254x)</t>
  </si>
  <si>
    <t>AVERAGE: 172(492x)</t>
  </si>
  <si>
    <t>begin</t>
  </si>
  <si>
    <t>max</t>
  </si>
  <si>
    <t>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</si>
</sst>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color indexed="64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 applyFill="1" applyBorder="1"/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CPU Usage (%)</c:v>
          </c:tx>
          <c:cat>
            <c:numRef>
              <c:f>Sheet1!$A$2:$A$255</c:f>
              <c:numCache>
                <c:formatCode>General</c:formatCode>
                <c:ptCount val="254"/>
                <c:pt idx="0">
                  <c:v>352</c:v>
                </c:pt>
                <c:pt idx="1">
                  <c:v>635</c:v>
                </c:pt>
                <c:pt idx="2">
                  <c:v>959</c:v>
                </c:pt>
                <c:pt idx="3">
                  <c:v>1268</c:v>
                </c:pt>
                <c:pt idx="4">
                  <c:v>1595</c:v>
                </c:pt>
                <c:pt idx="5">
                  <c:v>1890</c:v>
                </c:pt>
                <c:pt idx="6">
                  <c:v>2183</c:v>
                </c:pt>
                <c:pt idx="7">
                  <c:v>2469</c:v>
                </c:pt>
                <c:pt idx="8">
                  <c:v>2808</c:v>
                </c:pt>
                <c:pt idx="9">
                  <c:v>3163</c:v>
                </c:pt>
                <c:pt idx="10">
                  <c:v>3464</c:v>
                </c:pt>
                <c:pt idx="11">
                  <c:v>3790</c:v>
                </c:pt>
                <c:pt idx="12">
                  <c:v>4106</c:v>
                </c:pt>
                <c:pt idx="13">
                  <c:v>4410</c:v>
                </c:pt>
                <c:pt idx="14">
                  <c:v>4732</c:v>
                </c:pt>
                <c:pt idx="15">
                  <c:v>5047</c:v>
                </c:pt>
                <c:pt idx="16">
                  <c:v>5304</c:v>
                </c:pt>
                <c:pt idx="17">
                  <c:v>5641</c:v>
                </c:pt>
                <c:pt idx="18">
                  <c:v>5971</c:v>
                </c:pt>
                <c:pt idx="19">
                  <c:v>6303</c:v>
                </c:pt>
                <c:pt idx="20">
                  <c:v>6641</c:v>
                </c:pt>
                <c:pt idx="21">
                  <c:v>6978</c:v>
                </c:pt>
                <c:pt idx="22">
                  <c:v>7303</c:v>
                </c:pt>
                <c:pt idx="23">
                  <c:v>7637</c:v>
                </c:pt>
                <c:pt idx="24">
                  <c:v>7978</c:v>
                </c:pt>
                <c:pt idx="25">
                  <c:v>8336</c:v>
                </c:pt>
                <c:pt idx="26">
                  <c:v>8675</c:v>
                </c:pt>
                <c:pt idx="27">
                  <c:v>9043</c:v>
                </c:pt>
                <c:pt idx="28">
                  <c:v>9374</c:v>
                </c:pt>
                <c:pt idx="29">
                  <c:v>9732</c:v>
                </c:pt>
                <c:pt idx="30">
                  <c:v>10070</c:v>
                </c:pt>
                <c:pt idx="31">
                  <c:v>10413</c:v>
                </c:pt>
                <c:pt idx="32">
                  <c:v>10758</c:v>
                </c:pt>
                <c:pt idx="33">
                  <c:v>11095</c:v>
                </c:pt>
                <c:pt idx="34">
                  <c:v>11461</c:v>
                </c:pt>
                <c:pt idx="35">
                  <c:v>11770</c:v>
                </c:pt>
                <c:pt idx="36">
                  <c:v>12079</c:v>
                </c:pt>
                <c:pt idx="37">
                  <c:v>12397</c:v>
                </c:pt>
                <c:pt idx="38">
                  <c:v>12699</c:v>
                </c:pt>
                <c:pt idx="39">
                  <c:v>12997</c:v>
                </c:pt>
                <c:pt idx="40">
                  <c:v>13261</c:v>
                </c:pt>
                <c:pt idx="41">
                  <c:v>13587</c:v>
                </c:pt>
                <c:pt idx="42">
                  <c:v>13921</c:v>
                </c:pt>
                <c:pt idx="43">
                  <c:v>14270</c:v>
                </c:pt>
                <c:pt idx="44">
                  <c:v>14612</c:v>
                </c:pt>
                <c:pt idx="45">
                  <c:v>14948</c:v>
                </c:pt>
                <c:pt idx="46">
                  <c:v>15285</c:v>
                </c:pt>
                <c:pt idx="47">
                  <c:v>15639</c:v>
                </c:pt>
                <c:pt idx="48">
                  <c:v>16000</c:v>
                </c:pt>
                <c:pt idx="49">
                  <c:v>16331</c:v>
                </c:pt>
                <c:pt idx="50">
                  <c:v>16683</c:v>
                </c:pt>
                <c:pt idx="51">
                  <c:v>17021</c:v>
                </c:pt>
                <c:pt idx="52">
                  <c:v>17331</c:v>
                </c:pt>
                <c:pt idx="53">
                  <c:v>17678</c:v>
                </c:pt>
                <c:pt idx="54">
                  <c:v>18046</c:v>
                </c:pt>
                <c:pt idx="55">
                  <c:v>18367</c:v>
                </c:pt>
                <c:pt idx="56">
                  <c:v>18722</c:v>
                </c:pt>
                <c:pt idx="57">
                  <c:v>19045</c:v>
                </c:pt>
                <c:pt idx="58">
                  <c:v>19400</c:v>
                </c:pt>
                <c:pt idx="59">
                  <c:v>19745</c:v>
                </c:pt>
                <c:pt idx="60">
                  <c:v>20094</c:v>
                </c:pt>
                <c:pt idx="61">
                  <c:v>20426</c:v>
                </c:pt>
                <c:pt idx="62">
                  <c:v>20763</c:v>
                </c:pt>
                <c:pt idx="63">
                  <c:v>21120</c:v>
                </c:pt>
                <c:pt idx="64">
                  <c:v>21445</c:v>
                </c:pt>
                <c:pt idx="65">
                  <c:v>21748</c:v>
                </c:pt>
                <c:pt idx="66">
                  <c:v>22050</c:v>
                </c:pt>
                <c:pt idx="67">
                  <c:v>22368</c:v>
                </c:pt>
                <c:pt idx="68">
                  <c:v>22632</c:v>
                </c:pt>
                <c:pt idx="69">
                  <c:v>22935</c:v>
                </c:pt>
                <c:pt idx="70">
                  <c:v>23233</c:v>
                </c:pt>
                <c:pt idx="71">
                  <c:v>23534</c:v>
                </c:pt>
                <c:pt idx="72">
                  <c:v>23866</c:v>
                </c:pt>
                <c:pt idx="73">
                  <c:v>24224</c:v>
                </c:pt>
                <c:pt idx="74">
                  <c:v>24554</c:v>
                </c:pt>
                <c:pt idx="75">
                  <c:v>24856</c:v>
                </c:pt>
                <c:pt idx="76">
                  <c:v>25201</c:v>
                </c:pt>
                <c:pt idx="77">
                  <c:v>25527</c:v>
                </c:pt>
                <c:pt idx="78">
                  <c:v>25863</c:v>
                </c:pt>
                <c:pt idx="79">
                  <c:v>26200</c:v>
                </c:pt>
                <c:pt idx="80">
                  <c:v>26540</c:v>
                </c:pt>
                <c:pt idx="81">
                  <c:v>26866</c:v>
                </c:pt>
                <c:pt idx="82">
                  <c:v>27201</c:v>
                </c:pt>
                <c:pt idx="83">
                  <c:v>27555</c:v>
                </c:pt>
                <c:pt idx="84">
                  <c:v>27898</c:v>
                </c:pt>
                <c:pt idx="85">
                  <c:v>28258</c:v>
                </c:pt>
                <c:pt idx="86">
                  <c:v>28624</c:v>
                </c:pt>
                <c:pt idx="87">
                  <c:v>28984</c:v>
                </c:pt>
                <c:pt idx="88">
                  <c:v>29330</c:v>
                </c:pt>
                <c:pt idx="89">
                  <c:v>29654</c:v>
                </c:pt>
                <c:pt idx="90">
                  <c:v>29982</c:v>
                </c:pt>
                <c:pt idx="91">
                  <c:v>30305</c:v>
                </c:pt>
                <c:pt idx="92">
                  <c:v>30607</c:v>
                </c:pt>
                <c:pt idx="93">
                  <c:v>30918</c:v>
                </c:pt>
                <c:pt idx="94">
                  <c:v>31253</c:v>
                </c:pt>
                <c:pt idx="95">
                  <c:v>31654</c:v>
                </c:pt>
                <c:pt idx="96">
                  <c:v>32053</c:v>
                </c:pt>
                <c:pt idx="97">
                  <c:v>32370</c:v>
                </c:pt>
                <c:pt idx="98">
                  <c:v>32682</c:v>
                </c:pt>
                <c:pt idx="99">
                  <c:v>32977</c:v>
                </c:pt>
                <c:pt idx="100">
                  <c:v>33303</c:v>
                </c:pt>
                <c:pt idx="101">
                  <c:v>33695</c:v>
                </c:pt>
                <c:pt idx="102">
                  <c:v>34089</c:v>
                </c:pt>
                <c:pt idx="103">
                  <c:v>34488</c:v>
                </c:pt>
                <c:pt idx="104">
                  <c:v>34859</c:v>
                </c:pt>
                <c:pt idx="105">
                  <c:v>35280</c:v>
                </c:pt>
                <c:pt idx="106">
                  <c:v>35671</c:v>
                </c:pt>
                <c:pt idx="107">
                  <c:v>36061</c:v>
                </c:pt>
                <c:pt idx="108">
                  <c:v>36463</c:v>
                </c:pt>
                <c:pt idx="109">
                  <c:v>36864</c:v>
                </c:pt>
                <c:pt idx="110">
                  <c:v>37235</c:v>
                </c:pt>
                <c:pt idx="111">
                  <c:v>37542</c:v>
                </c:pt>
                <c:pt idx="112">
                  <c:v>37859</c:v>
                </c:pt>
                <c:pt idx="113">
                  <c:v>38172</c:v>
                </c:pt>
                <c:pt idx="114">
                  <c:v>38456</c:v>
                </c:pt>
                <c:pt idx="115">
                  <c:v>38776</c:v>
                </c:pt>
                <c:pt idx="116">
                  <c:v>39174</c:v>
                </c:pt>
                <c:pt idx="117">
                  <c:v>39568</c:v>
                </c:pt>
                <c:pt idx="118">
                  <c:v>39954</c:v>
                </c:pt>
                <c:pt idx="119">
                  <c:v>40352</c:v>
                </c:pt>
                <c:pt idx="120">
                  <c:v>40757</c:v>
                </c:pt>
                <c:pt idx="121">
                  <c:v>41166</c:v>
                </c:pt>
                <c:pt idx="122">
                  <c:v>41556</c:v>
                </c:pt>
                <c:pt idx="123">
                  <c:v>41972</c:v>
                </c:pt>
                <c:pt idx="124">
                  <c:v>42377</c:v>
                </c:pt>
                <c:pt idx="125">
                  <c:v>42775</c:v>
                </c:pt>
                <c:pt idx="126">
                  <c:v>43141</c:v>
                </c:pt>
                <c:pt idx="127">
                  <c:v>43562</c:v>
                </c:pt>
                <c:pt idx="128">
                  <c:v>43946</c:v>
                </c:pt>
                <c:pt idx="129">
                  <c:v>44272</c:v>
                </c:pt>
                <c:pt idx="130">
                  <c:v>44560</c:v>
                </c:pt>
                <c:pt idx="131">
                  <c:v>44857</c:v>
                </c:pt>
                <c:pt idx="132">
                  <c:v>45162</c:v>
                </c:pt>
                <c:pt idx="133">
                  <c:v>45478</c:v>
                </c:pt>
                <c:pt idx="134">
                  <c:v>45775</c:v>
                </c:pt>
                <c:pt idx="135">
                  <c:v>46137</c:v>
                </c:pt>
                <c:pt idx="136">
                  <c:v>46503</c:v>
                </c:pt>
                <c:pt idx="137">
                  <c:v>46877</c:v>
                </c:pt>
                <c:pt idx="138">
                  <c:v>47209</c:v>
                </c:pt>
                <c:pt idx="139">
                  <c:v>47554</c:v>
                </c:pt>
                <c:pt idx="140">
                  <c:v>47884</c:v>
                </c:pt>
                <c:pt idx="141">
                  <c:v>48194</c:v>
                </c:pt>
                <c:pt idx="142">
                  <c:v>48467</c:v>
                </c:pt>
                <c:pt idx="143">
                  <c:v>48758</c:v>
                </c:pt>
                <c:pt idx="144">
                  <c:v>49077</c:v>
                </c:pt>
                <c:pt idx="145">
                  <c:v>49348</c:v>
                </c:pt>
                <c:pt idx="146">
                  <c:v>49634</c:v>
                </c:pt>
                <c:pt idx="147">
                  <c:v>49925</c:v>
                </c:pt>
                <c:pt idx="148">
                  <c:v>50254</c:v>
                </c:pt>
                <c:pt idx="149">
                  <c:v>50560</c:v>
                </c:pt>
                <c:pt idx="150">
                  <c:v>50859</c:v>
                </c:pt>
                <c:pt idx="151">
                  <c:v>51172</c:v>
                </c:pt>
                <c:pt idx="152">
                  <c:v>51483</c:v>
                </c:pt>
                <c:pt idx="153">
                  <c:v>51795</c:v>
                </c:pt>
                <c:pt idx="154">
                  <c:v>52124</c:v>
                </c:pt>
                <c:pt idx="155">
                  <c:v>52462</c:v>
                </c:pt>
                <c:pt idx="156">
                  <c:v>52785</c:v>
                </c:pt>
                <c:pt idx="157">
                  <c:v>53104</c:v>
                </c:pt>
                <c:pt idx="158">
                  <c:v>53445</c:v>
                </c:pt>
                <c:pt idx="159">
                  <c:v>53776</c:v>
                </c:pt>
                <c:pt idx="160">
                  <c:v>54126</c:v>
                </c:pt>
                <c:pt idx="161">
                  <c:v>54477</c:v>
                </c:pt>
                <c:pt idx="162">
                  <c:v>54808</c:v>
                </c:pt>
                <c:pt idx="163">
                  <c:v>55150</c:v>
                </c:pt>
                <c:pt idx="164">
                  <c:v>55503</c:v>
                </c:pt>
                <c:pt idx="165">
                  <c:v>55865</c:v>
                </c:pt>
                <c:pt idx="166">
                  <c:v>56221</c:v>
                </c:pt>
                <c:pt idx="167">
                  <c:v>56573</c:v>
                </c:pt>
                <c:pt idx="168">
                  <c:v>56884</c:v>
                </c:pt>
                <c:pt idx="169">
                  <c:v>57204</c:v>
                </c:pt>
                <c:pt idx="170">
                  <c:v>57508</c:v>
                </c:pt>
                <c:pt idx="171">
                  <c:v>57788</c:v>
                </c:pt>
                <c:pt idx="172">
                  <c:v>58061</c:v>
                </c:pt>
                <c:pt idx="173">
                  <c:v>58362</c:v>
                </c:pt>
                <c:pt idx="174">
                  <c:v>58671</c:v>
                </c:pt>
                <c:pt idx="175">
                  <c:v>58976</c:v>
                </c:pt>
                <c:pt idx="176">
                  <c:v>59337</c:v>
                </c:pt>
                <c:pt idx="177">
                  <c:v>59667</c:v>
                </c:pt>
                <c:pt idx="178">
                  <c:v>60001</c:v>
                </c:pt>
                <c:pt idx="179">
                  <c:v>60348</c:v>
                </c:pt>
                <c:pt idx="180">
                  <c:v>60668</c:v>
                </c:pt>
                <c:pt idx="181">
                  <c:v>60977</c:v>
                </c:pt>
                <c:pt idx="182">
                  <c:v>61246</c:v>
                </c:pt>
                <c:pt idx="183">
                  <c:v>61584</c:v>
                </c:pt>
                <c:pt idx="184">
                  <c:v>61929</c:v>
                </c:pt>
                <c:pt idx="185">
                  <c:v>62291</c:v>
                </c:pt>
                <c:pt idx="186">
                  <c:v>62648</c:v>
                </c:pt>
                <c:pt idx="187">
                  <c:v>62989</c:v>
                </c:pt>
                <c:pt idx="188">
                  <c:v>63357</c:v>
                </c:pt>
                <c:pt idx="189">
                  <c:v>63705</c:v>
                </c:pt>
                <c:pt idx="190">
                  <c:v>64046</c:v>
                </c:pt>
                <c:pt idx="191">
                  <c:v>64391</c:v>
                </c:pt>
                <c:pt idx="192">
                  <c:v>64721</c:v>
                </c:pt>
                <c:pt idx="193">
                  <c:v>65027</c:v>
                </c:pt>
                <c:pt idx="194">
                  <c:v>65296</c:v>
                </c:pt>
                <c:pt idx="195">
                  <c:v>65597</c:v>
                </c:pt>
                <c:pt idx="196">
                  <c:v>65904</c:v>
                </c:pt>
                <c:pt idx="197">
                  <c:v>66266</c:v>
                </c:pt>
                <c:pt idx="198">
                  <c:v>66623</c:v>
                </c:pt>
                <c:pt idx="199">
                  <c:v>66978</c:v>
                </c:pt>
                <c:pt idx="200">
                  <c:v>67327</c:v>
                </c:pt>
                <c:pt idx="201">
                  <c:v>67651</c:v>
                </c:pt>
                <c:pt idx="202">
                  <c:v>68003</c:v>
                </c:pt>
                <c:pt idx="203">
                  <c:v>68346</c:v>
                </c:pt>
                <c:pt idx="204">
                  <c:v>68688</c:v>
                </c:pt>
                <c:pt idx="205">
                  <c:v>69037</c:v>
                </c:pt>
                <c:pt idx="206">
                  <c:v>69382</c:v>
                </c:pt>
                <c:pt idx="207">
                  <c:v>69688</c:v>
                </c:pt>
                <c:pt idx="208">
                  <c:v>69950</c:v>
                </c:pt>
                <c:pt idx="209">
                  <c:v>70235</c:v>
                </c:pt>
                <c:pt idx="210">
                  <c:v>70532</c:v>
                </c:pt>
                <c:pt idx="211">
                  <c:v>70824</c:v>
                </c:pt>
                <c:pt idx="212">
                  <c:v>71116</c:v>
                </c:pt>
                <c:pt idx="213">
                  <c:v>71420</c:v>
                </c:pt>
                <c:pt idx="214">
                  <c:v>71703</c:v>
                </c:pt>
                <c:pt idx="215">
                  <c:v>71978</c:v>
                </c:pt>
                <c:pt idx="216">
                  <c:v>72282</c:v>
                </c:pt>
                <c:pt idx="217">
                  <c:v>72589</c:v>
                </c:pt>
                <c:pt idx="218">
                  <c:v>72938</c:v>
                </c:pt>
                <c:pt idx="219">
                  <c:v>73245</c:v>
                </c:pt>
                <c:pt idx="220">
                  <c:v>73508</c:v>
                </c:pt>
                <c:pt idx="221">
                  <c:v>73817</c:v>
                </c:pt>
                <c:pt idx="222">
                  <c:v>74121</c:v>
                </c:pt>
                <c:pt idx="223">
                  <c:v>74477</c:v>
                </c:pt>
                <c:pt idx="224">
                  <c:v>74811</c:v>
                </c:pt>
                <c:pt idx="225">
                  <c:v>75157</c:v>
                </c:pt>
                <c:pt idx="226">
                  <c:v>75487</c:v>
                </c:pt>
                <c:pt idx="227">
                  <c:v>75858</c:v>
                </c:pt>
                <c:pt idx="228">
                  <c:v>76200</c:v>
                </c:pt>
                <c:pt idx="229">
                  <c:v>76622</c:v>
                </c:pt>
                <c:pt idx="230">
                  <c:v>77016</c:v>
                </c:pt>
                <c:pt idx="231">
                  <c:v>77371</c:v>
                </c:pt>
                <c:pt idx="232">
                  <c:v>77687</c:v>
                </c:pt>
                <c:pt idx="233">
                  <c:v>77973</c:v>
                </c:pt>
                <c:pt idx="234">
                  <c:v>78267</c:v>
                </c:pt>
                <c:pt idx="235">
                  <c:v>78630</c:v>
                </c:pt>
                <c:pt idx="236">
                  <c:v>79015</c:v>
                </c:pt>
                <c:pt idx="237">
                  <c:v>79373</c:v>
                </c:pt>
                <c:pt idx="238">
                  <c:v>79713</c:v>
                </c:pt>
                <c:pt idx="239">
                  <c:v>80059</c:v>
                </c:pt>
                <c:pt idx="240">
                  <c:v>80389</c:v>
                </c:pt>
                <c:pt idx="241">
                  <c:v>80751</c:v>
                </c:pt>
                <c:pt idx="242">
                  <c:v>81090</c:v>
                </c:pt>
                <c:pt idx="243">
                  <c:v>81419</c:v>
                </c:pt>
                <c:pt idx="244">
                  <c:v>81683</c:v>
                </c:pt>
                <c:pt idx="245">
                  <c:v>81994</c:v>
                </c:pt>
                <c:pt idx="246">
                  <c:v>82337</c:v>
                </c:pt>
                <c:pt idx="247">
                  <c:v>82760</c:v>
                </c:pt>
                <c:pt idx="248">
                  <c:v>83163</c:v>
                </c:pt>
                <c:pt idx="249">
                  <c:v>83510</c:v>
                </c:pt>
                <c:pt idx="250">
                  <c:v>83801</c:v>
                </c:pt>
                <c:pt idx="251">
                  <c:v>84081</c:v>
                </c:pt>
                <c:pt idx="252">
                  <c:v>84393</c:v>
                </c:pt>
                <c:pt idx="253">
                  <c:v>84732</c:v>
                </c:pt>
              </c:numCache>
            </c:numRef>
          </c:cat>
          <c:val>
            <c:numRef>
              <c:f>Sheet1!$B$2:$B$255</c:f>
              <c:numCache>
                <c:formatCode>General</c:formatCode>
                <c:ptCount val="254"/>
                <c:pt idx="0">
                  <c:v>13</c:v>
                </c:pt>
                <c:pt idx="1">
                  <c:v>25</c:v>
                </c:pt>
                <c:pt idx="2">
                  <c:v>33</c:v>
                </c:pt>
                <c:pt idx="3">
                  <c:v>34</c:v>
                </c:pt>
                <c:pt idx="4">
                  <c:v>27</c:v>
                </c:pt>
                <c:pt idx="5">
                  <c:v>32</c:v>
                </c:pt>
                <c:pt idx="6">
                  <c:v>0</c:v>
                </c:pt>
                <c:pt idx="7">
                  <c:v>3</c:v>
                </c:pt>
                <c:pt idx="8">
                  <c:v>0</c:v>
                </c:pt>
                <c:pt idx="9">
                  <c:v>4</c:v>
                </c:pt>
                <c:pt idx="10">
                  <c:v>3</c:v>
                </c:pt>
                <c:pt idx="11">
                  <c:v>0</c:v>
                </c:pt>
                <c:pt idx="12">
                  <c:v>30</c:v>
                </c:pt>
                <c:pt idx="13">
                  <c:v>6</c:v>
                </c:pt>
                <c:pt idx="14">
                  <c:v>4</c:v>
                </c:pt>
                <c:pt idx="15">
                  <c:v>2</c:v>
                </c:pt>
                <c:pt idx="16">
                  <c:v>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9</c:v>
                </c:pt>
                <c:pt idx="38">
                  <c:v>3</c:v>
                </c:pt>
                <c:pt idx="39">
                  <c:v>6</c:v>
                </c:pt>
                <c:pt idx="40">
                  <c:v>3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9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10</c:v>
                </c:pt>
                <c:pt idx="65">
                  <c:v>6</c:v>
                </c:pt>
                <c:pt idx="66">
                  <c:v>6</c:v>
                </c:pt>
                <c:pt idx="67">
                  <c:v>2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4</c:v>
                </c:pt>
                <c:pt idx="88">
                  <c:v>0</c:v>
                </c:pt>
                <c:pt idx="89">
                  <c:v>0</c:v>
                </c:pt>
                <c:pt idx="90">
                  <c:v>4</c:v>
                </c:pt>
                <c:pt idx="91">
                  <c:v>2</c:v>
                </c:pt>
                <c:pt idx="92">
                  <c:v>3</c:v>
                </c:pt>
                <c:pt idx="93">
                  <c:v>2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5</c:v>
                </c:pt>
                <c:pt idx="112">
                  <c:v>2</c:v>
                </c:pt>
                <c:pt idx="113">
                  <c:v>3</c:v>
                </c:pt>
                <c:pt idx="114">
                  <c:v>3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10</c:v>
                </c:pt>
                <c:pt idx="128">
                  <c:v>15</c:v>
                </c:pt>
                <c:pt idx="129">
                  <c:v>29</c:v>
                </c:pt>
                <c:pt idx="130">
                  <c:v>20</c:v>
                </c:pt>
                <c:pt idx="131">
                  <c:v>31</c:v>
                </c:pt>
                <c:pt idx="132">
                  <c:v>10</c:v>
                </c:pt>
                <c:pt idx="133">
                  <c:v>0</c:v>
                </c:pt>
                <c:pt idx="134">
                  <c:v>0</c:v>
                </c:pt>
                <c:pt idx="135">
                  <c:v>8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19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4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8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3</c:v>
                </c:pt>
                <c:pt idx="182">
                  <c:v>3</c:v>
                </c:pt>
                <c:pt idx="183">
                  <c:v>0</c:v>
                </c:pt>
                <c:pt idx="184">
                  <c:v>3</c:v>
                </c:pt>
                <c:pt idx="185">
                  <c:v>3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25</c:v>
                </c:pt>
                <c:pt idx="194">
                  <c:v>2</c:v>
                </c:pt>
                <c:pt idx="195">
                  <c:v>0</c:v>
                </c:pt>
                <c:pt idx="196">
                  <c:v>0</c:v>
                </c:pt>
                <c:pt idx="197">
                  <c:v>4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5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4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6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5687696"/>
        <c:axId val="1695688240"/>
      </c:lineChart>
      <c:catAx>
        <c:axId val="1695687696"/>
        <c:scaling>
          <c:orientation val="minMax"/>
        </c:scaling>
        <c:delete val="0"/>
        <c:axPos val="b"/>
        <c:title>
          <c:tx>
            <c:rich>
              <a:bodyPr rot="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milliseconds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txPr>
          <a:bodyPr rot="-2700000" anchor="ctr"/>
          <a:lstStyle/>
          <a:p>
            <a:pPr algn="ctr">
              <a:defRPr sz="1800" b="1">
                <a:solidFill>
                  <a:srgbClr val="000000"/>
                </a:solidFill>
                <a:latin typeface="Arial" charset="0"/>
                <a:ea typeface="Arial" charset="0"/>
                <a:cs typeface="Arial" charset="0"/>
              </a:defRPr>
            </a:pPr>
            <a:endParaRPr lang="nl-NL"/>
          </a:p>
        </c:txPr>
        <c:crossAx val="16956882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95688240"/>
        <c:scaling>
          <c:orientation val="minMax"/>
          <c:max val="100"/>
        </c:scaling>
        <c:delete val="0"/>
        <c:axPos val="l"/>
        <c:majorGridlines/>
        <c:title>
          <c:tx>
            <c:rich>
              <a:bodyPr rot="-540000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CPU Usage (%)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crossAx val="1695687696"/>
        <c:crosses val="autoZero"/>
        <c:crossBetween val="between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plotVisOnly val="1"/>
    <c:dispBlanksAs val="gap"/>
    <c:showDLblsOverMax val="0"/>
  </c:chart>
  <c:spPr>
    <a:ln w="9525"/>
  </c:spPr>
  <c:txPr>
    <a:bodyPr rot="0" anchor="ctr"/>
    <a:lstStyle/>
    <a:p>
      <a:pPr algn="ctr">
        <a:defRPr sz="1000" b="0">
          <a:solidFill>
            <a:srgbClr val="000000"/>
          </a:solidFill>
          <a:latin typeface="Arial" charset="0"/>
          <a:ea typeface="Arial" charset="0"/>
          <a:cs typeface="Arial" charset="0"/>
        </a:defRPr>
      </a:pPr>
      <a:endParaRPr lang="nl-NL"/>
    </a:p>
  </c:txPr>
  <c:printSettings>
    <c:headerFooter/>
    <c:pageMargins b="1" l="0.75" r="0.75" t="1" header="0.5" footer="0.5"/>
    <c:pageSetup paperSize="9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MEM Usage (KB)</c:v>
          </c:tx>
          <c:cat>
            <c:numRef>
              <c:f>Sheet1!$C$2:$C$493</c:f>
              <c:numCache>
                <c:formatCode>General</c:formatCode>
                <c:ptCount val="492"/>
                <c:pt idx="0">
                  <c:v>325</c:v>
                </c:pt>
                <c:pt idx="1">
                  <c:v>480</c:v>
                </c:pt>
                <c:pt idx="2">
                  <c:v>647</c:v>
                </c:pt>
                <c:pt idx="3">
                  <c:v>806</c:v>
                </c:pt>
                <c:pt idx="4">
                  <c:v>977</c:v>
                </c:pt>
                <c:pt idx="5">
                  <c:v>1118</c:v>
                </c:pt>
                <c:pt idx="6">
                  <c:v>1301</c:v>
                </c:pt>
                <c:pt idx="7">
                  <c:v>1459</c:v>
                </c:pt>
                <c:pt idx="8">
                  <c:v>1626</c:v>
                </c:pt>
                <c:pt idx="9">
                  <c:v>1767</c:v>
                </c:pt>
                <c:pt idx="10">
                  <c:v>1939</c:v>
                </c:pt>
                <c:pt idx="11">
                  <c:v>2080</c:v>
                </c:pt>
                <c:pt idx="12">
                  <c:v>2238</c:v>
                </c:pt>
                <c:pt idx="13">
                  <c:v>2360</c:v>
                </c:pt>
                <c:pt idx="14">
                  <c:v>2538</c:v>
                </c:pt>
                <c:pt idx="15">
                  <c:v>2672</c:v>
                </c:pt>
                <c:pt idx="16">
                  <c:v>2883</c:v>
                </c:pt>
                <c:pt idx="17">
                  <c:v>3074</c:v>
                </c:pt>
                <c:pt idx="18">
                  <c:v>3262</c:v>
                </c:pt>
                <c:pt idx="19">
                  <c:v>3425</c:v>
                </c:pt>
                <c:pt idx="20">
                  <c:v>3618</c:v>
                </c:pt>
                <c:pt idx="21">
                  <c:v>3778</c:v>
                </c:pt>
                <c:pt idx="22">
                  <c:v>3968</c:v>
                </c:pt>
                <c:pt idx="23">
                  <c:v>4122</c:v>
                </c:pt>
                <c:pt idx="24">
                  <c:v>4263</c:v>
                </c:pt>
                <c:pt idx="25">
                  <c:v>4429</c:v>
                </c:pt>
                <c:pt idx="26">
                  <c:v>4609</c:v>
                </c:pt>
                <c:pt idx="27">
                  <c:v>4806</c:v>
                </c:pt>
                <c:pt idx="28">
                  <c:v>4960</c:v>
                </c:pt>
                <c:pt idx="29">
                  <c:v>5120</c:v>
                </c:pt>
                <c:pt idx="30">
                  <c:v>5269</c:v>
                </c:pt>
                <c:pt idx="31">
                  <c:v>5451</c:v>
                </c:pt>
                <c:pt idx="32">
                  <c:v>5607</c:v>
                </c:pt>
                <c:pt idx="33">
                  <c:v>5787</c:v>
                </c:pt>
                <c:pt idx="34">
                  <c:v>5972</c:v>
                </c:pt>
                <c:pt idx="35">
                  <c:v>6165</c:v>
                </c:pt>
                <c:pt idx="36">
                  <c:v>6331</c:v>
                </c:pt>
                <c:pt idx="37">
                  <c:v>6478</c:v>
                </c:pt>
                <c:pt idx="38">
                  <c:v>6655</c:v>
                </c:pt>
                <c:pt idx="39">
                  <c:v>6819</c:v>
                </c:pt>
                <c:pt idx="40">
                  <c:v>6992</c:v>
                </c:pt>
                <c:pt idx="41">
                  <c:v>7153</c:v>
                </c:pt>
                <c:pt idx="42">
                  <c:v>7319</c:v>
                </c:pt>
                <c:pt idx="43">
                  <c:v>7476</c:v>
                </c:pt>
                <c:pt idx="44">
                  <c:v>7673</c:v>
                </c:pt>
                <c:pt idx="45">
                  <c:v>7831</c:v>
                </c:pt>
                <c:pt idx="46">
                  <c:v>8034</c:v>
                </c:pt>
                <c:pt idx="47">
                  <c:v>8199</c:v>
                </c:pt>
                <c:pt idx="48">
                  <c:v>8392</c:v>
                </c:pt>
                <c:pt idx="49">
                  <c:v>8546</c:v>
                </c:pt>
                <c:pt idx="50">
                  <c:v>8709</c:v>
                </c:pt>
                <c:pt idx="51">
                  <c:v>8894</c:v>
                </c:pt>
                <c:pt idx="52">
                  <c:v>9064</c:v>
                </c:pt>
                <c:pt idx="53">
                  <c:v>9222</c:v>
                </c:pt>
                <c:pt idx="54">
                  <c:v>9389</c:v>
                </c:pt>
                <c:pt idx="55">
                  <c:v>9551</c:v>
                </c:pt>
                <c:pt idx="56">
                  <c:v>9717</c:v>
                </c:pt>
                <c:pt idx="57">
                  <c:v>9888</c:v>
                </c:pt>
                <c:pt idx="58">
                  <c:v>10054</c:v>
                </c:pt>
                <c:pt idx="59">
                  <c:v>10227</c:v>
                </c:pt>
                <c:pt idx="60">
                  <c:v>10402</c:v>
                </c:pt>
                <c:pt idx="61">
                  <c:v>10567</c:v>
                </c:pt>
                <c:pt idx="62">
                  <c:v>10742</c:v>
                </c:pt>
                <c:pt idx="63">
                  <c:v>10924</c:v>
                </c:pt>
                <c:pt idx="64">
                  <c:v>11104</c:v>
                </c:pt>
                <c:pt idx="65">
                  <c:v>11307</c:v>
                </c:pt>
                <c:pt idx="66">
                  <c:v>11499</c:v>
                </c:pt>
                <c:pt idx="67">
                  <c:v>11629</c:v>
                </c:pt>
                <c:pt idx="68">
                  <c:v>11795</c:v>
                </c:pt>
                <c:pt idx="69">
                  <c:v>11933</c:v>
                </c:pt>
                <c:pt idx="70">
                  <c:v>12103</c:v>
                </c:pt>
                <c:pt idx="71">
                  <c:v>12249</c:v>
                </c:pt>
                <c:pt idx="72">
                  <c:v>12421</c:v>
                </c:pt>
                <c:pt idx="73">
                  <c:v>12581</c:v>
                </c:pt>
                <c:pt idx="74">
                  <c:v>12742</c:v>
                </c:pt>
                <c:pt idx="75">
                  <c:v>12896</c:v>
                </c:pt>
                <c:pt idx="76">
                  <c:v>13066</c:v>
                </c:pt>
                <c:pt idx="77">
                  <c:v>13177</c:v>
                </c:pt>
                <c:pt idx="78">
                  <c:v>13302</c:v>
                </c:pt>
                <c:pt idx="79">
                  <c:v>13458</c:v>
                </c:pt>
                <c:pt idx="80">
                  <c:v>13640</c:v>
                </c:pt>
                <c:pt idx="81">
                  <c:v>13776</c:v>
                </c:pt>
                <c:pt idx="82">
                  <c:v>13911</c:v>
                </c:pt>
                <c:pt idx="83">
                  <c:v>14086</c:v>
                </c:pt>
                <c:pt idx="84">
                  <c:v>14254</c:v>
                </c:pt>
                <c:pt idx="85">
                  <c:v>14428</c:v>
                </c:pt>
                <c:pt idx="86">
                  <c:v>14602</c:v>
                </c:pt>
                <c:pt idx="87">
                  <c:v>14769</c:v>
                </c:pt>
                <c:pt idx="88">
                  <c:v>14936</c:v>
                </c:pt>
                <c:pt idx="89">
                  <c:v>15106</c:v>
                </c:pt>
                <c:pt idx="90">
                  <c:v>15286</c:v>
                </c:pt>
                <c:pt idx="91">
                  <c:v>15452</c:v>
                </c:pt>
                <c:pt idx="92">
                  <c:v>15606</c:v>
                </c:pt>
                <c:pt idx="93">
                  <c:v>15806</c:v>
                </c:pt>
                <c:pt idx="94">
                  <c:v>15983</c:v>
                </c:pt>
                <c:pt idx="95">
                  <c:v>16146</c:v>
                </c:pt>
                <c:pt idx="96">
                  <c:v>16344</c:v>
                </c:pt>
                <c:pt idx="97">
                  <c:v>16509</c:v>
                </c:pt>
                <c:pt idx="98">
                  <c:v>16673</c:v>
                </c:pt>
                <c:pt idx="99">
                  <c:v>16833</c:v>
                </c:pt>
                <c:pt idx="100">
                  <c:v>17013</c:v>
                </c:pt>
                <c:pt idx="101">
                  <c:v>17176</c:v>
                </c:pt>
                <c:pt idx="102">
                  <c:v>17306</c:v>
                </c:pt>
                <c:pt idx="103">
                  <c:v>17506</c:v>
                </c:pt>
                <c:pt idx="104">
                  <c:v>17727</c:v>
                </c:pt>
                <c:pt idx="105">
                  <c:v>17886</c:v>
                </c:pt>
                <c:pt idx="106">
                  <c:v>18051</c:v>
                </c:pt>
                <c:pt idx="107">
                  <c:v>18195</c:v>
                </c:pt>
                <c:pt idx="108">
                  <c:v>18381</c:v>
                </c:pt>
                <c:pt idx="109">
                  <c:v>18543</c:v>
                </c:pt>
                <c:pt idx="110">
                  <c:v>18716</c:v>
                </c:pt>
                <c:pt idx="111">
                  <c:v>18877</c:v>
                </c:pt>
                <c:pt idx="112">
                  <c:v>19054</c:v>
                </c:pt>
                <c:pt idx="113">
                  <c:v>19210</c:v>
                </c:pt>
                <c:pt idx="114">
                  <c:v>19409</c:v>
                </c:pt>
                <c:pt idx="115">
                  <c:v>19577</c:v>
                </c:pt>
                <c:pt idx="116">
                  <c:v>19745</c:v>
                </c:pt>
                <c:pt idx="117">
                  <c:v>19924</c:v>
                </c:pt>
                <c:pt idx="118">
                  <c:v>20125</c:v>
                </c:pt>
                <c:pt idx="119">
                  <c:v>20285</c:v>
                </c:pt>
                <c:pt idx="120">
                  <c:v>20481</c:v>
                </c:pt>
                <c:pt idx="121">
                  <c:v>20620</c:v>
                </c:pt>
                <c:pt idx="122">
                  <c:v>20785</c:v>
                </c:pt>
                <c:pt idx="123">
                  <c:v>20945</c:v>
                </c:pt>
                <c:pt idx="124">
                  <c:v>21116</c:v>
                </c:pt>
                <c:pt idx="125">
                  <c:v>21271</c:v>
                </c:pt>
                <c:pt idx="126">
                  <c:v>21449</c:v>
                </c:pt>
                <c:pt idx="127">
                  <c:v>21597</c:v>
                </c:pt>
                <c:pt idx="128">
                  <c:v>21769</c:v>
                </c:pt>
                <c:pt idx="129">
                  <c:v>21903</c:v>
                </c:pt>
                <c:pt idx="130">
                  <c:v>22092</c:v>
                </c:pt>
                <c:pt idx="131">
                  <c:v>22249</c:v>
                </c:pt>
                <c:pt idx="132">
                  <c:v>22432</c:v>
                </c:pt>
                <c:pt idx="133">
                  <c:v>22591</c:v>
                </c:pt>
                <c:pt idx="134">
                  <c:v>22739</c:v>
                </c:pt>
                <c:pt idx="135">
                  <c:v>22901</c:v>
                </c:pt>
                <c:pt idx="136">
                  <c:v>23076</c:v>
                </c:pt>
                <c:pt idx="137">
                  <c:v>23249</c:v>
                </c:pt>
                <c:pt idx="138">
                  <c:v>23398</c:v>
                </c:pt>
                <c:pt idx="139">
                  <c:v>23558</c:v>
                </c:pt>
                <c:pt idx="140">
                  <c:v>23693</c:v>
                </c:pt>
                <c:pt idx="141">
                  <c:v>23875</c:v>
                </c:pt>
                <c:pt idx="142">
                  <c:v>24046</c:v>
                </c:pt>
                <c:pt idx="143">
                  <c:v>24240</c:v>
                </c:pt>
                <c:pt idx="144">
                  <c:v>24403</c:v>
                </c:pt>
                <c:pt idx="145">
                  <c:v>24562</c:v>
                </c:pt>
                <c:pt idx="146">
                  <c:v>24692</c:v>
                </c:pt>
                <c:pt idx="147">
                  <c:v>24867</c:v>
                </c:pt>
                <c:pt idx="148">
                  <c:v>25024</c:v>
                </c:pt>
                <c:pt idx="149">
                  <c:v>25203</c:v>
                </c:pt>
                <c:pt idx="150">
                  <c:v>25360</c:v>
                </c:pt>
                <c:pt idx="151">
                  <c:v>25536</c:v>
                </c:pt>
                <c:pt idx="152">
                  <c:v>25691</c:v>
                </c:pt>
                <c:pt idx="153">
                  <c:v>25862</c:v>
                </c:pt>
                <c:pt idx="154">
                  <c:v>26024</c:v>
                </c:pt>
                <c:pt idx="155">
                  <c:v>26210</c:v>
                </c:pt>
                <c:pt idx="156">
                  <c:v>26370</c:v>
                </c:pt>
                <c:pt idx="157">
                  <c:v>26553</c:v>
                </c:pt>
                <c:pt idx="158">
                  <c:v>26718</c:v>
                </c:pt>
                <c:pt idx="159">
                  <c:v>26884</c:v>
                </c:pt>
                <c:pt idx="160">
                  <c:v>27034</c:v>
                </c:pt>
                <c:pt idx="161">
                  <c:v>27235</c:v>
                </c:pt>
                <c:pt idx="162">
                  <c:v>27401</c:v>
                </c:pt>
                <c:pt idx="163">
                  <c:v>27575</c:v>
                </c:pt>
                <c:pt idx="164">
                  <c:v>27731</c:v>
                </c:pt>
                <c:pt idx="165">
                  <c:v>27907</c:v>
                </c:pt>
                <c:pt idx="166">
                  <c:v>28077</c:v>
                </c:pt>
                <c:pt idx="167">
                  <c:v>28267</c:v>
                </c:pt>
                <c:pt idx="168">
                  <c:v>28473</c:v>
                </c:pt>
                <c:pt idx="169">
                  <c:v>28630</c:v>
                </c:pt>
                <c:pt idx="170">
                  <c:v>28802</c:v>
                </c:pt>
                <c:pt idx="171">
                  <c:v>28975</c:v>
                </c:pt>
                <c:pt idx="172">
                  <c:v>29135</c:v>
                </c:pt>
                <c:pt idx="173">
                  <c:v>29321</c:v>
                </c:pt>
                <c:pt idx="174">
                  <c:v>29485</c:v>
                </c:pt>
                <c:pt idx="175">
                  <c:v>29676</c:v>
                </c:pt>
                <c:pt idx="176">
                  <c:v>29865</c:v>
                </c:pt>
                <c:pt idx="177">
                  <c:v>30018</c:v>
                </c:pt>
                <c:pt idx="178">
                  <c:v>30192</c:v>
                </c:pt>
                <c:pt idx="179">
                  <c:v>30353</c:v>
                </c:pt>
                <c:pt idx="180">
                  <c:v>30506</c:v>
                </c:pt>
                <c:pt idx="181">
                  <c:v>30694</c:v>
                </c:pt>
                <c:pt idx="182">
                  <c:v>30873</c:v>
                </c:pt>
                <c:pt idx="183">
                  <c:v>31047</c:v>
                </c:pt>
                <c:pt idx="184">
                  <c:v>31228</c:v>
                </c:pt>
                <c:pt idx="185">
                  <c:v>31434</c:v>
                </c:pt>
                <c:pt idx="186">
                  <c:v>31643</c:v>
                </c:pt>
                <c:pt idx="187">
                  <c:v>31828</c:v>
                </c:pt>
                <c:pt idx="188">
                  <c:v>32031</c:v>
                </c:pt>
                <c:pt idx="189">
                  <c:v>32225</c:v>
                </c:pt>
                <c:pt idx="190">
                  <c:v>32382</c:v>
                </c:pt>
                <c:pt idx="191">
                  <c:v>32553</c:v>
                </c:pt>
                <c:pt idx="192">
                  <c:v>32711</c:v>
                </c:pt>
                <c:pt idx="193">
                  <c:v>32842</c:v>
                </c:pt>
                <c:pt idx="194">
                  <c:v>33009</c:v>
                </c:pt>
                <c:pt idx="195">
                  <c:v>33136</c:v>
                </c:pt>
                <c:pt idx="196">
                  <c:v>33263</c:v>
                </c:pt>
                <c:pt idx="197">
                  <c:v>33484</c:v>
                </c:pt>
                <c:pt idx="198">
                  <c:v>33675</c:v>
                </c:pt>
                <c:pt idx="199">
                  <c:v>33869</c:v>
                </c:pt>
                <c:pt idx="200">
                  <c:v>34065</c:v>
                </c:pt>
                <c:pt idx="201">
                  <c:v>34258</c:v>
                </c:pt>
                <c:pt idx="202">
                  <c:v>34461</c:v>
                </c:pt>
                <c:pt idx="203">
                  <c:v>34649</c:v>
                </c:pt>
                <c:pt idx="204">
                  <c:v>34868</c:v>
                </c:pt>
                <c:pt idx="205">
                  <c:v>35062</c:v>
                </c:pt>
                <c:pt idx="206">
                  <c:v>35298</c:v>
                </c:pt>
                <c:pt idx="207">
                  <c:v>35472</c:v>
                </c:pt>
                <c:pt idx="208">
                  <c:v>35658</c:v>
                </c:pt>
                <c:pt idx="209">
                  <c:v>35848</c:v>
                </c:pt>
                <c:pt idx="210">
                  <c:v>36046</c:v>
                </c:pt>
                <c:pt idx="211">
                  <c:v>36253</c:v>
                </c:pt>
                <c:pt idx="212">
                  <c:v>36445</c:v>
                </c:pt>
                <c:pt idx="213">
                  <c:v>36624</c:v>
                </c:pt>
                <c:pt idx="214">
                  <c:v>36815</c:v>
                </c:pt>
                <c:pt idx="215">
                  <c:v>37013</c:v>
                </c:pt>
                <c:pt idx="216">
                  <c:v>37219</c:v>
                </c:pt>
                <c:pt idx="217">
                  <c:v>37417</c:v>
                </c:pt>
                <c:pt idx="218">
                  <c:v>37577</c:v>
                </c:pt>
                <c:pt idx="219">
                  <c:v>37732</c:v>
                </c:pt>
                <c:pt idx="220">
                  <c:v>37911</c:v>
                </c:pt>
                <c:pt idx="221">
                  <c:v>38071</c:v>
                </c:pt>
                <c:pt idx="222">
                  <c:v>38248</c:v>
                </c:pt>
                <c:pt idx="223">
                  <c:v>38438</c:v>
                </c:pt>
                <c:pt idx="224">
                  <c:v>38598</c:v>
                </c:pt>
                <c:pt idx="225">
                  <c:v>38756</c:v>
                </c:pt>
                <c:pt idx="226">
                  <c:v>38957</c:v>
                </c:pt>
                <c:pt idx="227">
                  <c:v>39140</c:v>
                </c:pt>
                <c:pt idx="228">
                  <c:v>39339</c:v>
                </c:pt>
                <c:pt idx="229">
                  <c:v>39531</c:v>
                </c:pt>
                <c:pt idx="230">
                  <c:v>39739</c:v>
                </c:pt>
                <c:pt idx="231">
                  <c:v>39944</c:v>
                </c:pt>
                <c:pt idx="232">
                  <c:v>40142</c:v>
                </c:pt>
                <c:pt idx="233">
                  <c:v>40352</c:v>
                </c:pt>
                <c:pt idx="234">
                  <c:v>40554</c:v>
                </c:pt>
                <c:pt idx="235">
                  <c:v>40758</c:v>
                </c:pt>
                <c:pt idx="236">
                  <c:v>40953</c:v>
                </c:pt>
                <c:pt idx="237">
                  <c:v>41145</c:v>
                </c:pt>
                <c:pt idx="238">
                  <c:v>41332</c:v>
                </c:pt>
                <c:pt idx="239">
                  <c:v>41541</c:v>
                </c:pt>
                <c:pt idx="240">
                  <c:v>41738</c:v>
                </c:pt>
                <c:pt idx="241">
                  <c:v>41961</c:v>
                </c:pt>
                <c:pt idx="242">
                  <c:v>42146</c:v>
                </c:pt>
                <c:pt idx="243">
                  <c:v>42344</c:v>
                </c:pt>
                <c:pt idx="244">
                  <c:v>42553</c:v>
                </c:pt>
                <c:pt idx="245">
                  <c:v>42738</c:v>
                </c:pt>
                <c:pt idx="246">
                  <c:v>42928</c:v>
                </c:pt>
                <c:pt idx="247">
                  <c:v>43120</c:v>
                </c:pt>
                <c:pt idx="248">
                  <c:v>43319</c:v>
                </c:pt>
                <c:pt idx="249">
                  <c:v>43587</c:v>
                </c:pt>
                <c:pt idx="250">
                  <c:v>43804</c:v>
                </c:pt>
                <c:pt idx="251">
                  <c:v>43993</c:v>
                </c:pt>
                <c:pt idx="252">
                  <c:v>44181</c:v>
                </c:pt>
                <c:pt idx="253">
                  <c:v>44361</c:v>
                </c:pt>
                <c:pt idx="254">
                  <c:v>44526</c:v>
                </c:pt>
                <c:pt idx="255">
                  <c:v>44700</c:v>
                </c:pt>
                <c:pt idx="256">
                  <c:v>44878</c:v>
                </c:pt>
                <c:pt idx="257">
                  <c:v>45032</c:v>
                </c:pt>
                <c:pt idx="258">
                  <c:v>45234</c:v>
                </c:pt>
                <c:pt idx="259">
                  <c:v>45355</c:v>
                </c:pt>
                <c:pt idx="260">
                  <c:v>45499</c:v>
                </c:pt>
                <c:pt idx="261">
                  <c:v>45633</c:v>
                </c:pt>
                <c:pt idx="262">
                  <c:v>45795</c:v>
                </c:pt>
                <c:pt idx="263">
                  <c:v>45979</c:v>
                </c:pt>
                <c:pt idx="264">
                  <c:v>46193</c:v>
                </c:pt>
                <c:pt idx="265">
                  <c:v>46353</c:v>
                </c:pt>
                <c:pt idx="266">
                  <c:v>46514</c:v>
                </c:pt>
                <c:pt idx="267">
                  <c:v>46699</c:v>
                </c:pt>
                <c:pt idx="268">
                  <c:v>46861</c:v>
                </c:pt>
                <c:pt idx="269">
                  <c:v>47043</c:v>
                </c:pt>
                <c:pt idx="270">
                  <c:v>47217</c:v>
                </c:pt>
                <c:pt idx="271">
                  <c:v>47379</c:v>
                </c:pt>
                <c:pt idx="272">
                  <c:v>47545</c:v>
                </c:pt>
                <c:pt idx="273">
                  <c:v>47716</c:v>
                </c:pt>
                <c:pt idx="274">
                  <c:v>47905</c:v>
                </c:pt>
                <c:pt idx="275">
                  <c:v>48116</c:v>
                </c:pt>
                <c:pt idx="276">
                  <c:v>48279</c:v>
                </c:pt>
                <c:pt idx="277">
                  <c:v>48472</c:v>
                </c:pt>
                <c:pt idx="278">
                  <c:v>48618</c:v>
                </c:pt>
                <c:pt idx="279">
                  <c:v>48800</c:v>
                </c:pt>
                <c:pt idx="280">
                  <c:v>48976</c:v>
                </c:pt>
                <c:pt idx="281">
                  <c:v>49151</c:v>
                </c:pt>
                <c:pt idx="282">
                  <c:v>49300</c:v>
                </c:pt>
                <c:pt idx="283">
                  <c:v>49463</c:v>
                </c:pt>
                <c:pt idx="284">
                  <c:v>49632</c:v>
                </c:pt>
                <c:pt idx="285">
                  <c:v>49797</c:v>
                </c:pt>
                <c:pt idx="286">
                  <c:v>49965</c:v>
                </c:pt>
                <c:pt idx="287">
                  <c:v>50125</c:v>
                </c:pt>
                <c:pt idx="288">
                  <c:v>50300</c:v>
                </c:pt>
                <c:pt idx="289">
                  <c:v>50430</c:v>
                </c:pt>
                <c:pt idx="290">
                  <c:v>50593</c:v>
                </c:pt>
                <c:pt idx="291">
                  <c:v>50725</c:v>
                </c:pt>
                <c:pt idx="292">
                  <c:v>50895</c:v>
                </c:pt>
                <c:pt idx="293">
                  <c:v>51023</c:v>
                </c:pt>
                <c:pt idx="294">
                  <c:v>51164</c:v>
                </c:pt>
                <c:pt idx="295">
                  <c:v>51329</c:v>
                </c:pt>
                <c:pt idx="296">
                  <c:v>51481</c:v>
                </c:pt>
                <c:pt idx="297">
                  <c:v>51638</c:v>
                </c:pt>
                <c:pt idx="298">
                  <c:v>51799</c:v>
                </c:pt>
                <c:pt idx="299">
                  <c:v>51975</c:v>
                </c:pt>
                <c:pt idx="300">
                  <c:v>52141</c:v>
                </c:pt>
                <c:pt idx="301">
                  <c:v>52298</c:v>
                </c:pt>
                <c:pt idx="302">
                  <c:v>52501</c:v>
                </c:pt>
                <c:pt idx="303">
                  <c:v>52667</c:v>
                </c:pt>
                <c:pt idx="304">
                  <c:v>52816</c:v>
                </c:pt>
                <c:pt idx="305">
                  <c:v>52968</c:v>
                </c:pt>
                <c:pt idx="306">
                  <c:v>53125</c:v>
                </c:pt>
                <c:pt idx="307">
                  <c:v>53299</c:v>
                </c:pt>
                <c:pt idx="308">
                  <c:v>53481</c:v>
                </c:pt>
                <c:pt idx="309">
                  <c:v>53624</c:v>
                </c:pt>
                <c:pt idx="310">
                  <c:v>53808</c:v>
                </c:pt>
                <c:pt idx="311">
                  <c:v>53976</c:v>
                </c:pt>
                <c:pt idx="312">
                  <c:v>54156</c:v>
                </c:pt>
                <c:pt idx="313">
                  <c:v>54308</c:v>
                </c:pt>
                <c:pt idx="314">
                  <c:v>54488</c:v>
                </c:pt>
                <c:pt idx="315">
                  <c:v>54645</c:v>
                </c:pt>
                <c:pt idx="316">
                  <c:v>54830</c:v>
                </c:pt>
                <c:pt idx="317">
                  <c:v>54998</c:v>
                </c:pt>
                <c:pt idx="318">
                  <c:v>55176</c:v>
                </c:pt>
                <c:pt idx="319">
                  <c:v>55352</c:v>
                </c:pt>
                <c:pt idx="320">
                  <c:v>55555</c:v>
                </c:pt>
                <c:pt idx="321">
                  <c:v>55726</c:v>
                </c:pt>
                <c:pt idx="322">
                  <c:v>55891</c:v>
                </c:pt>
                <c:pt idx="323">
                  <c:v>56068</c:v>
                </c:pt>
                <c:pt idx="324">
                  <c:v>56232</c:v>
                </c:pt>
                <c:pt idx="325">
                  <c:v>56404</c:v>
                </c:pt>
                <c:pt idx="326">
                  <c:v>56607</c:v>
                </c:pt>
                <c:pt idx="327">
                  <c:v>56780</c:v>
                </c:pt>
                <c:pt idx="328">
                  <c:v>56929</c:v>
                </c:pt>
                <c:pt idx="329">
                  <c:v>57080</c:v>
                </c:pt>
                <c:pt idx="330">
                  <c:v>57267</c:v>
                </c:pt>
                <c:pt idx="331">
                  <c:v>57399</c:v>
                </c:pt>
                <c:pt idx="332">
                  <c:v>57565</c:v>
                </c:pt>
                <c:pt idx="333">
                  <c:v>57683</c:v>
                </c:pt>
                <c:pt idx="334">
                  <c:v>57891</c:v>
                </c:pt>
                <c:pt idx="335">
                  <c:v>58065</c:v>
                </c:pt>
                <c:pt idx="336">
                  <c:v>58219</c:v>
                </c:pt>
                <c:pt idx="337">
                  <c:v>58386</c:v>
                </c:pt>
                <c:pt idx="338">
                  <c:v>58528</c:v>
                </c:pt>
                <c:pt idx="339">
                  <c:v>58700</c:v>
                </c:pt>
                <c:pt idx="340">
                  <c:v>58851</c:v>
                </c:pt>
                <c:pt idx="341">
                  <c:v>59028</c:v>
                </c:pt>
                <c:pt idx="342">
                  <c:v>59193</c:v>
                </c:pt>
                <c:pt idx="343">
                  <c:v>59372</c:v>
                </c:pt>
                <c:pt idx="344">
                  <c:v>59530</c:v>
                </c:pt>
                <c:pt idx="345">
                  <c:v>59697</c:v>
                </c:pt>
                <c:pt idx="346">
                  <c:v>59853</c:v>
                </c:pt>
                <c:pt idx="347">
                  <c:v>60036</c:v>
                </c:pt>
                <c:pt idx="348">
                  <c:v>60204</c:v>
                </c:pt>
                <c:pt idx="349">
                  <c:v>60365</c:v>
                </c:pt>
                <c:pt idx="350">
                  <c:v>60533</c:v>
                </c:pt>
                <c:pt idx="351">
                  <c:v>60737</c:v>
                </c:pt>
                <c:pt idx="352">
                  <c:v>60898</c:v>
                </c:pt>
                <c:pt idx="353">
                  <c:v>61046</c:v>
                </c:pt>
                <c:pt idx="354">
                  <c:v>61240</c:v>
                </c:pt>
                <c:pt idx="355">
                  <c:v>61418</c:v>
                </c:pt>
                <c:pt idx="356">
                  <c:v>61604</c:v>
                </c:pt>
                <c:pt idx="357">
                  <c:v>61761</c:v>
                </c:pt>
                <c:pt idx="358">
                  <c:v>61964</c:v>
                </c:pt>
                <c:pt idx="359">
                  <c:v>62145</c:v>
                </c:pt>
                <c:pt idx="360">
                  <c:v>62313</c:v>
                </c:pt>
                <c:pt idx="361">
                  <c:v>62488</c:v>
                </c:pt>
                <c:pt idx="362">
                  <c:v>62675</c:v>
                </c:pt>
                <c:pt idx="363">
                  <c:v>62842</c:v>
                </c:pt>
                <c:pt idx="364">
                  <c:v>63025</c:v>
                </c:pt>
                <c:pt idx="365">
                  <c:v>63183</c:v>
                </c:pt>
                <c:pt idx="366">
                  <c:v>63366</c:v>
                </c:pt>
                <c:pt idx="367">
                  <c:v>63528</c:v>
                </c:pt>
                <c:pt idx="368">
                  <c:v>63694</c:v>
                </c:pt>
                <c:pt idx="369">
                  <c:v>63870</c:v>
                </c:pt>
                <c:pt idx="370">
                  <c:v>64047</c:v>
                </c:pt>
                <c:pt idx="371">
                  <c:v>64233</c:v>
                </c:pt>
                <c:pt idx="372">
                  <c:v>64408</c:v>
                </c:pt>
                <c:pt idx="373">
                  <c:v>64572</c:v>
                </c:pt>
                <c:pt idx="374">
                  <c:v>64747</c:v>
                </c:pt>
                <c:pt idx="375">
                  <c:v>64946</c:v>
                </c:pt>
                <c:pt idx="376">
                  <c:v>65126</c:v>
                </c:pt>
                <c:pt idx="377">
                  <c:v>65302</c:v>
                </c:pt>
                <c:pt idx="378">
                  <c:v>65456</c:v>
                </c:pt>
                <c:pt idx="379">
                  <c:v>65625</c:v>
                </c:pt>
                <c:pt idx="380">
                  <c:v>65778</c:v>
                </c:pt>
                <c:pt idx="381">
                  <c:v>65958</c:v>
                </c:pt>
                <c:pt idx="382">
                  <c:v>66124</c:v>
                </c:pt>
                <c:pt idx="383">
                  <c:v>66319</c:v>
                </c:pt>
                <c:pt idx="384">
                  <c:v>66472</c:v>
                </c:pt>
                <c:pt idx="385">
                  <c:v>66653</c:v>
                </c:pt>
                <c:pt idx="386">
                  <c:v>66824</c:v>
                </c:pt>
                <c:pt idx="387">
                  <c:v>66978</c:v>
                </c:pt>
                <c:pt idx="388">
                  <c:v>67145</c:v>
                </c:pt>
                <c:pt idx="389">
                  <c:v>67318</c:v>
                </c:pt>
                <c:pt idx="390">
                  <c:v>67486</c:v>
                </c:pt>
                <c:pt idx="391">
                  <c:v>67652</c:v>
                </c:pt>
                <c:pt idx="392">
                  <c:v>67837</c:v>
                </c:pt>
                <c:pt idx="393">
                  <c:v>68011</c:v>
                </c:pt>
                <c:pt idx="394">
                  <c:v>68173</c:v>
                </c:pt>
                <c:pt idx="395">
                  <c:v>68369</c:v>
                </c:pt>
                <c:pt idx="396">
                  <c:v>68531</c:v>
                </c:pt>
                <c:pt idx="397">
                  <c:v>68736</c:v>
                </c:pt>
                <c:pt idx="398">
                  <c:v>68889</c:v>
                </c:pt>
                <c:pt idx="399">
                  <c:v>69065</c:v>
                </c:pt>
                <c:pt idx="400">
                  <c:v>69223</c:v>
                </c:pt>
                <c:pt idx="401">
                  <c:v>69450</c:v>
                </c:pt>
                <c:pt idx="402">
                  <c:v>69595</c:v>
                </c:pt>
                <c:pt idx="403">
                  <c:v>69777</c:v>
                </c:pt>
                <c:pt idx="404">
                  <c:v>69942</c:v>
                </c:pt>
                <c:pt idx="405">
                  <c:v>70094</c:v>
                </c:pt>
                <c:pt idx="406">
                  <c:v>70256</c:v>
                </c:pt>
                <c:pt idx="407">
                  <c:v>70400</c:v>
                </c:pt>
                <c:pt idx="408">
                  <c:v>70579</c:v>
                </c:pt>
                <c:pt idx="409">
                  <c:v>70709</c:v>
                </c:pt>
                <c:pt idx="410">
                  <c:v>70871</c:v>
                </c:pt>
                <c:pt idx="411">
                  <c:v>71008</c:v>
                </c:pt>
                <c:pt idx="412">
                  <c:v>71170</c:v>
                </c:pt>
                <c:pt idx="413">
                  <c:v>71322</c:v>
                </c:pt>
                <c:pt idx="414">
                  <c:v>71504</c:v>
                </c:pt>
                <c:pt idx="415">
                  <c:v>71655</c:v>
                </c:pt>
                <c:pt idx="416">
                  <c:v>71832</c:v>
                </c:pt>
                <c:pt idx="417">
                  <c:v>71990</c:v>
                </c:pt>
                <c:pt idx="418">
                  <c:v>72141</c:v>
                </c:pt>
                <c:pt idx="419">
                  <c:v>72314</c:v>
                </c:pt>
                <c:pt idx="420">
                  <c:v>72471</c:v>
                </c:pt>
                <c:pt idx="421">
                  <c:v>72643</c:v>
                </c:pt>
                <c:pt idx="422">
                  <c:v>72812</c:v>
                </c:pt>
                <c:pt idx="423">
                  <c:v>73015</c:v>
                </c:pt>
                <c:pt idx="424">
                  <c:v>73158</c:v>
                </c:pt>
                <c:pt idx="425">
                  <c:v>73341</c:v>
                </c:pt>
                <c:pt idx="426">
                  <c:v>73521</c:v>
                </c:pt>
                <c:pt idx="427">
                  <c:v>73670</c:v>
                </c:pt>
                <c:pt idx="428">
                  <c:v>73841</c:v>
                </c:pt>
                <c:pt idx="429">
                  <c:v>74001</c:v>
                </c:pt>
                <c:pt idx="430">
                  <c:v>74164</c:v>
                </c:pt>
                <c:pt idx="431">
                  <c:v>74320</c:v>
                </c:pt>
                <c:pt idx="432">
                  <c:v>74492</c:v>
                </c:pt>
                <c:pt idx="433">
                  <c:v>74649</c:v>
                </c:pt>
                <c:pt idx="434">
                  <c:v>74824</c:v>
                </c:pt>
                <c:pt idx="435">
                  <c:v>74985</c:v>
                </c:pt>
                <c:pt idx="436">
                  <c:v>75167</c:v>
                </c:pt>
                <c:pt idx="437">
                  <c:v>75318</c:v>
                </c:pt>
                <c:pt idx="438">
                  <c:v>75507</c:v>
                </c:pt>
                <c:pt idx="439">
                  <c:v>75685</c:v>
                </c:pt>
                <c:pt idx="440">
                  <c:v>75879</c:v>
                </c:pt>
                <c:pt idx="441">
                  <c:v>76029</c:v>
                </c:pt>
                <c:pt idx="442">
                  <c:v>76199</c:v>
                </c:pt>
                <c:pt idx="443">
                  <c:v>76401</c:v>
                </c:pt>
                <c:pt idx="444">
                  <c:v>76605</c:v>
                </c:pt>
                <c:pt idx="445">
                  <c:v>76810</c:v>
                </c:pt>
                <c:pt idx="446">
                  <c:v>77001</c:v>
                </c:pt>
                <c:pt idx="447">
                  <c:v>77189</c:v>
                </c:pt>
                <c:pt idx="448">
                  <c:v>77383</c:v>
                </c:pt>
                <c:pt idx="449">
                  <c:v>77583</c:v>
                </c:pt>
                <c:pt idx="450">
                  <c:v>77772</c:v>
                </c:pt>
                <c:pt idx="451">
                  <c:v>77934</c:v>
                </c:pt>
                <c:pt idx="452">
                  <c:v>78102</c:v>
                </c:pt>
                <c:pt idx="453">
                  <c:v>78276</c:v>
                </c:pt>
                <c:pt idx="454">
                  <c:v>78464</c:v>
                </c:pt>
                <c:pt idx="455">
                  <c:v>78675</c:v>
                </c:pt>
                <c:pt idx="456">
                  <c:v>78874</c:v>
                </c:pt>
                <c:pt idx="457">
                  <c:v>79048</c:v>
                </c:pt>
                <c:pt idx="458">
                  <c:v>79209</c:v>
                </c:pt>
                <c:pt idx="459">
                  <c:v>79382</c:v>
                </c:pt>
                <c:pt idx="460">
                  <c:v>79555</c:v>
                </c:pt>
                <c:pt idx="461">
                  <c:v>79726</c:v>
                </c:pt>
                <c:pt idx="462">
                  <c:v>79893</c:v>
                </c:pt>
                <c:pt idx="463">
                  <c:v>80081</c:v>
                </c:pt>
                <c:pt idx="464">
                  <c:v>80235</c:v>
                </c:pt>
                <c:pt idx="465">
                  <c:v>80418</c:v>
                </c:pt>
                <c:pt idx="466">
                  <c:v>80605</c:v>
                </c:pt>
                <c:pt idx="467">
                  <c:v>80771</c:v>
                </c:pt>
                <c:pt idx="468">
                  <c:v>80924</c:v>
                </c:pt>
                <c:pt idx="469">
                  <c:v>81099</c:v>
                </c:pt>
                <c:pt idx="470">
                  <c:v>81313</c:v>
                </c:pt>
                <c:pt idx="471">
                  <c:v>81508</c:v>
                </c:pt>
                <c:pt idx="472">
                  <c:v>81672</c:v>
                </c:pt>
                <c:pt idx="473">
                  <c:v>81845</c:v>
                </c:pt>
                <c:pt idx="474">
                  <c:v>82018</c:v>
                </c:pt>
                <c:pt idx="475">
                  <c:v>82180</c:v>
                </c:pt>
                <c:pt idx="476">
                  <c:v>82367</c:v>
                </c:pt>
                <c:pt idx="477">
                  <c:v>82576</c:v>
                </c:pt>
                <c:pt idx="478">
                  <c:v>82811</c:v>
                </c:pt>
                <c:pt idx="479">
                  <c:v>82986</c:v>
                </c:pt>
                <c:pt idx="480">
                  <c:v>83191</c:v>
                </c:pt>
                <c:pt idx="481">
                  <c:v>83402</c:v>
                </c:pt>
                <c:pt idx="482">
                  <c:v>83590</c:v>
                </c:pt>
                <c:pt idx="483">
                  <c:v>83738</c:v>
                </c:pt>
                <c:pt idx="484">
                  <c:v>83915</c:v>
                </c:pt>
                <c:pt idx="485">
                  <c:v>84040</c:v>
                </c:pt>
                <c:pt idx="486">
                  <c:v>84218</c:v>
                </c:pt>
                <c:pt idx="487">
                  <c:v>84414</c:v>
                </c:pt>
                <c:pt idx="488">
                  <c:v>84585</c:v>
                </c:pt>
                <c:pt idx="489">
                  <c:v>84751</c:v>
                </c:pt>
                <c:pt idx="490">
                  <c:v>84887</c:v>
                </c:pt>
                <c:pt idx="491">
                  <c:v>85016</c:v>
                </c:pt>
              </c:numCache>
            </c:numRef>
          </c:cat>
          <c:val>
            <c:numRef>
              <c:f>Sheet1!$E$2:$E$493</c:f>
              <c:numCache>
                <c:formatCode>General</c:formatCode>
                <c:ptCount val="492"/>
                <c:pt idx="0">
                  <c:v>5.4228515625</c:v>
                </c:pt>
                <c:pt idx="1">
                  <c:v>6.275390625</c:v>
                </c:pt>
                <c:pt idx="2">
                  <c:v>7.318359375</c:v>
                </c:pt>
                <c:pt idx="3">
                  <c:v>8.80078125</c:v>
                </c:pt>
                <c:pt idx="4">
                  <c:v>9.044921875</c:v>
                </c:pt>
                <c:pt idx="5">
                  <c:v>10.185546875</c:v>
                </c:pt>
                <c:pt idx="6">
                  <c:v>11.119140625</c:v>
                </c:pt>
                <c:pt idx="7">
                  <c:v>11.3564453125</c:v>
                </c:pt>
                <c:pt idx="8">
                  <c:v>13.3544921875</c:v>
                </c:pt>
                <c:pt idx="9">
                  <c:v>15.7216796875</c:v>
                </c:pt>
                <c:pt idx="10">
                  <c:v>18.2646484375</c:v>
                </c:pt>
                <c:pt idx="11">
                  <c:v>18.2646484375</c:v>
                </c:pt>
                <c:pt idx="12">
                  <c:v>18.2646484375</c:v>
                </c:pt>
                <c:pt idx="13">
                  <c:v>18.2646484375</c:v>
                </c:pt>
                <c:pt idx="14">
                  <c:v>18.287109375</c:v>
                </c:pt>
                <c:pt idx="15">
                  <c:v>18.2841796875</c:v>
                </c:pt>
                <c:pt idx="16">
                  <c:v>18.3115234375</c:v>
                </c:pt>
                <c:pt idx="17">
                  <c:v>18.44921875</c:v>
                </c:pt>
                <c:pt idx="18">
                  <c:v>18.4755859375</c:v>
                </c:pt>
                <c:pt idx="19">
                  <c:v>18.47265625</c:v>
                </c:pt>
                <c:pt idx="20">
                  <c:v>18.4755859375</c:v>
                </c:pt>
                <c:pt idx="21">
                  <c:v>18.47265625</c:v>
                </c:pt>
                <c:pt idx="22">
                  <c:v>18.3759765625</c:v>
                </c:pt>
                <c:pt idx="23">
                  <c:v>19.0498046875</c:v>
                </c:pt>
                <c:pt idx="24">
                  <c:v>19.4267578125</c:v>
                </c:pt>
                <c:pt idx="25">
                  <c:v>19.4580078125</c:v>
                </c:pt>
                <c:pt idx="26">
                  <c:v>19.4580078125</c:v>
                </c:pt>
                <c:pt idx="27">
                  <c:v>19.5126953125</c:v>
                </c:pt>
                <c:pt idx="28">
                  <c:v>19.5126953125</c:v>
                </c:pt>
                <c:pt idx="29">
                  <c:v>19.34765625</c:v>
                </c:pt>
                <c:pt idx="30">
                  <c:v>19.3447265625</c:v>
                </c:pt>
                <c:pt idx="31">
                  <c:v>19.34765625</c:v>
                </c:pt>
                <c:pt idx="32">
                  <c:v>19.3447265625</c:v>
                </c:pt>
                <c:pt idx="33">
                  <c:v>19.345703125</c:v>
                </c:pt>
                <c:pt idx="34">
                  <c:v>19.3447265625</c:v>
                </c:pt>
                <c:pt idx="35">
                  <c:v>19.3447265625</c:v>
                </c:pt>
                <c:pt idx="36">
                  <c:v>19.3447265625</c:v>
                </c:pt>
                <c:pt idx="37">
                  <c:v>19.3447265625</c:v>
                </c:pt>
                <c:pt idx="38">
                  <c:v>19.3447265625</c:v>
                </c:pt>
                <c:pt idx="39">
                  <c:v>19.3447265625</c:v>
                </c:pt>
                <c:pt idx="40">
                  <c:v>19.3447265625</c:v>
                </c:pt>
                <c:pt idx="41">
                  <c:v>19.3447265625</c:v>
                </c:pt>
                <c:pt idx="42">
                  <c:v>19.3447265625</c:v>
                </c:pt>
                <c:pt idx="43">
                  <c:v>19.3447265625</c:v>
                </c:pt>
                <c:pt idx="44">
                  <c:v>19.3447265625</c:v>
                </c:pt>
                <c:pt idx="45">
                  <c:v>19.3447265625</c:v>
                </c:pt>
                <c:pt idx="46">
                  <c:v>19.3447265625</c:v>
                </c:pt>
                <c:pt idx="47">
                  <c:v>19.3447265625</c:v>
                </c:pt>
                <c:pt idx="48">
                  <c:v>19.3447265625</c:v>
                </c:pt>
                <c:pt idx="49">
                  <c:v>19.3447265625</c:v>
                </c:pt>
                <c:pt idx="50">
                  <c:v>19.3447265625</c:v>
                </c:pt>
                <c:pt idx="51">
                  <c:v>19.3447265625</c:v>
                </c:pt>
                <c:pt idx="52">
                  <c:v>19.3447265625</c:v>
                </c:pt>
                <c:pt idx="53">
                  <c:v>19.3447265625</c:v>
                </c:pt>
                <c:pt idx="54">
                  <c:v>19.3447265625</c:v>
                </c:pt>
                <c:pt idx="55">
                  <c:v>19.3447265625</c:v>
                </c:pt>
                <c:pt idx="56">
                  <c:v>19.3447265625</c:v>
                </c:pt>
                <c:pt idx="57">
                  <c:v>19.3466796875</c:v>
                </c:pt>
                <c:pt idx="58">
                  <c:v>19.3447265625</c:v>
                </c:pt>
                <c:pt idx="59">
                  <c:v>19.3466796875</c:v>
                </c:pt>
                <c:pt idx="60">
                  <c:v>19.3447265625</c:v>
                </c:pt>
                <c:pt idx="61">
                  <c:v>19.345703125</c:v>
                </c:pt>
                <c:pt idx="62">
                  <c:v>19.3447265625</c:v>
                </c:pt>
                <c:pt idx="63">
                  <c:v>19.3447265625</c:v>
                </c:pt>
                <c:pt idx="64">
                  <c:v>19.3447265625</c:v>
                </c:pt>
                <c:pt idx="65">
                  <c:v>19.5048828125</c:v>
                </c:pt>
                <c:pt idx="66">
                  <c:v>19.5048828125</c:v>
                </c:pt>
                <c:pt idx="67">
                  <c:v>19.5048828125</c:v>
                </c:pt>
                <c:pt idx="68">
                  <c:v>19.5048828125</c:v>
                </c:pt>
                <c:pt idx="69">
                  <c:v>19.5048828125</c:v>
                </c:pt>
                <c:pt idx="70">
                  <c:v>19.5048828125</c:v>
                </c:pt>
                <c:pt idx="71">
                  <c:v>19.5048828125</c:v>
                </c:pt>
                <c:pt idx="72">
                  <c:v>19.5166015625</c:v>
                </c:pt>
                <c:pt idx="73">
                  <c:v>19.5166015625</c:v>
                </c:pt>
                <c:pt idx="74">
                  <c:v>19.5166015625</c:v>
                </c:pt>
                <c:pt idx="75">
                  <c:v>19.5166015625</c:v>
                </c:pt>
                <c:pt idx="76">
                  <c:v>19.51953125</c:v>
                </c:pt>
                <c:pt idx="77">
                  <c:v>19.5166015625</c:v>
                </c:pt>
                <c:pt idx="78">
                  <c:v>19.5166015625</c:v>
                </c:pt>
                <c:pt idx="79">
                  <c:v>19.5166015625</c:v>
                </c:pt>
                <c:pt idx="80">
                  <c:v>19.5166015625</c:v>
                </c:pt>
                <c:pt idx="81">
                  <c:v>19.5166015625</c:v>
                </c:pt>
                <c:pt idx="82">
                  <c:v>19.5166015625</c:v>
                </c:pt>
                <c:pt idx="83">
                  <c:v>19.517578125</c:v>
                </c:pt>
                <c:pt idx="84">
                  <c:v>19.5166015625</c:v>
                </c:pt>
                <c:pt idx="85">
                  <c:v>19.517578125</c:v>
                </c:pt>
                <c:pt idx="86">
                  <c:v>19.5166015625</c:v>
                </c:pt>
                <c:pt idx="87">
                  <c:v>19.517578125</c:v>
                </c:pt>
                <c:pt idx="88">
                  <c:v>19.5166015625</c:v>
                </c:pt>
                <c:pt idx="89">
                  <c:v>19.5185546875</c:v>
                </c:pt>
                <c:pt idx="90">
                  <c:v>19.5166015625</c:v>
                </c:pt>
                <c:pt idx="91">
                  <c:v>19.5166015625</c:v>
                </c:pt>
                <c:pt idx="92">
                  <c:v>19.5166015625</c:v>
                </c:pt>
                <c:pt idx="93">
                  <c:v>19.5185546875</c:v>
                </c:pt>
                <c:pt idx="94">
                  <c:v>19.5166015625</c:v>
                </c:pt>
                <c:pt idx="95">
                  <c:v>19.517578125</c:v>
                </c:pt>
                <c:pt idx="96">
                  <c:v>19.5166015625</c:v>
                </c:pt>
                <c:pt idx="97">
                  <c:v>19.5166015625</c:v>
                </c:pt>
                <c:pt idx="98">
                  <c:v>19.5166015625</c:v>
                </c:pt>
                <c:pt idx="99">
                  <c:v>19.517578125</c:v>
                </c:pt>
                <c:pt idx="100">
                  <c:v>19.5166015625</c:v>
                </c:pt>
                <c:pt idx="101">
                  <c:v>19.5166015625</c:v>
                </c:pt>
                <c:pt idx="102">
                  <c:v>19.5166015625</c:v>
                </c:pt>
                <c:pt idx="103">
                  <c:v>19.5185546875</c:v>
                </c:pt>
                <c:pt idx="104">
                  <c:v>19.5166015625</c:v>
                </c:pt>
                <c:pt idx="105">
                  <c:v>19.5166015625</c:v>
                </c:pt>
                <c:pt idx="106">
                  <c:v>19.5166015625</c:v>
                </c:pt>
                <c:pt idx="107">
                  <c:v>19.5166015625</c:v>
                </c:pt>
                <c:pt idx="108">
                  <c:v>19.5166015625</c:v>
                </c:pt>
                <c:pt idx="109">
                  <c:v>19.5166015625</c:v>
                </c:pt>
                <c:pt idx="110">
                  <c:v>19.5166015625</c:v>
                </c:pt>
                <c:pt idx="111">
                  <c:v>19.5166015625</c:v>
                </c:pt>
                <c:pt idx="112">
                  <c:v>19.5166015625</c:v>
                </c:pt>
                <c:pt idx="113">
                  <c:v>19.5166015625</c:v>
                </c:pt>
                <c:pt idx="114">
                  <c:v>19.5322265625</c:v>
                </c:pt>
                <c:pt idx="115">
                  <c:v>19.5322265625</c:v>
                </c:pt>
                <c:pt idx="116">
                  <c:v>19.5322265625</c:v>
                </c:pt>
                <c:pt idx="117">
                  <c:v>19.533203125</c:v>
                </c:pt>
                <c:pt idx="118">
                  <c:v>19.5322265625</c:v>
                </c:pt>
                <c:pt idx="119">
                  <c:v>19.5322265625</c:v>
                </c:pt>
                <c:pt idx="120">
                  <c:v>19.5322265625</c:v>
                </c:pt>
                <c:pt idx="121">
                  <c:v>19.5322265625</c:v>
                </c:pt>
                <c:pt idx="122">
                  <c:v>19.5322265625</c:v>
                </c:pt>
                <c:pt idx="123">
                  <c:v>19.5322265625</c:v>
                </c:pt>
                <c:pt idx="124">
                  <c:v>19.5322265625</c:v>
                </c:pt>
                <c:pt idx="125">
                  <c:v>19.533203125</c:v>
                </c:pt>
                <c:pt idx="126">
                  <c:v>19.5439453125</c:v>
                </c:pt>
                <c:pt idx="127">
                  <c:v>19.5439453125</c:v>
                </c:pt>
                <c:pt idx="128">
                  <c:v>19.5439453125</c:v>
                </c:pt>
                <c:pt idx="129">
                  <c:v>19.5439453125</c:v>
                </c:pt>
                <c:pt idx="130">
                  <c:v>19.5439453125</c:v>
                </c:pt>
                <c:pt idx="131">
                  <c:v>19.5439453125</c:v>
                </c:pt>
                <c:pt idx="132">
                  <c:v>19.5439453125</c:v>
                </c:pt>
                <c:pt idx="133">
                  <c:v>19.5439453125</c:v>
                </c:pt>
                <c:pt idx="134">
                  <c:v>19.546875</c:v>
                </c:pt>
                <c:pt idx="135">
                  <c:v>19.5439453125</c:v>
                </c:pt>
                <c:pt idx="136">
                  <c:v>19.546875</c:v>
                </c:pt>
                <c:pt idx="137">
                  <c:v>19.5439453125</c:v>
                </c:pt>
                <c:pt idx="138">
                  <c:v>19.5439453125</c:v>
                </c:pt>
                <c:pt idx="139">
                  <c:v>19.5439453125</c:v>
                </c:pt>
                <c:pt idx="140">
                  <c:v>19.5439453125</c:v>
                </c:pt>
                <c:pt idx="141">
                  <c:v>19.5439453125</c:v>
                </c:pt>
                <c:pt idx="142">
                  <c:v>19.5439453125</c:v>
                </c:pt>
                <c:pt idx="143">
                  <c:v>19.5439453125</c:v>
                </c:pt>
                <c:pt idx="144">
                  <c:v>19.5439453125</c:v>
                </c:pt>
                <c:pt idx="145">
                  <c:v>19.5439453125</c:v>
                </c:pt>
                <c:pt idx="146">
                  <c:v>19.5439453125</c:v>
                </c:pt>
                <c:pt idx="147">
                  <c:v>19.5439453125</c:v>
                </c:pt>
                <c:pt idx="148">
                  <c:v>19.5439453125</c:v>
                </c:pt>
                <c:pt idx="149">
                  <c:v>19.5439453125</c:v>
                </c:pt>
                <c:pt idx="150">
                  <c:v>19.5439453125</c:v>
                </c:pt>
                <c:pt idx="151">
                  <c:v>19.5439453125</c:v>
                </c:pt>
                <c:pt idx="152">
                  <c:v>19.5439453125</c:v>
                </c:pt>
                <c:pt idx="153">
                  <c:v>19.5439453125</c:v>
                </c:pt>
                <c:pt idx="154">
                  <c:v>19.5439453125</c:v>
                </c:pt>
                <c:pt idx="155">
                  <c:v>19.5439453125</c:v>
                </c:pt>
                <c:pt idx="156">
                  <c:v>19.5439453125</c:v>
                </c:pt>
                <c:pt idx="157">
                  <c:v>19.5439453125</c:v>
                </c:pt>
                <c:pt idx="158">
                  <c:v>19.5439453125</c:v>
                </c:pt>
                <c:pt idx="159">
                  <c:v>19.5439453125</c:v>
                </c:pt>
                <c:pt idx="160">
                  <c:v>19.5439453125</c:v>
                </c:pt>
                <c:pt idx="161">
                  <c:v>19.5439453125</c:v>
                </c:pt>
                <c:pt idx="162">
                  <c:v>19.5439453125</c:v>
                </c:pt>
                <c:pt idx="163">
                  <c:v>19.5439453125</c:v>
                </c:pt>
                <c:pt idx="164">
                  <c:v>19.5439453125</c:v>
                </c:pt>
                <c:pt idx="165">
                  <c:v>19.5439453125</c:v>
                </c:pt>
                <c:pt idx="166">
                  <c:v>19.5439453125</c:v>
                </c:pt>
                <c:pt idx="167">
                  <c:v>19.5439453125</c:v>
                </c:pt>
                <c:pt idx="168">
                  <c:v>19.5517578125</c:v>
                </c:pt>
                <c:pt idx="169">
                  <c:v>19.5517578125</c:v>
                </c:pt>
                <c:pt idx="170">
                  <c:v>19.5517578125</c:v>
                </c:pt>
                <c:pt idx="171">
                  <c:v>19.5556640625</c:v>
                </c:pt>
                <c:pt idx="172">
                  <c:v>19.556640625</c:v>
                </c:pt>
                <c:pt idx="173">
                  <c:v>19.5556640625</c:v>
                </c:pt>
                <c:pt idx="174">
                  <c:v>19.5634765625</c:v>
                </c:pt>
                <c:pt idx="175">
                  <c:v>19.5751953125</c:v>
                </c:pt>
                <c:pt idx="176">
                  <c:v>19.6025390625</c:v>
                </c:pt>
                <c:pt idx="177">
                  <c:v>19.6142578125</c:v>
                </c:pt>
                <c:pt idx="178">
                  <c:v>19.6142578125</c:v>
                </c:pt>
                <c:pt idx="179">
                  <c:v>19.6142578125</c:v>
                </c:pt>
                <c:pt idx="180">
                  <c:v>19.6142578125</c:v>
                </c:pt>
                <c:pt idx="181">
                  <c:v>19.6171875</c:v>
                </c:pt>
                <c:pt idx="182">
                  <c:v>19.6142578125</c:v>
                </c:pt>
                <c:pt idx="183">
                  <c:v>19.6171875</c:v>
                </c:pt>
                <c:pt idx="184">
                  <c:v>19.6142578125</c:v>
                </c:pt>
                <c:pt idx="185">
                  <c:v>19.6142578125</c:v>
                </c:pt>
                <c:pt idx="186">
                  <c:v>19.6142578125</c:v>
                </c:pt>
                <c:pt idx="187">
                  <c:v>19.6142578125</c:v>
                </c:pt>
                <c:pt idx="188">
                  <c:v>19.6142578125</c:v>
                </c:pt>
                <c:pt idx="189">
                  <c:v>19.615234375</c:v>
                </c:pt>
                <c:pt idx="190">
                  <c:v>19.6142578125</c:v>
                </c:pt>
                <c:pt idx="191">
                  <c:v>19.6142578125</c:v>
                </c:pt>
                <c:pt idx="192">
                  <c:v>19.6142578125</c:v>
                </c:pt>
                <c:pt idx="193">
                  <c:v>19.6142578125</c:v>
                </c:pt>
                <c:pt idx="194">
                  <c:v>19.6142578125</c:v>
                </c:pt>
                <c:pt idx="195">
                  <c:v>19.6142578125</c:v>
                </c:pt>
                <c:pt idx="196">
                  <c:v>19.6142578125</c:v>
                </c:pt>
                <c:pt idx="197">
                  <c:v>19.6142578125</c:v>
                </c:pt>
                <c:pt idx="198">
                  <c:v>19.6142578125</c:v>
                </c:pt>
                <c:pt idx="199">
                  <c:v>19.615234375</c:v>
                </c:pt>
                <c:pt idx="200">
                  <c:v>19.6142578125</c:v>
                </c:pt>
                <c:pt idx="201">
                  <c:v>19.615234375</c:v>
                </c:pt>
                <c:pt idx="202">
                  <c:v>19.6142578125</c:v>
                </c:pt>
                <c:pt idx="203">
                  <c:v>19.6142578125</c:v>
                </c:pt>
                <c:pt idx="204">
                  <c:v>19.6142578125</c:v>
                </c:pt>
                <c:pt idx="205">
                  <c:v>19.6142578125</c:v>
                </c:pt>
                <c:pt idx="206">
                  <c:v>19.6142578125</c:v>
                </c:pt>
                <c:pt idx="207">
                  <c:v>19.6142578125</c:v>
                </c:pt>
                <c:pt idx="208">
                  <c:v>19.6142578125</c:v>
                </c:pt>
                <c:pt idx="209">
                  <c:v>19.6142578125</c:v>
                </c:pt>
                <c:pt idx="210">
                  <c:v>19.6142578125</c:v>
                </c:pt>
                <c:pt idx="211">
                  <c:v>19.6142578125</c:v>
                </c:pt>
                <c:pt idx="212">
                  <c:v>19.6142578125</c:v>
                </c:pt>
                <c:pt idx="213">
                  <c:v>19.615234375</c:v>
                </c:pt>
                <c:pt idx="214">
                  <c:v>19.6142578125</c:v>
                </c:pt>
                <c:pt idx="215">
                  <c:v>19.6201171875</c:v>
                </c:pt>
                <c:pt idx="216">
                  <c:v>19.6181640625</c:v>
                </c:pt>
                <c:pt idx="217">
                  <c:v>19.623046875</c:v>
                </c:pt>
                <c:pt idx="218">
                  <c:v>19.6220703125</c:v>
                </c:pt>
                <c:pt idx="219">
                  <c:v>19.6220703125</c:v>
                </c:pt>
                <c:pt idx="220">
                  <c:v>19.6220703125</c:v>
                </c:pt>
                <c:pt idx="221">
                  <c:v>19.6220703125</c:v>
                </c:pt>
                <c:pt idx="222">
                  <c:v>19.6240234375</c:v>
                </c:pt>
                <c:pt idx="223">
                  <c:v>19.6220703125</c:v>
                </c:pt>
                <c:pt idx="224">
                  <c:v>19.6220703125</c:v>
                </c:pt>
                <c:pt idx="225">
                  <c:v>19.6220703125</c:v>
                </c:pt>
                <c:pt idx="226">
                  <c:v>19.623046875</c:v>
                </c:pt>
                <c:pt idx="227">
                  <c:v>19.6220703125</c:v>
                </c:pt>
                <c:pt idx="228">
                  <c:v>19.623046875</c:v>
                </c:pt>
                <c:pt idx="229">
                  <c:v>19.6220703125</c:v>
                </c:pt>
                <c:pt idx="230">
                  <c:v>19.623046875</c:v>
                </c:pt>
                <c:pt idx="231">
                  <c:v>19.6220703125</c:v>
                </c:pt>
                <c:pt idx="232">
                  <c:v>19.623046875</c:v>
                </c:pt>
                <c:pt idx="233">
                  <c:v>19.6220703125</c:v>
                </c:pt>
                <c:pt idx="234">
                  <c:v>19.6220703125</c:v>
                </c:pt>
                <c:pt idx="235">
                  <c:v>19.6220703125</c:v>
                </c:pt>
                <c:pt idx="236">
                  <c:v>19.6220703125</c:v>
                </c:pt>
                <c:pt idx="237">
                  <c:v>19.6220703125</c:v>
                </c:pt>
                <c:pt idx="238">
                  <c:v>19.6220703125</c:v>
                </c:pt>
                <c:pt idx="239">
                  <c:v>19.6220703125</c:v>
                </c:pt>
                <c:pt idx="240">
                  <c:v>19.623046875</c:v>
                </c:pt>
                <c:pt idx="241">
                  <c:v>19.6220703125</c:v>
                </c:pt>
                <c:pt idx="242">
                  <c:v>19.6220703125</c:v>
                </c:pt>
                <c:pt idx="243">
                  <c:v>19.6220703125</c:v>
                </c:pt>
                <c:pt idx="244">
                  <c:v>19.6240234375</c:v>
                </c:pt>
                <c:pt idx="245">
                  <c:v>19.6220703125</c:v>
                </c:pt>
                <c:pt idx="246">
                  <c:v>19.623046875</c:v>
                </c:pt>
                <c:pt idx="247">
                  <c:v>19.6220703125</c:v>
                </c:pt>
                <c:pt idx="248">
                  <c:v>19.623046875</c:v>
                </c:pt>
                <c:pt idx="249">
                  <c:v>19.9697265625</c:v>
                </c:pt>
                <c:pt idx="250">
                  <c:v>20.3095703125</c:v>
                </c:pt>
                <c:pt idx="251">
                  <c:v>20.6484375</c:v>
                </c:pt>
                <c:pt idx="252">
                  <c:v>20.796875</c:v>
                </c:pt>
                <c:pt idx="253">
                  <c:v>21.5576171875</c:v>
                </c:pt>
                <c:pt idx="254">
                  <c:v>23.7890625</c:v>
                </c:pt>
                <c:pt idx="255">
                  <c:v>23.98828125</c:v>
                </c:pt>
                <c:pt idx="256">
                  <c:v>24.5986328125</c:v>
                </c:pt>
                <c:pt idx="257">
                  <c:v>24.8955078125</c:v>
                </c:pt>
                <c:pt idx="258">
                  <c:v>26.2646484375</c:v>
                </c:pt>
                <c:pt idx="259">
                  <c:v>26.26171875</c:v>
                </c:pt>
                <c:pt idx="260">
                  <c:v>26.26171875</c:v>
                </c:pt>
                <c:pt idx="261">
                  <c:v>26.26171875</c:v>
                </c:pt>
                <c:pt idx="262">
                  <c:v>26.26171875</c:v>
                </c:pt>
                <c:pt idx="263">
                  <c:v>26.27734375</c:v>
                </c:pt>
                <c:pt idx="264">
                  <c:v>26.29296875</c:v>
                </c:pt>
                <c:pt idx="265">
                  <c:v>26.29296875</c:v>
                </c:pt>
                <c:pt idx="266">
                  <c:v>26.29296875</c:v>
                </c:pt>
                <c:pt idx="267">
                  <c:v>26.29296875</c:v>
                </c:pt>
                <c:pt idx="268">
                  <c:v>26.29296875</c:v>
                </c:pt>
                <c:pt idx="269">
                  <c:v>26.29296875</c:v>
                </c:pt>
                <c:pt idx="270">
                  <c:v>26.29296875</c:v>
                </c:pt>
                <c:pt idx="271">
                  <c:v>26.29296875</c:v>
                </c:pt>
                <c:pt idx="272">
                  <c:v>26.29296875</c:v>
                </c:pt>
                <c:pt idx="273">
                  <c:v>26.29296875</c:v>
                </c:pt>
                <c:pt idx="274">
                  <c:v>26.2998046875</c:v>
                </c:pt>
                <c:pt idx="275">
                  <c:v>26.3427734375</c:v>
                </c:pt>
                <c:pt idx="276">
                  <c:v>27.357421875</c:v>
                </c:pt>
                <c:pt idx="277">
                  <c:v>27.3818359375</c:v>
                </c:pt>
                <c:pt idx="278">
                  <c:v>27.9169921875</c:v>
                </c:pt>
                <c:pt idx="279">
                  <c:v>27.9169921875</c:v>
                </c:pt>
                <c:pt idx="280">
                  <c:v>27.9169921875</c:v>
                </c:pt>
                <c:pt idx="281">
                  <c:v>27.919921875</c:v>
                </c:pt>
                <c:pt idx="282">
                  <c:v>27.9169921875</c:v>
                </c:pt>
                <c:pt idx="283">
                  <c:v>27.919921875</c:v>
                </c:pt>
                <c:pt idx="284">
                  <c:v>27.9169921875</c:v>
                </c:pt>
                <c:pt idx="285">
                  <c:v>27.9169921875</c:v>
                </c:pt>
                <c:pt idx="286">
                  <c:v>27.9169921875</c:v>
                </c:pt>
                <c:pt idx="287">
                  <c:v>27.9169921875</c:v>
                </c:pt>
                <c:pt idx="288">
                  <c:v>27.9169921875</c:v>
                </c:pt>
                <c:pt idx="289">
                  <c:v>27.9169921875</c:v>
                </c:pt>
                <c:pt idx="290">
                  <c:v>27.9169921875</c:v>
                </c:pt>
                <c:pt idx="291">
                  <c:v>27.9169921875</c:v>
                </c:pt>
                <c:pt idx="292">
                  <c:v>27.9169921875</c:v>
                </c:pt>
                <c:pt idx="293">
                  <c:v>27.9169921875</c:v>
                </c:pt>
                <c:pt idx="294">
                  <c:v>27.9169921875</c:v>
                </c:pt>
                <c:pt idx="295">
                  <c:v>27.9169921875</c:v>
                </c:pt>
                <c:pt idx="296">
                  <c:v>27.9169921875</c:v>
                </c:pt>
                <c:pt idx="297">
                  <c:v>27.9189453125</c:v>
                </c:pt>
                <c:pt idx="298">
                  <c:v>27.9169921875</c:v>
                </c:pt>
                <c:pt idx="299">
                  <c:v>27.9169921875</c:v>
                </c:pt>
                <c:pt idx="300">
                  <c:v>27.9169921875</c:v>
                </c:pt>
                <c:pt idx="301">
                  <c:v>27.9169921875</c:v>
                </c:pt>
                <c:pt idx="302">
                  <c:v>27.9169921875</c:v>
                </c:pt>
                <c:pt idx="303">
                  <c:v>28.1044921875</c:v>
                </c:pt>
                <c:pt idx="304">
                  <c:v>28.1044921875</c:v>
                </c:pt>
                <c:pt idx="305">
                  <c:v>28.1044921875</c:v>
                </c:pt>
                <c:pt idx="306">
                  <c:v>28.1044921875</c:v>
                </c:pt>
                <c:pt idx="307">
                  <c:v>28.1044921875</c:v>
                </c:pt>
                <c:pt idx="308">
                  <c:v>28.1044921875</c:v>
                </c:pt>
                <c:pt idx="309">
                  <c:v>28.1044921875</c:v>
                </c:pt>
                <c:pt idx="310">
                  <c:v>28.1044921875</c:v>
                </c:pt>
                <c:pt idx="311">
                  <c:v>28.1044921875</c:v>
                </c:pt>
                <c:pt idx="312">
                  <c:v>28.1044921875</c:v>
                </c:pt>
                <c:pt idx="313">
                  <c:v>28.1044921875</c:v>
                </c:pt>
                <c:pt idx="314">
                  <c:v>28.1044921875</c:v>
                </c:pt>
                <c:pt idx="315">
                  <c:v>28.1044921875</c:v>
                </c:pt>
                <c:pt idx="316">
                  <c:v>28.1044921875</c:v>
                </c:pt>
                <c:pt idx="317">
                  <c:v>28.1044921875</c:v>
                </c:pt>
                <c:pt idx="318">
                  <c:v>28.1044921875</c:v>
                </c:pt>
                <c:pt idx="319">
                  <c:v>28.1044921875</c:v>
                </c:pt>
                <c:pt idx="320">
                  <c:v>28.1044921875</c:v>
                </c:pt>
                <c:pt idx="321">
                  <c:v>28.1044921875</c:v>
                </c:pt>
                <c:pt idx="322">
                  <c:v>28.1044921875</c:v>
                </c:pt>
                <c:pt idx="323">
                  <c:v>28.1044921875</c:v>
                </c:pt>
                <c:pt idx="324">
                  <c:v>28.1044921875</c:v>
                </c:pt>
                <c:pt idx="325">
                  <c:v>28.1044921875</c:v>
                </c:pt>
                <c:pt idx="326">
                  <c:v>28.1513671875</c:v>
                </c:pt>
                <c:pt idx="327">
                  <c:v>27.9560546875</c:v>
                </c:pt>
                <c:pt idx="328">
                  <c:v>27.9677734375</c:v>
                </c:pt>
                <c:pt idx="329">
                  <c:v>27.9677734375</c:v>
                </c:pt>
                <c:pt idx="330">
                  <c:v>27.970703125</c:v>
                </c:pt>
                <c:pt idx="331">
                  <c:v>27.9677734375</c:v>
                </c:pt>
                <c:pt idx="332">
                  <c:v>27.9677734375</c:v>
                </c:pt>
                <c:pt idx="333">
                  <c:v>27.9677734375</c:v>
                </c:pt>
                <c:pt idx="334">
                  <c:v>28.1396484375</c:v>
                </c:pt>
                <c:pt idx="335">
                  <c:v>28.1474609375</c:v>
                </c:pt>
                <c:pt idx="336">
                  <c:v>28.1474609375</c:v>
                </c:pt>
                <c:pt idx="337">
                  <c:v>28.1474609375</c:v>
                </c:pt>
                <c:pt idx="338">
                  <c:v>28.1474609375</c:v>
                </c:pt>
                <c:pt idx="339">
                  <c:v>28.1474609375</c:v>
                </c:pt>
                <c:pt idx="340">
                  <c:v>28.1474609375</c:v>
                </c:pt>
                <c:pt idx="341">
                  <c:v>28.1474609375</c:v>
                </c:pt>
                <c:pt idx="342">
                  <c:v>28.1474609375</c:v>
                </c:pt>
                <c:pt idx="343">
                  <c:v>28.1474609375</c:v>
                </c:pt>
                <c:pt idx="344">
                  <c:v>28.1474609375</c:v>
                </c:pt>
                <c:pt idx="345">
                  <c:v>28.1474609375</c:v>
                </c:pt>
                <c:pt idx="346">
                  <c:v>28.1474609375</c:v>
                </c:pt>
                <c:pt idx="347">
                  <c:v>28.1474609375</c:v>
                </c:pt>
                <c:pt idx="348">
                  <c:v>28.1474609375</c:v>
                </c:pt>
                <c:pt idx="349">
                  <c:v>28.1474609375</c:v>
                </c:pt>
                <c:pt idx="350">
                  <c:v>28.1474609375</c:v>
                </c:pt>
                <c:pt idx="351">
                  <c:v>27.9755859375</c:v>
                </c:pt>
                <c:pt idx="352">
                  <c:v>28.1083984375</c:v>
                </c:pt>
                <c:pt idx="353">
                  <c:v>28.1083984375</c:v>
                </c:pt>
                <c:pt idx="354">
                  <c:v>28.1357421875</c:v>
                </c:pt>
                <c:pt idx="355">
                  <c:v>28.1357421875</c:v>
                </c:pt>
                <c:pt idx="356">
                  <c:v>28.1357421875</c:v>
                </c:pt>
                <c:pt idx="357">
                  <c:v>28.1474609375</c:v>
                </c:pt>
                <c:pt idx="358">
                  <c:v>28.1630859375</c:v>
                </c:pt>
                <c:pt idx="359">
                  <c:v>28.1708984375</c:v>
                </c:pt>
                <c:pt idx="360">
                  <c:v>28.1708984375</c:v>
                </c:pt>
                <c:pt idx="361">
                  <c:v>28.1708984375</c:v>
                </c:pt>
                <c:pt idx="362">
                  <c:v>28.1708984375</c:v>
                </c:pt>
                <c:pt idx="363">
                  <c:v>28.1748046875</c:v>
                </c:pt>
                <c:pt idx="364">
                  <c:v>28.1748046875</c:v>
                </c:pt>
                <c:pt idx="365">
                  <c:v>28.1748046875</c:v>
                </c:pt>
                <c:pt idx="366">
                  <c:v>28.1748046875</c:v>
                </c:pt>
                <c:pt idx="367">
                  <c:v>28.1748046875</c:v>
                </c:pt>
                <c:pt idx="368">
                  <c:v>28.1748046875</c:v>
                </c:pt>
                <c:pt idx="369">
                  <c:v>28.1748046875</c:v>
                </c:pt>
                <c:pt idx="370">
                  <c:v>28.1748046875</c:v>
                </c:pt>
                <c:pt idx="371">
                  <c:v>28.1748046875</c:v>
                </c:pt>
                <c:pt idx="372">
                  <c:v>28.1748046875</c:v>
                </c:pt>
                <c:pt idx="373">
                  <c:v>28.1748046875</c:v>
                </c:pt>
                <c:pt idx="374">
                  <c:v>28.1826171875</c:v>
                </c:pt>
                <c:pt idx="375">
                  <c:v>28.2568359375</c:v>
                </c:pt>
                <c:pt idx="376">
                  <c:v>28.369140625</c:v>
                </c:pt>
                <c:pt idx="377">
                  <c:v>28.4638671875</c:v>
                </c:pt>
                <c:pt idx="378">
                  <c:v>28.4638671875</c:v>
                </c:pt>
                <c:pt idx="379">
                  <c:v>28.4638671875</c:v>
                </c:pt>
                <c:pt idx="380">
                  <c:v>28.4638671875</c:v>
                </c:pt>
                <c:pt idx="381">
                  <c:v>28.4638671875</c:v>
                </c:pt>
                <c:pt idx="382">
                  <c:v>28.4638671875</c:v>
                </c:pt>
                <c:pt idx="383">
                  <c:v>28.5576171875</c:v>
                </c:pt>
                <c:pt idx="384">
                  <c:v>28.5615234375</c:v>
                </c:pt>
                <c:pt idx="385">
                  <c:v>28.5615234375</c:v>
                </c:pt>
                <c:pt idx="386">
                  <c:v>28.5615234375</c:v>
                </c:pt>
                <c:pt idx="387">
                  <c:v>28.5615234375</c:v>
                </c:pt>
                <c:pt idx="388">
                  <c:v>28.5615234375</c:v>
                </c:pt>
                <c:pt idx="389">
                  <c:v>28.5615234375</c:v>
                </c:pt>
                <c:pt idx="390">
                  <c:v>28.5615234375</c:v>
                </c:pt>
                <c:pt idx="391">
                  <c:v>28.5615234375</c:v>
                </c:pt>
                <c:pt idx="392">
                  <c:v>28.5615234375</c:v>
                </c:pt>
                <c:pt idx="393">
                  <c:v>28.5615234375</c:v>
                </c:pt>
                <c:pt idx="394">
                  <c:v>28.5615234375</c:v>
                </c:pt>
                <c:pt idx="395">
                  <c:v>28.5615234375</c:v>
                </c:pt>
                <c:pt idx="396">
                  <c:v>28.5615234375</c:v>
                </c:pt>
                <c:pt idx="397">
                  <c:v>28.5615234375</c:v>
                </c:pt>
                <c:pt idx="398">
                  <c:v>28.5615234375</c:v>
                </c:pt>
                <c:pt idx="399">
                  <c:v>28.5615234375</c:v>
                </c:pt>
                <c:pt idx="400">
                  <c:v>28.5615234375</c:v>
                </c:pt>
                <c:pt idx="401">
                  <c:v>28.6708984375</c:v>
                </c:pt>
                <c:pt idx="402">
                  <c:v>29.6826171875</c:v>
                </c:pt>
                <c:pt idx="403">
                  <c:v>30.244140625</c:v>
                </c:pt>
                <c:pt idx="404">
                  <c:v>30.2412109375</c:v>
                </c:pt>
                <c:pt idx="405">
                  <c:v>30.2412109375</c:v>
                </c:pt>
                <c:pt idx="406">
                  <c:v>30.2412109375</c:v>
                </c:pt>
                <c:pt idx="407">
                  <c:v>30.2412109375</c:v>
                </c:pt>
                <c:pt idx="408">
                  <c:v>30.2412109375</c:v>
                </c:pt>
                <c:pt idx="409">
                  <c:v>30.2412109375</c:v>
                </c:pt>
                <c:pt idx="410">
                  <c:v>30.2412109375</c:v>
                </c:pt>
                <c:pt idx="411">
                  <c:v>30.2412109375</c:v>
                </c:pt>
                <c:pt idx="412">
                  <c:v>30.2412109375</c:v>
                </c:pt>
                <c:pt idx="413">
                  <c:v>30.2412109375</c:v>
                </c:pt>
                <c:pt idx="414">
                  <c:v>30.244140625</c:v>
                </c:pt>
                <c:pt idx="415">
                  <c:v>30.2412109375</c:v>
                </c:pt>
                <c:pt idx="416">
                  <c:v>30.244140625</c:v>
                </c:pt>
                <c:pt idx="417">
                  <c:v>30.2412109375</c:v>
                </c:pt>
                <c:pt idx="418">
                  <c:v>30.2412109375</c:v>
                </c:pt>
                <c:pt idx="419">
                  <c:v>30.2412109375</c:v>
                </c:pt>
                <c:pt idx="420">
                  <c:v>30.2412109375</c:v>
                </c:pt>
                <c:pt idx="421">
                  <c:v>30.2412109375</c:v>
                </c:pt>
                <c:pt idx="422">
                  <c:v>30.2412109375</c:v>
                </c:pt>
                <c:pt idx="423">
                  <c:v>30.2431640625</c:v>
                </c:pt>
                <c:pt idx="424">
                  <c:v>30.2412109375</c:v>
                </c:pt>
                <c:pt idx="425">
                  <c:v>30.392578125</c:v>
                </c:pt>
                <c:pt idx="426">
                  <c:v>30.3896484375</c:v>
                </c:pt>
                <c:pt idx="427">
                  <c:v>30.3896484375</c:v>
                </c:pt>
                <c:pt idx="428">
                  <c:v>30.3896484375</c:v>
                </c:pt>
                <c:pt idx="429">
                  <c:v>30.3896484375</c:v>
                </c:pt>
                <c:pt idx="430">
                  <c:v>30.3896484375</c:v>
                </c:pt>
                <c:pt idx="431">
                  <c:v>30.3896484375</c:v>
                </c:pt>
                <c:pt idx="432">
                  <c:v>30.3896484375</c:v>
                </c:pt>
                <c:pt idx="433">
                  <c:v>30.3896484375</c:v>
                </c:pt>
                <c:pt idx="434">
                  <c:v>30.3896484375</c:v>
                </c:pt>
                <c:pt idx="435">
                  <c:v>30.3896484375</c:v>
                </c:pt>
                <c:pt idx="436">
                  <c:v>30.3896484375</c:v>
                </c:pt>
                <c:pt idx="437">
                  <c:v>30.3896484375</c:v>
                </c:pt>
                <c:pt idx="438">
                  <c:v>30.3896484375</c:v>
                </c:pt>
                <c:pt idx="439">
                  <c:v>30.3896484375</c:v>
                </c:pt>
                <c:pt idx="440">
                  <c:v>30.3896484375</c:v>
                </c:pt>
                <c:pt idx="441">
                  <c:v>30.3896484375</c:v>
                </c:pt>
                <c:pt idx="442">
                  <c:v>30.3896484375</c:v>
                </c:pt>
                <c:pt idx="443">
                  <c:v>30.3896484375</c:v>
                </c:pt>
                <c:pt idx="444">
                  <c:v>30.3896484375</c:v>
                </c:pt>
                <c:pt idx="445">
                  <c:v>30.3896484375</c:v>
                </c:pt>
                <c:pt idx="446">
                  <c:v>30.3896484375</c:v>
                </c:pt>
                <c:pt idx="447">
                  <c:v>30.3896484375</c:v>
                </c:pt>
                <c:pt idx="448">
                  <c:v>30.4404296875</c:v>
                </c:pt>
                <c:pt idx="449">
                  <c:v>30.2568359375</c:v>
                </c:pt>
                <c:pt idx="450">
                  <c:v>30.263671875</c:v>
                </c:pt>
                <c:pt idx="451">
                  <c:v>30.2607421875</c:v>
                </c:pt>
                <c:pt idx="452">
                  <c:v>30.263671875</c:v>
                </c:pt>
                <c:pt idx="453">
                  <c:v>30.2607421875</c:v>
                </c:pt>
                <c:pt idx="454">
                  <c:v>30.2607421875</c:v>
                </c:pt>
                <c:pt idx="455">
                  <c:v>30.3779296875</c:v>
                </c:pt>
                <c:pt idx="456">
                  <c:v>30.4091796875</c:v>
                </c:pt>
                <c:pt idx="457">
                  <c:v>30.4091796875</c:v>
                </c:pt>
                <c:pt idx="458">
                  <c:v>30.4091796875</c:v>
                </c:pt>
                <c:pt idx="459">
                  <c:v>30.4091796875</c:v>
                </c:pt>
                <c:pt idx="460">
                  <c:v>30.4091796875</c:v>
                </c:pt>
                <c:pt idx="461">
                  <c:v>30.4091796875</c:v>
                </c:pt>
                <c:pt idx="462">
                  <c:v>30.4091796875</c:v>
                </c:pt>
                <c:pt idx="463">
                  <c:v>30.4091796875</c:v>
                </c:pt>
                <c:pt idx="464">
                  <c:v>30.4091796875</c:v>
                </c:pt>
                <c:pt idx="465">
                  <c:v>30.4091796875</c:v>
                </c:pt>
                <c:pt idx="466">
                  <c:v>30.4091796875</c:v>
                </c:pt>
                <c:pt idx="467">
                  <c:v>30.4091796875</c:v>
                </c:pt>
                <c:pt idx="468">
                  <c:v>30.4091796875</c:v>
                </c:pt>
                <c:pt idx="469">
                  <c:v>30.4091796875</c:v>
                </c:pt>
                <c:pt idx="470">
                  <c:v>30.2646484375</c:v>
                </c:pt>
                <c:pt idx="471">
                  <c:v>30.271484375</c:v>
                </c:pt>
                <c:pt idx="472">
                  <c:v>30.2685546875</c:v>
                </c:pt>
                <c:pt idx="473">
                  <c:v>30.3857421875</c:v>
                </c:pt>
                <c:pt idx="474">
                  <c:v>30.3857421875</c:v>
                </c:pt>
                <c:pt idx="475">
                  <c:v>30.3857421875</c:v>
                </c:pt>
                <c:pt idx="476">
                  <c:v>30.4208984375</c:v>
                </c:pt>
                <c:pt idx="477">
                  <c:v>30.4404296875</c:v>
                </c:pt>
                <c:pt idx="478">
                  <c:v>30.4677734375</c:v>
                </c:pt>
                <c:pt idx="479">
                  <c:v>30.4677734375</c:v>
                </c:pt>
                <c:pt idx="480">
                  <c:v>30.4677734375</c:v>
                </c:pt>
                <c:pt idx="481">
                  <c:v>30.4677734375</c:v>
                </c:pt>
                <c:pt idx="482">
                  <c:v>30.470703125</c:v>
                </c:pt>
                <c:pt idx="483">
                  <c:v>30.4677734375</c:v>
                </c:pt>
                <c:pt idx="484">
                  <c:v>30.470703125</c:v>
                </c:pt>
                <c:pt idx="485">
                  <c:v>30.4677734375</c:v>
                </c:pt>
                <c:pt idx="486">
                  <c:v>30.470703125</c:v>
                </c:pt>
                <c:pt idx="487">
                  <c:v>30.4677734375</c:v>
                </c:pt>
                <c:pt idx="488">
                  <c:v>30.4677734375</c:v>
                </c:pt>
                <c:pt idx="489">
                  <c:v>30.4677734375</c:v>
                </c:pt>
                <c:pt idx="490">
                  <c:v>30.4677734375</c:v>
                </c:pt>
                <c:pt idx="491">
                  <c:v>30.4677734375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5692592"/>
        <c:axId val="1695693680"/>
      </c:lineChart>
      <c:catAx>
        <c:axId val="1695692592"/>
        <c:scaling>
          <c:orientation val="minMax"/>
        </c:scaling>
        <c:delete val="0"/>
        <c:axPos val="b"/>
        <c:title>
          <c:tx>
            <c:rich>
              <a:bodyPr rot="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milliseconds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txPr>
          <a:bodyPr rot="-2700000" anchor="ctr"/>
          <a:lstStyle/>
          <a:p>
            <a:pPr algn="ctr">
              <a:defRPr sz="1800" b="1">
                <a:solidFill>
                  <a:srgbClr val="000000"/>
                </a:solidFill>
                <a:latin typeface="Arial" charset="0"/>
                <a:ea typeface="Arial" charset="0"/>
                <a:cs typeface="Arial" charset="0"/>
              </a:defRPr>
            </a:pPr>
            <a:endParaRPr lang="nl-NL"/>
          </a:p>
        </c:txPr>
        <c:crossAx val="16956936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95693680"/>
        <c:scaling>
          <c:orientation val="minMax"/>
        </c:scaling>
        <c:delete val="0"/>
        <c:axPos val="l"/>
        <c:majorGridlines/>
        <c:title>
          <c:tx>
            <c:rich>
              <a:bodyPr rot="-540000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MEM Usage (MB)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crossAx val="1695692592"/>
        <c:crosses val="autoZero"/>
        <c:crossBetween val="between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plotVisOnly val="1"/>
    <c:dispBlanksAs val="gap"/>
    <c:showDLblsOverMax val="0"/>
  </c:chart>
  <c:spPr>
    <a:ln w="9525"/>
  </c:spPr>
  <c:txPr>
    <a:bodyPr rot="0" anchor="ctr"/>
    <a:lstStyle/>
    <a:p>
      <a:pPr algn="ctr">
        <a:defRPr sz="1000" b="0">
          <a:solidFill>
            <a:srgbClr val="000000"/>
          </a:solidFill>
          <a:latin typeface="Arial" charset="0"/>
          <a:ea typeface="Arial" charset="0"/>
          <a:cs typeface="Arial" charset="0"/>
        </a:defRPr>
      </a:pPr>
      <a:endParaRPr lang="nl-NL"/>
    </a:p>
  </c:txPr>
  <c:printSettings>
    <c:headerFooter/>
    <c:pageMargins b="1" l="0.75" r="0.75" t="1" header="0.5" footer="0.5"/>
    <c:pageSetup paperSize="9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0</xdr:colOff>
      <xdr:row>20</xdr:row>
      <xdr:rowOff>0</xdr:rowOff>
    </xdr:to>
    <xdr:graphicFrame macro="">
      <xdr:nvGraphicFramePr>
        <xdr:cNvPr id="2" name="Chart 1" descr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23</xdr:col>
      <xdr:colOff>0</xdr:colOff>
      <xdr:row>44</xdr:row>
      <xdr:rowOff>0</xdr:rowOff>
    </xdr:to>
    <xdr:graphicFrame macro="">
      <xdr:nvGraphicFramePr>
        <xdr:cNvPr id="3" name="Chart 2" descr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ColWidth="9.109375" defaultRowHeight="13.2" x14ac:dyDescent="0.25"/>
  <sheetData/>
  <pageMargins left="0.75" right="0.75" top="1" bottom="1" header="0.5" footer="0.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493"/>
  <sheetViews>
    <sheetView tabSelected="1" topLeftCell="A2" workbookViewId="0">
      <selection activeCell="J14" sqref="J14"/>
    </sheetView>
  </sheetViews>
  <sheetFormatPr defaultColWidth="9.109375" defaultRowHeight="13.2" x14ac:dyDescent="0.25"/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G1" s="1" t="s">
        <v>4</v>
      </c>
    </row>
    <row r="2" spans="1:10" x14ac:dyDescent="0.25">
      <c r="A2" s="1">
        <f>352</f>
        <v>352</v>
      </c>
      <c r="B2" s="1">
        <f>13</f>
        <v>13</v>
      </c>
      <c r="C2" s="1">
        <f>325</f>
        <v>325</v>
      </c>
      <c r="D2" s="1">
        <f>5553</f>
        <v>5553</v>
      </c>
      <c r="E2" s="1">
        <f>5.4228515625</f>
        <v>5.4228515625</v>
      </c>
      <c r="G2" s="1">
        <f>332</f>
        <v>332</v>
      </c>
    </row>
    <row r="3" spans="1:10" x14ac:dyDescent="0.25">
      <c r="A3" s="1">
        <f>635</f>
        <v>635</v>
      </c>
      <c r="B3" s="1">
        <f>25</f>
        <v>25</v>
      </c>
      <c r="C3" s="1">
        <f>480</f>
        <v>480</v>
      </c>
      <c r="D3" s="1">
        <f>6426</f>
        <v>6426</v>
      </c>
      <c r="E3" s="1">
        <f>6.275390625</f>
        <v>6.275390625</v>
      </c>
    </row>
    <row r="4" spans="1:10" x14ac:dyDescent="0.25">
      <c r="A4" s="1">
        <f>959</f>
        <v>959</v>
      </c>
      <c r="B4" s="1">
        <f>33</f>
        <v>33</v>
      </c>
      <c r="C4" s="1">
        <f>647</f>
        <v>647</v>
      </c>
      <c r="D4" s="1">
        <f>7494</f>
        <v>7494</v>
      </c>
      <c r="E4" s="1">
        <f>7.318359375</f>
        <v>7.318359375</v>
      </c>
      <c r="G4" s="1" t="s">
        <v>5</v>
      </c>
    </row>
    <row r="5" spans="1:10" x14ac:dyDescent="0.25">
      <c r="A5" s="1">
        <f>1268</f>
        <v>1268</v>
      </c>
      <c r="B5" s="1">
        <f>34</f>
        <v>34</v>
      </c>
      <c r="C5" s="1">
        <f>806</f>
        <v>806</v>
      </c>
      <c r="D5" s="1">
        <f>9012</f>
        <v>9012</v>
      </c>
      <c r="E5" s="1">
        <f>8.80078125</f>
        <v>8.80078125</v>
      </c>
      <c r="G5" s="1">
        <f>172</f>
        <v>172</v>
      </c>
    </row>
    <row r="6" spans="1:10" x14ac:dyDescent="0.25">
      <c r="A6" s="1">
        <f>1595</f>
        <v>1595</v>
      </c>
      <c r="B6" s="1">
        <f>27</f>
        <v>27</v>
      </c>
      <c r="C6" s="1">
        <f>977</f>
        <v>977</v>
      </c>
      <c r="D6" s="1">
        <f>9262</f>
        <v>9262</v>
      </c>
      <c r="E6" s="1">
        <f>9.044921875</f>
        <v>9.044921875</v>
      </c>
    </row>
    <row r="7" spans="1:10" x14ac:dyDescent="0.25">
      <c r="A7" s="1">
        <f>1890</f>
        <v>1890</v>
      </c>
      <c r="B7" s="1">
        <f>32</f>
        <v>32</v>
      </c>
      <c r="C7" s="1">
        <f>1118</f>
        <v>1118</v>
      </c>
      <c r="D7" s="1">
        <f>10430</f>
        <v>10430</v>
      </c>
      <c r="E7" s="1">
        <f>10.185546875</f>
        <v>10.185546875</v>
      </c>
    </row>
    <row r="8" spans="1:10" x14ac:dyDescent="0.25">
      <c r="A8" s="1">
        <f>2183</f>
        <v>2183</v>
      </c>
      <c r="B8" s="1">
        <f>0</f>
        <v>0</v>
      </c>
      <c r="C8" s="1">
        <f>1301</f>
        <v>1301</v>
      </c>
      <c r="D8" s="1">
        <f>11386</f>
        <v>11386</v>
      </c>
      <c r="E8" s="1">
        <f>11.119140625</f>
        <v>11.119140625</v>
      </c>
    </row>
    <row r="9" spans="1:10" x14ac:dyDescent="0.25">
      <c r="A9" s="1">
        <f>2469</f>
        <v>2469</v>
      </c>
      <c r="B9" s="1">
        <f>3</f>
        <v>3</v>
      </c>
      <c r="C9" s="1">
        <f>1459</f>
        <v>1459</v>
      </c>
      <c r="D9" s="1">
        <f>11629</f>
        <v>11629</v>
      </c>
      <c r="E9" s="1">
        <f>11.3564453125</f>
        <v>11.3564453125</v>
      </c>
    </row>
    <row r="10" spans="1:10" x14ac:dyDescent="0.25">
      <c r="A10" s="1">
        <f>2808</f>
        <v>2808</v>
      </c>
      <c r="B10" s="1">
        <f>0</f>
        <v>0</v>
      </c>
      <c r="C10" s="1">
        <f>1626</f>
        <v>1626</v>
      </c>
      <c r="D10" s="1">
        <f>13675</f>
        <v>13675</v>
      </c>
      <c r="E10" s="1">
        <f>13.3544921875</f>
        <v>13.3544921875</v>
      </c>
    </row>
    <row r="11" spans="1:10" x14ac:dyDescent="0.25">
      <c r="A11" s="1">
        <f>3163</f>
        <v>3163</v>
      </c>
      <c r="B11" s="1">
        <f>4</f>
        <v>4</v>
      </c>
      <c r="C11" s="1">
        <f>1767</f>
        <v>1767</v>
      </c>
      <c r="D11" s="1">
        <f>16099</f>
        <v>16099</v>
      </c>
      <c r="E11" s="1">
        <f>15.7216796875</f>
        <v>15.7216796875</v>
      </c>
    </row>
    <row r="12" spans="1:10" x14ac:dyDescent="0.25">
      <c r="A12" s="1">
        <f>3464</f>
        <v>3464</v>
      </c>
      <c r="B12" s="1">
        <f>3</f>
        <v>3</v>
      </c>
      <c r="C12" s="1">
        <f>1939</f>
        <v>1939</v>
      </c>
      <c r="D12" s="1">
        <f>18703</f>
        <v>18703</v>
      </c>
      <c r="E12" s="1">
        <f>18.2646484375</f>
        <v>18.2646484375</v>
      </c>
      <c r="H12" s="1" t="s">
        <v>6</v>
      </c>
      <c r="I12" s="1" t="s">
        <v>7</v>
      </c>
      <c r="J12" s="1" t="s">
        <v>8</v>
      </c>
    </row>
    <row r="13" spans="1:10" x14ac:dyDescent="0.25">
      <c r="A13" s="1">
        <f>3790</f>
        <v>3790</v>
      </c>
      <c r="B13" s="1">
        <f>0</f>
        <v>0</v>
      </c>
      <c r="C13" s="1">
        <f>2080</f>
        <v>2080</v>
      </c>
      <c r="D13" s="1">
        <f>18703</f>
        <v>18703</v>
      </c>
      <c r="E13" s="1">
        <f>18.2646484375</f>
        <v>18.2646484375</v>
      </c>
      <c r="H13" s="1">
        <f>AVERAGE(E12:E29)</f>
        <v>18.642686631944443</v>
      </c>
      <c r="I13" s="1">
        <f>MAX(E2:E1322)</f>
        <v>30.470703125</v>
      </c>
      <c r="J13" s="1">
        <f>AVERAGE(E475:E493)</f>
        <v>30.451377467105264</v>
      </c>
    </row>
    <row r="14" spans="1:10" x14ac:dyDescent="0.25">
      <c r="A14" s="1">
        <f>4106</f>
        <v>4106</v>
      </c>
      <c r="B14" s="1">
        <f>30</f>
        <v>30</v>
      </c>
      <c r="C14" s="1">
        <f>2238</f>
        <v>2238</v>
      </c>
      <c r="D14" s="1">
        <f>18703</f>
        <v>18703</v>
      </c>
      <c r="E14" s="1">
        <f>18.2646484375</f>
        <v>18.2646484375</v>
      </c>
    </row>
    <row r="15" spans="1:10" x14ac:dyDescent="0.25">
      <c r="A15" s="1">
        <f>4410</f>
        <v>4410</v>
      </c>
      <c r="B15" s="1">
        <f>6</f>
        <v>6</v>
      </c>
      <c r="C15" s="1">
        <f>2360</f>
        <v>2360</v>
      </c>
      <c r="D15" s="1">
        <f>18703</f>
        <v>18703</v>
      </c>
      <c r="E15" s="1">
        <f>18.2646484375</f>
        <v>18.2646484375</v>
      </c>
    </row>
    <row r="16" spans="1:10" x14ac:dyDescent="0.25">
      <c r="A16" s="1">
        <f>4732</f>
        <v>4732</v>
      </c>
      <c r="B16" s="1">
        <f>4</f>
        <v>4</v>
      </c>
      <c r="C16" s="1">
        <f>2538</f>
        <v>2538</v>
      </c>
      <c r="D16" s="1">
        <f>18726</f>
        <v>18726</v>
      </c>
      <c r="E16" s="1">
        <f>18.287109375</f>
        <v>18.287109375</v>
      </c>
    </row>
    <row r="17" spans="1:5" x14ac:dyDescent="0.25">
      <c r="A17" s="1">
        <f>5047</f>
        <v>5047</v>
      </c>
      <c r="B17" s="1">
        <f>2</f>
        <v>2</v>
      </c>
      <c r="C17" s="1">
        <f>2672</f>
        <v>2672</v>
      </c>
      <c r="D17" s="1">
        <f>18723</f>
        <v>18723</v>
      </c>
      <c r="E17" s="1">
        <f>18.2841796875</f>
        <v>18.2841796875</v>
      </c>
    </row>
    <row r="18" spans="1:5" x14ac:dyDescent="0.25">
      <c r="A18" s="1">
        <f>5304</f>
        <v>5304</v>
      </c>
      <c r="B18" s="1">
        <f>2</f>
        <v>2</v>
      </c>
      <c r="C18" s="1">
        <f>2883</f>
        <v>2883</v>
      </c>
      <c r="D18" s="1">
        <f>18751</f>
        <v>18751</v>
      </c>
      <c r="E18" s="1">
        <f>18.3115234375</f>
        <v>18.3115234375</v>
      </c>
    </row>
    <row r="19" spans="1:5" x14ac:dyDescent="0.25">
      <c r="A19" s="1">
        <f>5641</f>
        <v>5641</v>
      </c>
      <c r="B19" s="1">
        <f t="shared" ref="B19:B38" si="0">0</f>
        <v>0</v>
      </c>
      <c r="C19" s="1">
        <f>3074</f>
        <v>3074</v>
      </c>
      <c r="D19" s="1">
        <f>18892</f>
        <v>18892</v>
      </c>
      <c r="E19" s="1">
        <f>18.44921875</f>
        <v>18.44921875</v>
      </c>
    </row>
    <row r="20" spans="1:5" x14ac:dyDescent="0.25">
      <c r="A20" s="1">
        <f>5971</f>
        <v>5971</v>
      </c>
      <c r="B20" s="1">
        <f t="shared" si="0"/>
        <v>0</v>
      </c>
      <c r="C20" s="1">
        <f>3262</f>
        <v>3262</v>
      </c>
      <c r="D20" s="1">
        <f>18919</f>
        <v>18919</v>
      </c>
      <c r="E20" s="1">
        <f>18.4755859375</f>
        <v>18.4755859375</v>
      </c>
    </row>
    <row r="21" spans="1:5" x14ac:dyDescent="0.25">
      <c r="A21" s="1">
        <f>6303</f>
        <v>6303</v>
      </c>
      <c r="B21" s="1">
        <f t="shared" si="0"/>
        <v>0</v>
      </c>
      <c r="C21" s="1">
        <f>3425</f>
        <v>3425</v>
      </c>
      <c r="D21" s="1">
        <f>18916</f>
        <v>18916</v>
      </c>
      <c r="E21" s="1">
        <f>18.47265625</f>
        <v>18.47265625</v>
      </c>
    </row>
    <row r="22" spans="1:5" x14ac:dyDescent="0.25">
      <c r="A22" s="1">
        <f>6641</f>
        <v>6641</v>
      </c>
      <c r="B22" s="1">
        <f t="shared" si="0"/>
        <v>0</v>
      </c>
      <c r="C22" s="1">
        <f>3618</f>
        <v>3618</v>
      </c>
      <c r="D22" s="1">
        <f>18919</f>
        <v>18919</v>
      </c>
      <c r="E22" s="1">
        <f>18.4755859375</f>
        <v>18.4755859375</v>
      </c>
    </row>
    <row r="23" spans="1:5" x14ac:dyDescent="0.25">
      <c r="A23" s="1">
        <f>6978</f>
        <v>6978</v>
      </c>
      <c r="B23" s="1">
        <f t="shared" si="0"/>
        <v>0</v>
      </c>
      <c r="C23" s="1">
        <f>3778</f>
        <v>3778</v>
      </c>
      <c r="D23" s="1">
        <f>18916</f>
        <v>18916</v>
      </c>
      <c r="E23" s="1">
        <f>18.47265625</f>
        <v>18.47265625</v>
      </c>
    </row>
    <row r="24" spans="1:5" x14ac:dyDescent="0.25">
      <c r="A24" s="1">
        <f>7303</f>
        <v>7303</v>
      </c>
      <c r="B24" s="1">
        <f t="shared" si="0"/>
        <v>0</v>
      </c>
      <c r="C24" s="1">
        <f>3968</f>
        <v>3968</v>
      </c>
      <c r="D24" s="1">
        <f>18817</f>
        <v>18817</v>
      </c>
      <c r="E24" s="1">
        <f>18.3759765625</f>
        <v>18.3759765625</v>
      </c>
    </row>
    <row r="25" spans="1:5" x14ac:dyDescent="0.25">
      <c r="A25" s="1">
        <f>7637</f>
        <v>7637</v>
      </c>
      <c r="B25" s="1">
        <f t="shared" si="0"/>
        <v>0</v>
      </c>
      <c r="C25" s="1">
        <f>4122</f>
        <v>4122</v>
      </c>
      <c r="D25" s="1">
        <f>19507</f>
        <v>19507</v>
      </c>
      <c r="E25" s="1">
        <f>19.0498046875</f>
        <v>19.0498046875</v>
      </c>
    </row>
    <row r="26" spans="1:5" x14ac:dyDescent="0.25">
      <c r="A26" s="1">
        <f>7978</f>
        <v>7978</v>
      </c>
      <c r="B26" s="1">
        <f t="shared" si="0"/>
        <v>0</v>
      </c>
      <c r="C26" s="1">
        <f>4263</f>
        <v>4263</v>
      </c>
      <c r="D26" s="1">
        <f>19893</f>
        <v>19893</v>
      </c>
      <c r="E26" s="1">
        <f>19.4267578125</f>
        <v>19.4267578125</v>
      </c>
    </row>
    <row r="27" spans="1:5" x14ac:dyDescent="0.25">
      <c r="A27" s="1">
        <f>8336</f>
        <v>8336</v>
      </c>
      <c r="B27" s="1">
        <f t="shared" si="0"/>
        <v>0</v>
      </c>
      <c r="C27" s="1">
        <f>4429</f>
        <v>4429</v>
      </c>
      <c r="D27" s="1">
        <f>19925</f>
        <v>19925</v>
      </c>
      <c r="E27" s="1">
        <f>19.4580078125</f>
        <v>19.4580078125</v>
      </c>
    </row>
    <row r="28" spans="1:5" x14ac:dyDescent="0.25">
      <c r="A28" s="1">
        <f>8675</f>
        <v>8675</v>
      </c>
      <c r="B28" s="1">
        <f t="shared" si="0"/>
        <v>0</v>
      </c>
      <c r="C28" s="1">
        <f>4609</f>
        <v>4609</v>
      </c>
      <c r="D28" s="1">
        <f>19925</f>
        <v>19925</v>
      </c>
      <c r="E28" s="1">
        <f>19.4580078125</f>
        <v>19.4580078125</v>
      </c>
    </row>
    <row r="29" spans="1:5" x14ac:dyDescent="0.25">
      <c r="A29" s="1">
        <f>9043</f>
        <v>9043</v>
      </c>
      <c r="B29" s="1">
        <f t="shared" si="0"/>
        <v>0</v>
      </c>
      <c r="C29" s="1">
        <f>4806</f>
        <v>4806</v>
      </c>
      <c r="D29" s="1">
        <f>19981</f>
        <v>19981</v>
      </c>
      <c r="E29" s="1">
        <f>19.5126953125</f>
        <v>19.5126953125</v>
      </c>
    </row>
    <row r="30" spans="1:5" x14ac:dyDescent="0.25">
      <c r="A30" s="1">
        <f>9374</f>
        <v>9374</v>
      </c>
      <c r="B30" s="1">
        <f t="shared" si="0"/>
        <v>0</v>
      </c>
      <c r="C30" s="1">
        <f>4960</f>
        <v>4960</v>
      </c>
      <c r="D30" s="1">
        <f>19981</f>
        <v>19981</v>
      </c>
      <c r="E30" s="1">
        <f>19.5126953125</f>
        <v>19.5126953125</v>
      </c>
    </row>
    <row r="31" spans="1:5" x14ac:dyDescent="0.25">
      <c r="A31" s="1">
        <f>9732</f>
        <v>9732</v>
      </c>
      <c r="B31" s="1">
        <f t="shared" si="0"/>
        <v>0</v>
      </c>
      <c r="C31" s="1">
        <f>5120</f>
        <v>5120</v>
      </c>
      <c r="D31" s="1">
        <f>19812</f>
        <v>19812</v>
      </c>
      <c r="E31" s="1">
        <f>19.34765625</f>
        <v>19.34765625</v>
      </c>
    </row>
    <row r="32" spans="1:5" x14ac:dyDescent="0.25">
      <c r="A32" s="1">
        <f>10070</f>
        <v>10070</v>
      </c>
      <c r="B32" s="1">
        <f t="shared" si="0"/>
        <v>0</v>
      </c>
      <c r="C32" s="1">
        <f>5269</f>
        <v>5269</v>
      </c>
      <c r="D32" s="1">
        <f>19809</f>
        <v>19809</v>
      </c>
      <c r="E32" s="1">
        <f>19.3447265625</f>
        <v>19.3447265625</v>
      </c>
    </row>
    <row r="33" spans="1:5" x14ac:dyDescent="0.25">
      <c r="A33" s="1">
        <f>10413</f>
        <v>10413</v>
      </c>
      <c r="B33" s="1">
        <f t="shared" si="0"/>
        <v>0</v>
      </c>
      <c r="C33" s="1">
        <f>5451</f>
        <v>5451</v>
      </c>
      <c r="D33" s="1">
        <f>19812</f>
        <v>19812</v>
      </c>
      <c r="E33" s="1">
        <f>19.34765625</f>
        <v>19.34765625</v>
      </c>
    </row>
    <row r="34" spans="1:5" x14ac:dyDescent="0.25">
      <c r="A34" s="1">
        <f>10758</f>
        <v>10758</v>
      </c>
      <c r="B34" s="1">
        <f t="shared" si="0"/>
        <v>0</v>
      </c>
      <c r="C34" s="1">
        <f>5607</f>
        <v>5607</v>
      </c>
      <c r="D34" s="1">
        <f>19809</f>
        <v>19809</v>
      </c>
      <c r="E34" s="1">
        <f>19.3447265625</f>
        <v>19.3447265625</v>
      </c>
    </row>
    <row r="35" spans="1:5" x14ac:dyDescent="0.25">
      <c r="A35" s="1">
        <f>11095</f>
        <v>11095</v>
      </c>
      <c r="B35" s="1">
        <f t="shared" si="0"/>
        <v>0</v>
      </c>
      <c r="C35" s="1">
        <f>5787</f>
        <v>5787</v>
      </c>
      <c r="D35" s="1">
        <f>19810</f>
        <v>19810</v>
      </c>
      <c r="E35" s="1">
        <f>19.345703125</f>
        <v>19.345703125</v>
      </c>
    </row>
    <row r="36" spans="1:5" x14ac:dyDescent="0.25">
      <c r="A36" s="1">
        <f>11461</f>
        <v>11461</v>
      </c>
      <c r="B36" s="1">
        <f t="shared" si="0"/>
        <v>0</v>
      </c>
      <c r="C36" s="1">
        <f>5972</f>
        <v>5972</v>
      </c>
      <c r="D36" s="1">
        <f t="shared" ref="D36:D58" si="1">19809</f>
        <v>19809</v>
      </c>
      <c r="E36" s="1">
        <f t="shared" ref="E36:E58" si="2">19.3447265625</f>
        <v>19.3447265625</v>
      </c>
    </row>
    <row r="37" spans="1:5" x14ac:dyDescent="0.25">
      <c r="A37" s="1">
        <f>11770</f>
        <v>11770</v>
      </c>
      <c r="B37" s="1">
        <f t="shared" si="0"/>
        <v>0</v>
      </c>
      <c r="C37" s="1">
        <f>6165</f>
        <v>6165</v>
      </c>
      <c r="D37" s="1">
        <f t="shared" si="1"/>
        <v>19809</v>
      </c>
      <c r="E37" s="1">
        <f t="shared" si="2"/>
        <v>19.3447265625</v>
      </c>
    </row>
    <row r="38" spans="1:5" x14ac:dyDescent="0.25">
      <c r="A38" s="1">
        <f>12079</f>
        <v>12079</v>
      </c>
      <c r="B38" s="1">
        <f t="shared" si="0"/>
        <v>0</v>
      </c>
      <c r="C38" s="1">
        <f>6331</f>
        <v>6331</v>
      </c>
      <c r="D38" s="1">
        <f t="shared" si="1"/>
        <v>19809</v>
      </c>
      <c r="E38" s="1">
        <f t="shared" si="2"/>
        <v>19.3447265625</v>
      </c>
    </row>
    <row r="39" spans="1:5" x14ac:dyDescent="0.25">
      <c r="A39" s="1">
        <f>12397</f>
        <v>12397</v>
      </c>
      <c r="B39" s="1">
        <f>9</f>
        <v>9</v>
      </c>
      <c r="C39" s="1">
        <f>6478</f>
        <v>6478</v>
      </c>
      <c r="D39" s="1">
        <f t="shared" si="1"/>
        <v>19809</v>
      </c>
      <c r="E39" s="1">
        <f t="shared" si="2"/>
        <v>19.3447265625</v>
      </c>
    </row>
    <row r="40" spans="1:5" x14ac:dyDescent="0.25">
      <c r="A40" s="1">
        <f>12699</f>
        <v>12699</v>
      </c>
      <c r="B40" s="1">
        <f>3</f>
        <v>3</v>
      </c>
      <c r="C40" s="1">
        <f>6655</f>
        <v>6655</v>
      </c>
      <c r="D40" s="1">
        <f t="shared" si="1"/>
        <v>19809</v>
      </c>
      <c r="E40" s="1">
        <f t="shared" si="2"/>
        <v>19.3447265625</v>
      </c>
    </row>
    <row r="41" spans="1:5" x14ac:dyDescent="0.25">
      <c r="A41" s="1">
        <f>12997</f>
        <v>12997</v>
      </c>
      <c r="B41" s="1">
        <f>6</f>
        <v>6</v>
      </c>
      <c r="C41" s="1">
        <f>6819</f>
        <v>6819</v>
      </c>
      <c r="D41" s="1">
        <f t="shared" si="1"/>
        <v>19809</v>
      </c>
      <c r="E41" s="1">
        <f t="shared" si="2"/>
        <v>19.3447265625</v>
      </c>
    </row>
    <row r="42" spans="1:5" x14ac:dyDescent="0.25">
      <c r="A42" s="1">
        <f>13261</f>
        <v>13261</v>
      </c>
      <c r="B42" s="1">
        <f>3</f>
        <v>3</v>
      </c>
      <c r="C42" s="1">
        <f>6992</f>
        <v>6992</v>
      </c>
      <c r="D42" s="1">
        <f t="shared" si="1"/>
        <v>19809</v>
      </c>
      <c r="E42" s="1">
        <f t="shared" si="2"/>
        <v>19.3447265625</v>
      </c>
    </row>
    <row r="43" spans="1:5" x14ac:dyDescent="0.25">
      <c r="A43" s="1">
        <f>13587</f>
        <v>13587</v>
      </c>
      <c r="B43" s="1">
        <f t="shared" ref="B43:B59" si="3">0</f>
        <v>0</v>
      </c>
      <c r="C43" s="1">
        <f>7153</f>
        <v>7153</v>
      </c>
      <c r="D43" s="1">
        <f t="shared" si="1"/>
        <v>19809</v>
      </c>
      <c r="E43" s="1">
        <f t="shared" si="2"/>
        <v>19.3447265625</v>
      </c>
    </row>
    <row r="44" spans="1:5" x14ac:dyDescent="0.25">
      <c r="A44" s="1">
        <f>13921</f>
        <v>13921</v>
      </c>
      <c r="B44" s="1">
        <f t="shared" si="3"/>
        <v>0</v>
      </c>
      <c r="C44" s="1">
        <f>7319</f>
        <v>7319</v>
      </c>
      <c r="D44" s="1">
        <f t="shared" si="1"/>
        <v>19809</v>
      </c>
      <c r="E44" s="1">
        <f t="shared" si="2"/>
        <v>19.3447265625</v>
      </c>
    </row>
    <row r="45" spans="1:5" x14ac:dyDescent="0.25">
      <c r="A45" s="1">
        <f>14270</f>
        <v>14270</v>
      </c>
      <c r="B45" s="1">
        <f t="shared" si="3"/>
        <v>0</v>
      </c>
      <c r="C45" s="1">
        <f>7476</f>
        <v>7476</v>
      </c>
      <c r="D45" s="1">
        <f t="shared" si="1"/>
        <v>19809</v>
      </c>
      <c r="E45" s="1">
        <f t="shared" si="2"/>
        <v>19.3447265625</v>
      </c>
    </row>
    <row r="46" spans="1:5" x14ac:dyDescent="0.25">
      <c r="A46" s="1">
        <f>14612</f>
        <v>14612</v>
      </c>
      <c r="B46" s="1">
        <f t="shared" si="3"/>
        <v>0</v>
      </c>
      <c r="C46" s="1">
        <f>7673</f>
        <v>7673</v>
      </c>
      <c r="D46" s="1">
        <f t="shared" si="1"/>
        <v>19809</v>
      </c>
      <c r="E46" s="1">
        <f t="shared" si="2"/>
        <v>19.3447265625</v>
      </c>
    </row>
    <row r="47" spans="1:5" x14ac:dyDescent="0.25">
      <c r="A47" s="1">
        <f>14948</f>
        <v>14948</v>
      </c>
      <c r="B47" s="1">
        <f t="shared" si="3"/>
        <v>0</v>
      </c>
      <c r="C47" s="1">
        <f>7831</f>
        <v>7831</v>
      </c>
      <c r="D47" s="1">
        <f t="shared" si="1"/>
        <v>19809</v>
      </c>
      <c r="E47" s="1">
        <f t="shared" si="2"/>
        <v>19.3447265625</v>
      </c>
    </row>
    <row r="48" spans="1:5" x14ac:dyDescent="0.25">
      <c r="A48" s="1">
        <f>15285</f>
        <v>15285</v>
      </c>
      <c r="B48" s="1">
        <f t="shared" si="3"/>
        <v>0</v>
      </c>
      <c r="C48" s="1">
        <f>8034</f>
        <v>8034</v>
      </c>
      <c r="D48" s="1">
        <f t="shared" si="1"/>
        <v>19809</v>
      </c>
      <c r="E48" s="1">
        <f t="shared" si="2"/>
        <v>19.3447265625</v>
      </c>
    </row>
    <row r="49" spans="1:5" x14ac:dyDescent="0.25">
      <c r="A49" s="1">
        <f>15639</f>
        <v>15639</v>
      </c>
      <c r="B49" s="1">
        <f t="shared" si="3"/>
        <v>0</v>
      </c>
      <c r="C49" s="1">
        <f>8199</f>
        <v>8199</v>
      </c>
      <c r="D49" s="1">
        <f t="shared" si="1"/>
        <v>19809</v>
      </c>
      <c r="E49" s="1">
        <f t="shared" si="2"/>
        <v>19.3447265625</v>
      </c>
    </row>
    <row r="50" spans="1:5" x14ac:dyDescent="0.25">
      <c r="A50" s="1">
        <f>16000</f>
        <v>16000</v>
      </c>
      <c r="B50" s="1">
        <f t="shared" si="3"/>
        <v>0</v>
      </c>
      <c r="C50" s="1">
        <f>8392</f>
        <v>8392</v>
      </c>
      <c r="D50" s="1">
        <f t="shared" si="1"/>
        <v>19809</v>
      </c>
      <c r="E50" s="1">
        <f t="shared" si="2"/>
        <v>19.3447265625</v>
      </c>
    </row>
    <row r="51" spans="1:5" x14ac:dyDescent="0.25">
      <c r="A51" s="1">
        <f>16331</f>
        <v>16331</v>
      </c>
      <c r="B51" s="1">
        <f t="shared" si="3"/>
        <v>0</v>
      </c>
      <c r="C51" s="1">
        <f>8546</f>
        <v>8546</v>
      </c>
      <c r="D51" s="1">
        <f t="shared" si="1"/>
        <v>19809</v>
      </c>
      <c r="E51" s="1">
        <f t="shared" si="2"/>
        <v>19.3447265625</v>
      </c>
    </row>
    <row r="52" spans="1:5" x14ac:dyDescent="0.25">
      <c r="A52" s="1">
        <f>16683</f>
        <v>16683</v>
      </c>
      <c r="B52" s="1">
        <f t="shared" si="3"/>
        <v>0</v>
      </c>
      <c r="C52" s="1">
        <f>8709</f>
        <v>8709</v>
      </c>
      <c r="D52" s="1">
        <f t="shared" si="1"/>
        <v>19809</v>
      </c>
      <c r="E52" s="1">
        <f t="shared" si="2"/>
        <v>19.3447265625</v>
      </c>
    </row>
    <row r="53" spans="1:5" x14ac:dyDescent="0.25">
      <c r="A53" s="1">
        <f>17021</f>
        <v>17021</v>
      </c>
      <c r="B53" s="1">
        <f t="shared" si="3"/>
        <v>0</v>
      </c>
      <c r="C53" s="1">
        <f>8894</f>
        <v>8894</v>
      </c>
      <c r="D53" s="1">
        <f t="shared" si="1"/>
        <v>19809</v>
      </c>
      <c r="E53" s="1">
        <f t="shared" si="2"/>
        <v>19.3447265625</v>
      </c>
    </row>
    <row r="54" spans="1:5" x14ac:dyDescent="0.25">
      <c r="A54" s="1">
        <f>17331</f>
        <v>17331</v>
      </c>
      <c r="B54" s="1">
        <f t="shared" si="3"/>
        <v>0</v>
      </c>
      <c r="C54" s="1">
        <f>9064</f>
        <v>9064</v>
      </c>
      <c r="D54" s="1">
        <f t="shared" si="1"/>
        <v>19809</v>
      </c>
      <c r="E54" s="1">
        <f t="shared" si="2"/>
        <v>19.3447265625</v>
      </c>
    </row>
    <row r="55" spans="1:5" x14ac:dyDescent="0.25">
      <c r="A55" s="1">
        <f>17678</f>
        <v>17678</v>
      </c>
      <c r="B55" s="1">
        <f t="shared" si="3"/>
        <v>0</v>
      </c>
      <c r="C55" s="1">
        <f>9222</f>
        <v>9222</v>
      </c>
      <c r="D55" s="1">
        <f t="shared" si="1"/>
        <v>19809</v>
      </c>
      <c r="E55" s="1">
        <f t="shared" si="2"/>
        <v>19.3447265625</v>
      </c>
    </row>
    <row r="56" spans="1:5" x14ac:dyDescent="0.25">
      <c r="A56" s="1">
        <f>18046</f>
        <v>18046</v>
      </c>
      <c r="B56" s="1">
        <f t="shared" si="3"/>
        <v>0</v>
      </c>
      <c r="C56" s="1">
        <f>9389</f>
        <v>9389</v>
      </c>
      <c r="D56" s="1">
        <f t="shared" si="1"/>
        <v>19809</v>
      </c>
      <c r="E56" s="1">
        <f t="shared" si="2"/>
        <v>19.3447265625</v>
      </c>
    </row>
    <row r="57" spans="1:5" x14ac:dyDescent="0.25">
      <c r="A57" s="1">
        <f>18367</f>
        <v>18367</v>
      </c>
      <c r="B57" s="1">
        <f t="shared" si="3"/>
        <v>0</v>
      </c>
      <c r="C57" s="1">
        <f>9551</f>
        <v>9551</v>
      </c>
      <c r="D57" s="1">
        <f t="shared" si="1"/>
        <v>19809</v>
      </c>
      <c r="E57" s="1">
        <f t="shared" si="2"/>
        <v>19.3447265625</v>
      </c>
    </row>
    <row r="58" spans="1:5" x14ac:dyDescent="0.25">
      <c r="A58" s="1">
        <f>18722</f>
        <v>18722</v>
      </c>
      <c r="B58" s="1">
        <f t="shared" si="3"/>
        <v>0</v>
      </c>
      <c r="C58" s="1">
        <f>9717</f>
        <v>9717</v>
      </c>
      <c r="D58" s="1">
        <f t="shared" si="1"/>
        <v>19809</v>
      </c>
      <c r="E58" s="1">
        <f t="shared" si="2"/>
        <v>19.3447265625</v>
      </c>
    </row>
    <row r="59" spans="1:5" x14ac:dyDescent="0.25">
      <c r="A59" s="1">
        <f>19045</f>
        <v>19045</v>
      </c>
      <c r="B59" s="1">
        <f t="shared" si="3"/>
        <v>0</v>
      </c>
      <c r="C59" s="1">
        <f>9888</f>
        <v>9888</v>
      </c>
      <c r="D59" s="1">
        <f>19811</f>
        <v>19811</v>
      </c>
      <c r="E59" s="1">
        <f>19.3466796875</f>
        <v>19.3466796875</v>
      </c>
    </row>
    <row r="60" spans="1:5" x14ac:dyDescent="0.25">
      <c r="A60" s="1">
        <f>19400</f>
        <v>19400</v>
      </c>
      <c r="B60" s="1">
        <f>9</f>
        <v>9</v>
      </c>
      <c r="C60" s="1">
        <f>10054</f>
        <v>10054</v>
      </c>
      <c r="D60" s="1">
        <f>19809</f>
        <v>19809</v>
      </c>
      <c r="E60" s="1">
        <f>19.3447265625</f>
        <v>19.3447265625</v>
      </c>
    </row>
    <row r="61" spans="1:5" x14ac:dyDescent="0.25">
      <c r="A61" s="1">
        <f>19745</f>
        <v>19745</v>
      </c>
      <c r="B61" s="1">
        <f>0</f>
        <v>0</v>
      </c>
      <c r="C61" s="1">
        <f>10227</f>
        <v>10227</v>
      </c>
      <c r="D61" s="1">
        <f>19811</f>
        <v>19811</v>
      </c>
      <c r="E61" s="1">
        <f>19.3466796875</f>
        <v>19.3466796875</v>
      </c>
    </row>
    <row r="62" spans="1:5" x14ac:dyDescent="0.25">
      <c r="A62" s="1">
        <f>20094</f>
        <v>20094</v>
      </c>
      <c r="B62" s="1">
        <f>0</f>
        <v>0</v>
      </c>
      <c r="C62" s="1">
        <f>10402</f>
        <v>10402</v>
      </c>
      <c r="D62" s="1">
        <f>19809</f>
        <v>19809</v>
      </c>
      <c r="E62" s="1">
        <f>19.3447265625</f>
        <v>19.3447265625</v>
      </c>
    </row>
    <row r="63" spans="1:5" x14ac:dyDescent="0.25">
      <c r="A63" s="1">
        <f>20426</f>
        <v>20426</v>
      </c>
      <c r="B63" s="1">
        <f>0</f>
        <v>0</v>
      </c>
      <c r="C63" s="1">
        <f>10567</f>
        <v>10567</v>
      </c>
      <c r="D63" s="1">
        <f>19810</f>
        <v>19810</v>
      </c>
      <c r="E63" s="1">
        <f>19.345703125</f>
        <v>19.345703125</v>
      </c>
    </row>
    <row r="64" spans="1:5" x14ac:dyDescent="0.25">
      <c r="A64" s="1">
        <f>20763</f>
        <v>20763</v>
      </c>
      <c r="B64" s="1">
        <f>0</f>
        <v>0</v>
      </c>
      <c r="C64" s="1">
        <f>10742</f>
        <v>10742</v>
      </c>
      <c r="D64" s="1">
        <f>19809</f>
        <v>19809</v>
      </c>
      <c r="E64" s="1">
        <f>19.3447265625</f>
        <v>19.3447265625</v>
      </c>
    </row>
    <row r="65" spans="1:5" x14ac:dyDescent="0.25">
      <c r="A65" s="1">
        <f>21120</f>
        <v>21120</v>
      </c>
      <c r="B65" s="1">
        <f>0</f>
        <v>0</v>
      </c>
      <c r="C65" s="1">
        <f>10924</f>
        <v>10924</v>
      </c>
      <c r="D65" s="1">
        <f>19809</f>
        <v>19809</v>
      </c>
      <c r="E65" s="1">
        <f>19.3447265625</f>
        <v>19.3447265625</v>
      </c>
    </row>
    <row r="66" spans="1:5" x14ac:dyDescent="0.25">
      <c r="A66" s="1">
        <f>21445</f>
        <v>21445</v>
      </c>
      <c r="B66" s="1">
        <f>10</f>
        <v>10</v>
      </c>
      <c r="C66" s="1">
        <f>11104</f>
        <v>11104</v>
      </c>
      <c r="D66" s="1">
        <f>19809</f>
        <v>19809</v>
      </c>
      <c r="E66" s="1">
        <f>19.3447265625</f>
        <v>19.3447265625</v>
      </c>
    </row>
    <row r="67" spans="1:5" x14ac:dyDescent="0.25">
      <c r="A67" s="1">
        <f>21748</f>
        <v>21748</v>
      </c>
      <c r="B67" s="1">
        <f>6</f>
        <v>6</v>
      </c>
      <c r="C67" s="1">
        <f>11307</f>
        <v>11307</v>
      </c>
      <c r="D67" s="1">
        <f>19973</f>
        <v>19973</v>
      </c>
      <c r="E67" s="1">
        <f t="shared" ref="E67:E73" si="4">19.5048828125</f>
        <v>19.5048828125</v>
      </c>
    </row>
    <row r="68" spans="1:5" x14ac:dyDescent="0.25">
      <c r="A68" s="1">
        <f>22050</f>
        <v>22050</v>
      </c>
      <c r="B68" s="1">
        <f>6</f>
        <v>6</v>
      </c>
      <c r="C68" s="1">
        <f>11499</f>
        <v>11499</v>
      </c>
      <c r="D68" s="1">
        <f>19973</f>
        <v>19973</v>
      </c>
      <c r="E68" s="1">
        <f t="shared" si="4"/>
        <v>19.5048828125</v>
      </c>
    </row>
    <row r="69" spans="1:5" x14ac:dyDescent="0.25">
      <c r="A69" s="1">
        <f>22368</f>
        <v>22368</v>
      </c>
      <c r="B69" s="1">
        <f>2</f>
        <v>2</v>
      </c>
      <c r="C69" s="1">
        <f>11629</f>
        <v>11629</v>
      </c>
      <c r="D69" s="1">
        <f>19973</f>
        <v>19973</v>
      </c>
      <c r="E69" s="1">
        <f t="shared" si="4"/>
        <v>19.5048828125</v>
      </c>
    </row>
    <row r="70" spans="1:5" x14ac:dyDescent="0.25">
      <c r="A70" s="1">
        <f>22632</f>
        <v>22632</v>
      </c>
      <c r="B70" s="1">
        <f t="shared" ref="B70:B88" si="5">0</f>
        <v>0</v>
      </c>
      <c r="C70" s="1">
        <f>11795</f>
        <v>11795</v>
      </c>
      <c r="D70" s="1">
        <f>19973</f>
        <v>19973</v>
      </c>
      <c r="E70" s="1">
        <f t="shared" si="4"/>
        <v>19.5048828125</v>
      </c>
    </row>
    <row r="71" spans="1:5" x14ac:dyDescent="0.25">
      <c r="A71" s="1">
        <f>22935</f>
        <v>22935</v>
      </c>
      <c r="B71" s="1">
        <f t="shared" si="5"/>
        <v>0</v>
      </c>
      <c r="C71" s="1">
        <f>11933</f>
        <v>11933</v>
      </c>
      <c r="D71" s="1">
        <f>19973</f>
        <v>19973</v>
      </c>
      <c r="E71" s="1">
        <f t="shared" si="4"/>
        <v>19.5048828125</v>
      </c>
    </row>
    <row r="72" spans="1:5" x14ac:dyDescent="0.25">
      <c r="A72" s="1">
        <f>23233</f>
        <v>23233</v>
      </c>
      <c r="B72" s="1">
        <f t="shared" si="5"/>
        <v>0</v>
      </c>
      <c r="C72" s="1">
        <f>12103</f>
        <v>12103</v>
      </c>
      <c r="D72" s="1">
        <f>19973</f>
        <v>19973</v>
      </c>
      <c r="E72" s="1">
        <f t="shared" si="4"/>
        <v>19.5048828125</v>
      </c>
    </row>
    <row r="73" spans="1:5" x14ac:dyDescent="0.25">
      <c r="A73" s="1">
        <f>23534</f>
        <v>23534</v>
      </c>
      <c r="B73" s="1">
        <f t="shared" si="5"/>
        <v>0</v>
      </c>
      <c r="C73" s="1">
        <f>12249</f>
        <v>12249</v>
      </c>
      <c r="D73" s="1">
        <f>19973</f>
        <v>19973</v>
      </c>
      <c r="E73" s="1">
        <f t="shared" si="4"/>
        <v>19.5048828125</v>
      </c>
    </row>
    <row r="74" spans="1:5" x14ac:dyDescent="0.25">
      <c r="A74" s="1">
        <f>23866</f>
        <v>23866</v>
      </c>
      <c r="B74" s="1">
        <f t="shared" si="5"/>
        <v>0</v>
      </c>
      <c r="C74" s="1">
        <f>12421</f>
        <v>12421</v>
      </c>
      <c r="D74" s="1">
        <f>19985</f>
        <v>19985</v>
      </c>
      <c r="E74" s="1">
        <f>19.5166015625</f>
        <v>19.5166015625</v>
      </c>
    </row>
    <row r="75" spans="1:5" x14ac:dyDescent="0.25">
      <c r="A75" s="1">
        <f>24224</f>
        <v>24224</v>
      </c>
      <c r="B75" s="1">
        <f t="shared" si="5"/>
        <v>0</v>
      </c>
      <c r="C75" s="1">
        <f>12581</f>
        <v>12581</v>
      </c>
      <c r="D75" s="1">
        <f>19985</f>
        <v>19985</v>
      </c>
      <c r="E75" s="1">
        <f>19.5166015625</f>
        <v>19.5166015625</v>
      </c>
    </row>
    <row r="76" spans="1:5" x14ac:dyDescent="0.25">
      <c r="A76" s="1">
        <f>24554</f>
        <v>24554</v>
      </c>
      <c r="B76" s="1">
        <f t="shared" si="5"/>
        <v>0</v>
      </c>
      <c r="C76" s="1">
        <f>12742</f>
        <v>12742</v>
      </c>
      <c r="D76" s="1">
        <f>19985</f>
        <v>19985</v>
      </c>
      <c r="E76" s="1">
        <f>19.5166015625</f>
        <v>19.5166015625</v>
      </c>
    </row>
    <row r="77" spans="1:5" x14ac:dyDescent="0.25">
      <c r="A77" s="1">
        <f>24856</f>
        <v>24856</v>
      </c>
      <c r="B77" s="1">
        <f t="shared" si="5"/>
        <v>0</v>
      </c>
      <c r="C77" s="1">
        <f>12896</f>
        <v>12896</v>
      </c>
      <c r="D77" s="1">
        <f>19985</f>
        <v>19985</v>
      </c>
      <c r="E77" s="1">
        <f>19.5166015625</f>
        <v>19.5166015625</v>
      </c>
    </row>
    <row r="78" spans="1:5" x14ac:dyDescent="0.25">
      <c r="A78" s="1">
        <f>25201</f>
        <v>25201</v>
      </c>
      <c r="B78" s="1">
        <f t="shared" si="5"/>
        <v>0</v>
      </c>
      <c r="C78" s="1">
        <f>13066</f>
        <v>13066</v>
      </c>
      <c r="D78" s="1">
        <f>19988</f>
        <v>19988</v>
      </c>
      <c r="E78" s="1">
        <f>19.51953125</f>
        <v>19.51953125</v>
      </c>
    </row>
    <row r="79" spans="1:5" x14ac:dyDescent="0.25">
      <c r="A79" s="1">
        <f>25527</f>
        <v>25527</v>
      </c>
      <c r="B79" s="1">
        <f t="shared" si="5"/>
        <v>0</v>
      </c>
      <c r="C79" s="1">
        <f>13177</f>
        <v>13177</v>
      </c>
      <c r="D79" s="1">
        <f>19985</f>
        <v>19985</v>
      </c>
      <c r="E79" s="1">
        <f t="shared" ref="E79:E84" si="6">19.5166015625</f>
        <v>19.5166015625</v>
      </c>
    </row>
    <row r="80" spans="1:5" x14ac:dyDescent="0.25">
      <c r="A80" s="1">
        <f>25863</f>
        <v>25863</v>
      </c>
      <c r="B80" s="1">
        <f t="shared" si="5"/>
        <v>0</v>
      </c>
      <c r="C80" s="1">
        <f>13302</f>
        <v>13302</v>
      </c>
      <c r="D80" s="1">
        <f>19985</f>
        <v>19985</v>
      </c>
      <c r="E80" s="1">
        <f t="shared" si="6"/>
        <v>19.5166015625</v>
      </c>
    </row>
    <row r="81" spans="1:5" x14ac:dyDescent="0.25">
      <c r="A81" s="1">
        <f>26200</f>
        <v>26200</v>
      </c>
      <c r="B81" s="1">
        <f t="shared" si="5"/>
        <v>0</v>
      </c>
      <c r="C81" s="1">
        <f>13458</f>
        <v>13458</v>
      </c>
      <c r="D81" s="1">
        <f>19985</f>
        <v>19985</v>
      </c>
      <c r="E81" s="1">
        <f t="shared" si="6"/>
        <v>19.5166015625</v>
      </c>
    </row>
    <row r="82" spans="1:5" x14ac:dyDescent="0.25">
      <c r="A82" s="1">
        <f>26540</f>
        <v>26540</v>
      </c>
      <c r="B82" s="1">
        <f t="shared" si="5"/>
        <v>0</v>
      </c>
      <c r="C82" s="1">
        <f>13640</f>
        <v>13640</v>
      </c>
      <c r="D82" s="1">
        <f>19985</f>
        <v>19985</v>
      </c>
      <c r="E82" s="1">
        <f t="shared" si="6"/>
        <v>19.5166015625</v>
      </c>
    </row>
    <row r="83" spans="1:5" x14ac:dyDescent="0.25">
      <c r="A83" s="1">
        <f>26866</f>
        <v>26866</v>
      </c>
      <c r="B83" s="1">
        <f t="shared" si="5"/>
        <v>0</v>
      </c>
      <c r="C83" s="1">
        <f>13776</f>
        <v>13776</v>
      </c>
      <c r="D83" s="1">
        <f>19985</f>
        <v>19985</v>
      </c>
      <c r="E83" s="1">
        <f t="shared" si="6"/>
        <v>19.5166015625</v>
      </c>
    </row>
    <row r="84" spans="1:5" x14ac:dyDescent="0.25">
      <c r="A84" s="1">
        <f>27201</f>
        <v>27201</v>
      </c>
      <c r="B84" s="1">
        <f t="shared" si="5"/>
        <v>0</v>
      </c>
      <c r="C84" s="1">
        <f>13911</f>
        <v>13911</v>
      </c>
      <c r="D84" s="1">
        <f>19985</f>
        <v>19985</v>
      </c>
      <c r="E84" s="1">
        <f t="shared" si="6"/>
        <v>19.5166015625</v>
      </c>
    </row>
    <row r="85" spans="1:5" x14ac:dyDescent="0.25">
      <c r="A85" s="1">
        <f>27555</f>
        <v>27555</v>
      </c>
      <c r="B85" s="1">
        <f t="shared" si="5"/>
        <v>0</v>
      </c>
      <c r="C85" s="1">
        <f>14086</f>
        <v>14086</v>
      </c>
      <c r="D85" s="1">
        <f>19986</f>
        <v>19986</v>
      </c>
      <c r="E85" s="1">
        <f>19.517578125</f>
        <v>19.517578125</v>
      </c>
    </row>
    <row r="86" spans="1:5" x14ac:dyDescent="0.25">
      <c r="A86" s="1">
        <f>27898</f>
        <v>27898</v>
      </c>
      <c r="B86" s="1">
        <f t="shared" si="5"/>
        <v>0</v>
      </c>
      <c r="C86" s="1">
        <f>14254</f>
        <v>14254</v>
      </c>
      <c r="D86" s="1">
        <f>19985</f>
        <v>19985</v>
      </c>
      <c r="E86" s="1">
        <f>19.5166015625</f>
        <v>19.5166015625</v>
      </c>
    </row>
    <row r="87" spans="1:5" x14ac:dyDescent="0.25">
      <c r="A87" s="1">
        <f>28258</f>
        <v>28258</v>
      </c>
      <c r="B87" s="1">
        <f t="shared" si="5"/>
        <v>0</v>
      </c>
      <c r="C87" s="1">
        <f>14428</f>
        <v>14428</v>
      </c>
      <c r="D87" s="1">
        <f>19986</f>
        <v>19986</v>
      </c>
      <c r="E87" s="1">
        <f>19.517578125</f>
        <v>19.517578125</v>
      </c>
    </row>
    <row r="88" spans="1:5" x14ac:dyDescent="0.25">
      <c r="A88" s="1">
        <f>28624</f>
        <v>28624</v>
      </c>
      <c r="B88" s="1">
        <f t="shared" si="5"/>
        <v>0</v>
      </c>
      <c r="C88" s="1">
        <f>14602</f>
        <v>14602</v>
      </c>
      <c r="D88" s="1">
        <f>19985</f>
        <v>19985</v>
      </c>
      <c r="E88" s="1">
        <f>19.5166015625</f>
        <v>19.5166015625</v>
      </c>
    </row>
    <row r="89" spans="1:5" x14ac:dyDescent="0.25">
      <c r="A89" s="1">
        <f>28984</f>
        <v>28984</v>
      </c>
      <c r="B89" s="1">
        <f>4</f>
        <v>4</v>
      </c>
      <c r="C89" s="1">
        <f>14769</f>
        <v>14769</v>
      </c>
      <c r="D89" s="1">
        <f>19986</f>
        <v>19986</v>
      </c>
      <c r="E89" s="1">
        <f>19.517578125</f>
        <v>19.517578125</v>
      </c>
    </row>
    <row r="90" spans="1:5" x14ac:dyDescent="0.25">
      <c r="A90" s="1">
        <f>29330</f>
        <v>29330</v>
      </c>
      <c r="B90" s="1">
        <f>0</f>
        <v>0</v>
      </c>
      <c r="C90" s="1">
        <f>14936</f>
        <v>14936</v>
      </c>
      <c r="D90" s="1">
        <f>19985</f>
        <v>19985</v>
      </c>
      <c r="E90" s="1">
        <f>19.5166015625</f>
        <v>19.5166015625</v>
      </c>
    </row>
    <row r="91" spans="1:5" x14ac:dyDescent="0.25">
      <c r="A91" s="1">
        <f>29654</f>
        <v>29654</v>
      </c>
      <c r="B91" s="1">
        <f>0</f>
        <v>0</v>
      </c>
      <c r="C91" s="1">
        <f>15106</f>
        <v>15106</v>
      </c>
      <c r="D91" s="1">
        <f>19987</f>
        <v>19987</v>
      </c>
      <c r="E91" s="1">
        <f>19.5185546875</f>
        <v>19.5185546875</v>
      </c>
    </row>
    <row r="92" spans="1:5" x14ac:dyDescent="0.25">
      <c r="A92" s="1">
        <f>29982</f>
        <v>29982</v>
      </c>
      <c r="B92" s="1">
        <f>4</f>
        <v>4</v>
      </c>
      <c r="C92" s="1">
        <f>15286</f>
        <v>15286</v>
      </c>
      <c r="D92" s="1">
        <f>19985</f>
        <v>19985</v>
      </c>
      <c r="E92" s="1">
        <f>19.5166015625</f>
        <v>19.5166015625</v>
      </c>
    </row>
    <row r="93" spans="1:5" x14ac:dyDescent="0.25">
      <c r="A93" s="1">
        <f>30305</f>
        <v>30305</v>
      </c>
      <c r="B93" s="1">
        <f>2</f>
        <v>2</v>
      </c>
      <c r="C93" s="1">
        <f>15452</f>
        <v>15452</v>
      </c>
      <c r="D93" s="1">
        <f>19985</f>
        <v>19985</v>
      </c>
      <c r="E93" s="1">
        <f>19.5166015625</f>
        <v>19.5166015625</v>
      </c>
    </row>
    <row r="94" spans="1:5" x14ac:dyDescent="0.25">
      <c r="A94" s="1">
        <f>30607</f>
        <v>30607</v>
      </c>
      <c r="B94" s="1">
        <f>3</f>
        <v>3</v>
      </c>
      <c r="C94" s="1">
        <f>15606</f>
        <v>15606</v>
      </c>
      <c r="D94" s="1">
        <f>19985</f>
        <v>19985</v>
      </c>
      <c r="E94" s="1">
        <f>19.5166015625</f>
        <v>19.5166015625</v>
      </c>
    </row>
    <row r="95" spans="1:5" x14ac:dyDescent="0.25">
      <c r="A95" s="1">
        <f>30918</f>
        <v>30918</v>
      </c>
      <c r="B95" s="1">
        <f>2</f>
        <v>2</v>
      </c>
      <c r="C95" s="1">
        <f>15806</f>
        <v>15806</v>
      </c>
      <c r="D95" s="1">
        <f>19987</f>
        <v>19987</v>
      </c>
      <c r="E95" s="1">
        <f>19.5185546875</f>
        <v>19.5185546875</v>
      </c>
    </row>
    <row r="96" spans="1:5" x14ac:dyDescent="0.25">
      <c r="A96" s="1">
        <f>31253</f>
        <v>31253</v>
      </c>
      <c r="B96" s="1">
        <f t="shared" ref="B96:B112" si="7">0</f>
        <v>0</v>
      </c>
      <c r="C96" s="1">
        <f>15983</f>
        <v>15983</v>
      </c>
      <c r="D96" s="1">
        <f>19985</f>
        <v>19985</v>
      </c>
      <c r="E96" s="1">
        <f>19.5166015625</f>
        <v>19.5166015625</v>
      </c>
    </row>
    <row r="97" spans="1:5" x14ac:dyDescent="0.25">
      <c r="A97" s="1">
        <f>31654</f>
        <v>31654</v>
      </c>
      <c r="B97" s="1">
        <f t="shared" si="7"/>
        <v>0</v>
      </c>
      <c r="C97" s="1">
        <f>16146</f>
        <v>16146</v>
      </c>
      <c r="D97" s="1">
        <f>19986</f>
        <v>19986</v>
      </c>
      <c r="E97" s="1">
        <f>19.517578125</f>
        <v>19.517578125</v>
      </c>
    </row>
    <row r="98" spans="1:5" x14ac:dyDescent="0.25">
      <c r="A98" s="1">
        <f>32053</f>
        <v>32053</v>
      </c>
      <c r="B98" s="1">
        <f t="shared" si="7"/>
        <v>0</v>
      </c>
      <c r="C98" s="1">
        <f>16344</f>
        <v>16344</v>
      </c>
      <c r="D98" s="1">
        <f>19985</f>
        <v>19985</v>
      </c>
      <c r="E98" s="1">
        <f>19.5166015625</f>
        <v>19.5166015625</v>
      </c>
    </row>
    <row r="99" spans="1:5" x14ac:dyDescent="0.25">
      <c r="A99" s="1">
        <f>32370</f>
        <v>32370</v>
      </c>
      <c r="B99" s="1">
        <f t="shared" si="7"/>
        <v>0</v>
      </c>
      <c r="C99" s="1">
        <f>16509</f>
        <v>16509</v>
      </c>
      <c r="D99" s="1">
        <f>19985</f>
        <v>19985</v>
      </c>
      <c r="E99" s="1">
        <f>19.5166015625</f>
        <v>19.5166015625</v>
      </c>
    </row>
    <row r="100" spans="1:5" x14ac:dyDescent="0.25">
      <c r="A100" s="1">
        <f>32682</f>
        <v>32682</v>
      </c>
      <c r="B100" s="1">
        <f t="shared" si="7"/>
        <v>0</v>
      </c>
      <c r="C100" s="1">
        <f>16673</f>
        <v>16673</v>
      </c>
      <c r="D100" s="1">
        <f>19985</f>
        <v>19985</v>
      </c>
      <c r="E100" s="1">
        <f>19.5166015625</f>
        <v>19.5166015625</v>
      </c>
    </row>
    <row r="101" spans="1:5" x14ac:dyDescent="0.25">
      <c r="A101" s="1">
        <f>32977</f>
        <v>32977</v>
      </c>
      <c r="B101" s="1">
        <f t="shared" si="7"/>
        <v>0</v>
      </c>
      <c r="C101" s="1">
        <f>16833</f>
        <v>16833</v>
      </c>
      <c r="D101" s="1">
        <f>19986</f>
        <v>19986</v>
      </c>
      <c r="E101" s="1">
        <f>19.517578125</f>
        <v>19.517578125</v>
      </c>
    </row>
    <row r="102" spans="1:5" x14ac:dyDescent="0.25">
      <c r="A102" s="1">
        <f>33303</f>
        <v>33303</v>
      </c>
      <c r="B102" s="1">
        <f t="shared" si="7"/>
        <v>0</v>
      </c>
      <c r="C102" s="1">
        <f>17013</f>
        <v>17013</v>
      </c>
      <c r="D102" s="1">
        <f>19985</f>
        <v>19985</v>
      </c>
      <c r="E102" s="1">
        <f>19.5166015625</f>
        <v>19.5166015625</v>
      </c>
    </row>
    <row r="103" spans="1:5" x14ac:dyDescent="0.25">
      <c r="A103" s="1">
        <f>33695</f>
        <v>33695</v>
      </c>
      <c r="B103" s="1">
        <f t="shared" si="7"/>
        <v>0</v>
      </c>
      <c r="C103" s="1">
        <f>17176</f>
        <v>17176</v>
      </c>
      <c r="D103" s="1">
        <f>19985</f>
        <v>19985</v>
      </c>
      <c r="E103" s="1">
        <f>19.5166015625</f>
        <v>19.5166015625</v>
      </c>
    </row>
    <row r="104" spans="1:5" x14ac:dyDescent="0.25">
      <c r="A104" s="1">
        <f>34089</f>
        <v>34089</v>
      </c>
      <c r="B104" s="1">
        <f t="shared" si="7"/>
        <v>0</v>
      </c>
      <c r="C104" s="1">
        <f>17306</f>
        <v>17306</v>
      </c>
      <c r="D104" s="1">
        <f>19985</f>
        <v>19985</v>
      </c>
      <c r="E104" s="1">
        <f>19.5166015625</f>
        <v>19.5166015625</v>
      </c>
    </row>
    <row r="105" spans="1:5" x14ac:dyDescent="0.25">
      <c r="A105" s="1">
        <f>34488</f>
        <v>34488</v>
      </c>
      <c r="B105" s="1">
        <f t="shared" si="7"/>
        <v>0</v>
      </c>
      <c r="C105" s="1">
        <f>17506</f>
        <v>17506</v>
      </c>
      <c r="D105" s="1">
        <f>19987</f>
        <v>19987</v>
      </c>
      <c r="E105" s="1">
        <f>19.5185546875</f>
        <v>19.5185546875</v>
      </c>
    </row>
    <row r="106" spans="1:5" x14ac:dyDescent="0.25">
      <c r="A106" s="1">
        <f>34859</f>
        <v>34859</v>
      </c>
      <c r="B106" s="1">
        <f t="shared" si="7"/>
        <v>0</v>
      </c>
      <c r="C106" s="1">
        <f>17727</f>
        <v>17727</v>
      </c>
      <c r="D106" s="1">
        <f t="shared" ref="D106:D115" si="8">19985</f>
        <v>19985</v>
      </c>
      <c r="E106" s="1">
        <f t="shared" ref="E106:E115" si="9">19.5166015625</f>
        <v>19.5166015625</v>
      </c>
    </row>
    <row r="107" spans="1:5" x14ac:dyDescent="0.25">
      <c r="A107" s="1">
        <f>35280</f>
        <v>35280</v>
      </c>
      <c r="B107" s="1">
        <f t="shared" si="7"/>
        <v>0</v>
      </c>
      <c r="C107" s="1">
        <f>17886</f>
        <v>17886</v>
      </c>
      <c r="D107" s="1">
        <f t="shared" si="8"/>
        <v>19985</v>
      </c>
      <c r="E107" s="1">
        <f t="shared" si="9"/>
        <v>19.5166015625</v>
      </c>
    </row>
    <row r="108" spans="1:5" x14ac:dyDescent="0.25">
      <c r="A108" s="1">
        <f>35671</f>
        <v>35671</v>
      </c>
      <c r="B108" s="1">
        <f t="shared" si="7"/>
        <v>0</v>
      </c>
      <c r="C108" s="1">
        <f>18051</f>
        <v>18051</v>
      </c>
      <c r="D108" s="1">
        <f t="shared" si="8"/>
        <v>19985</v>
      </c>
      <c r="E108" s="1">
        <f t="shared" si="9"/>
        <v>19.5166015625</v>
      </c>
    </row>
    <row r="109" spans="1:5" x14ac:dyDescent="0.25">
      <c r="A109" s="1">
        <f>36061</f>
        <v>36061</v>
      </c>
      <c r="B109" s="1">
        <f t="shared" si="7"/>
        <v>0</v>
      </c>
      <c r="C109" s="1">
        <f>18195</f>
        <v>18195</v>
      </c>
      <c r="D109" s="1">
        <f t="shared" si="8"/>
        <v>19985</v>
      </c>
      <c r="E109" s="1">
        <f t="shared" si="9"/>
        <v>19.5166015625</v>
      </c>
    </row>
    <row r="110" spans="1:5" x14ac:dyDescent="0.25">
      <c r="A110" s="1">
        <f>36463</f>
        <v>36463</v>
      </c>
      <c r="B110" s="1">
        <f t="shared" si="7"/>
        <v>0</v>
      </c>
      <c r="C110" s="1">
        <f>18381</f>
        <v>18381</v>
      </c>
      <c r="D110" s="1">
        <f t="shared" si="8"/>
        <v>19985</v>
      </c>
      <c r="E110" s="1">
        <f t="shared" si="9"/>
        <v>19.5166015625</v>
      </c>
    </row>
    <row r="111" spans="1:5" x14ac:dyDescent="0.25">
      <c r="A111" s="1">
        <f>36864</f>
        <v>36864</v>
      </c>
      <c r="B111" s="1">
        <f t="shared" si="7"/>
        <v>0</v>
      </c>
      <c r="C111" s="1">
        <f>18543</f>
        <v>18543</v>
      </c>
      <c r="D111" s="1">
        <f t="shared" si="8"/>
        <v>19985</v>
      </c>
      <c r="E111" s="1">
        <f t="shared" si="9"/>
        <v>19.5166015625</v>
      </c>
    </row>
    <row r="112" spans="1:5" x14ac:dyDescent="0.25">
      <c r="A112" s="1">
        <f>37235</f>
        <v>37235</v>
      </c>
      <c r="B112" s="1">
        <f t="shared" si="7"/>
        <v>0</v>
      </c>
      <c r="C112" s="1">
        <f>18716</f>
        <v>18716</v>
      </c>
      <c r="D112" s="1">
        <f t="shared" si="8"/>
        <v>19985</v>
      </c>
      <c r="E112" s="1">
        <f t="shared" si="9"/>
        <v>19.5166015625</v>
      </c>
    </row>
    <row r="113" spans="1:5" x14ac:dyDescent="0.25">
      <c r="A113" s="1">
        <f>37542</f>
        <v>37542</v>
      </c>
      <c r="B113" s="1">
        <f>5</f>
        <v>5</v>
      </c>
      <c r="C113" s="1">
        <f>18877</f>
        <v>18877</v>
      </c>
      <c r="D113" s="1">
        <f t="shared" si="8"/>
        <v>19985</v>
      </c>
      <c r="E113" s="1">
        <f t="shared" si="9"/>
        <v>19.5166015625</v>
      </c>
    </row>
    <row r="114" spans="1:5" x14ac:dyDescent="0.25">
      <c r="A114" s="1">
        <f>37859</f>
        <v>37859</v>
      </c>
      <c r="B114" s="1">
        <f>2</f>
        <v>2</v>
      </c>
      <c r="C114" s="1">
        <f>19054</f>
        <v>19054</v>
      </c>
      <c r="D114" s="1">
        <f t="shared" si="8"/>
        <v>19985</v>
      </c>
      <c r="E114" s="1">
        <f t="shared" si="9"/>
        <v>19.5166015625</v>
      </c>
    </row>
    <row r="115" spans="1:5" x14ac:dyDescent="0.25">
      <c r="A115" s="1">
        <f>38172</f>
        <v>38172</v>
      </c>
      <c r="B115" s="1">
        <f>3</f>
        <v>3</v>
      </c>
      <c r="C115" s="1">
        <f>19210</f>
        <v>19210</v>
      </c>
      <c r="D115" s="1">
        <f t="shared" si="8"/>
        <v>19985</v>
      </c>
      <c r="E115" s="1">
        <f t="shared" si="9"/>
        <v>19.5166015625</v>
      </c>
    </row>
    <row r="116" spans="1:5" x14ac:dyDescent="0.25">
      <c r="A116" s="1">
        <f>38456</f>
        <v>38456</v>
      </c>
      <c r="B116" s="1">
        <f>3</f>
        <v>3</v>
      </c>
      <c r="C116" s="1">
        <f>19409</f>
        <v>19409</v>
      </c>
      <c r="D116" s="1">
        <f>20001</f>
        <v>20001</v>
      </c>
      <c r="E116" s="1">
        <f>19.5322265625</f>
        <v>19.5322265625</v>
      </c>
    </row>
    <row r="117" spans="1:5" x14ac:dyDescent="0.25">
      <c r="A117" s="1">
        <f>38776</f>
        <v>38776</v>
      </c>
      <c r="B117" s="1">
        <f t="shared" ref="B117:B128" si="10">0</f>
        <v>0</v>
      </c>
      <c r="C117" s="1">
        <f>19577</f>
        <v>19577</v>
      </c>
      <c r="D117" s="1">
        <f>20001</f>
        <v>20001</v>
      </c>
      <c r="E117" s="1">
        <f>19.5322265625</f>
        <v>19.5322265625</v>
      </c>
    </row>
    <row r="118" spans="1:5" x14ac:dyDescent="0.25">
      <c r="A118" s="1">
        <f>39174</f>
        <v>39174</v>
      </c>
      <c r="B118" s="1">
        <f t="shared" si="10"/>
        <v>0</v>
      </c>
      <c r="C118" s="1">
        <f>19745</f>
        <v>19745</v>
      </c>
      <c r="D118" s="1">
        <f>20001</f>
        <v>20001</v>
      </c>
      <c r="E118" s="1">
        <f>19.5322265625</f>
        <v>19.5322265625</v>
      </c>
    </row>
    <row r="119" spans="1:5" x14ac:dyDescent="0.25">
      <c r="A119" s="1">
        <f>39568</f>
        <v>39568</v>
      </c>
      <c r="B119" s="1">
        <f t="shared" si="10"/>
        <v>0</v>
      </c>
      <c r="C119" s="1">
        <f>19924</f>
        <v>19924</v>
      </c>
      <c r="D119" s="1">
        <f>20002</f>
        <v>20002</v>
      </c>
      <c r="E119" s="1">
        <f>19.533203125</f>
        <v>19.533203125</v>
      </c>
    </row>
    <row r="120" spans="1:5" x14ac:dyDescent="0.25">
      <c r="A120" s="1">
        <f>39954</f>
        <v>39954</v>
      </c>
      <c r="B120" s="1">
        <f t="shared" si="10"/>
        <v>0</v>
      </c>
      <c r="C120" s="1">
        <f>20125</f>
        <v>20125</v>
      </c>
      <c r="D120" s="1">
        <f>20001</f>
        <v>20001</v>
      </c>
      <c r="E120" s="1">
        <f t="shared" ref="E120:E126" si="11">19.5322265625</f>
        <v>19.5322265625</v>
      </c>
    </row>
    <row r="121" spans="1:5" x14ac:dyDescent="0.25">
      <c r="A121" s="1">
        <f>40352</f>
        <v>40352</v>
      </c>
      <c r="B121" s="1">
        <f t="shared" si="10"/>
        <v>0</v>
      </c>
      <c r="C121" s="1">
        <f>20285</f>
        <v>20285</v>
      </c>
      <c r="D121" s="1">
        <f>20001</f>
        <v>20001</v>
      </c>
      <c r="E121" s="1">
        <f t="shared" si="11"/>
        <v>19.5322265625</v>
      </c>
    </row>
    <row r="122" spans="1:5" x14ac:dyDescent="0.25">
      <c r="A122" s="1">
        <f>40757</f>
        <v>40757</v>
      </c>
      <c r="B122" s="1">
        <f t="shared" si="10"/>
        <v>0</v>
      </c>
      <c r="C122" s="1">
        <f>20481</f>
        <v>20481</v>
      </c>
      <c r="D122" s="1">
        <f>20001</f>
        <v>20001</v>
      </c>
      <c r="E122" s="1">
        <f t="shared" si="11"/>
        <v>19.5322265625</v>
      </c>
    </row>
    <row r="123" spans="1:5" x14ac:dyDescent="0.25">
      <c r="A123" s="1">
        <f>41166</f>
        <v>41166</v>
      </c>
      <c r="B123" s="1">
        <f t="shared" si="10"/>
        <v>0</v>
      </c>
      <c r="C123" s="1">
        <f>20620</f>
        <v>20620</v>
      </c>
      <c r="D123" s="1">
        <f>20001</f>
        <v>20001</v>
      </c>
      <c r="E123" s="1">
        <f t="shared" si="11"/>
        <v>19.5322265625</v>
      </c>
    </row>
    <row r="124" spans="1:5" x14ac:dyDescent="0.25">
      <c r="A124" s="1">
        <f>41556</f>
        <v>41556</v>
      </c>
      <c r="B124" s="1">
        <f t="shared" si="10"/>
        <v>0</v>
      </c>
      <c r="C124" s="1">
        <f>20785</f>
        <v>20785</v>
      </c>
      <c r="D124" s="1">
        <f>20001</f>
        <v>20001</v>
      </c>
      <c r="E124" s="1">
        <f t="shared" si="11"/>
        <v>19.5322265625</v>
      </c>
    </row>
    <row r="125" spans="1:5" x14ac:dyDescent="0.25">
      <c r="A125" s="1">
        <f>41972</f>
        <v>41972</v>
      </c>
      <c r="B125" s="1">
        <f t="shared" si="10"/>
        <v>0</v>
      </c>
      <c r="C125" s="1">
        <f>20945</f>
        <v>20945</v>
      </c>
      <c r="D125" s="1">
        <f>20001</f>
        <v>20001</v>
      </c>
      <c r="E125" s="1">
        <f t="shared" si="11"/>
        <v>19.5322265625</v>
      </c>
    </row>
    <row r="126" spans="1:5" x14ac:dyDescent="0.25">
      <c r="A126" s="1">
        <f>42377</f>
        <v>42377</v>
      </c>
      <c r="B126" s="1">
        <f t="shared" si="10"/>
        <v>0</v>
      </c>
      <c r="C126" s="1">
        <f>21116</f>
        <v>21116</v>
      </c>
      <c r="D126" s="1">
        <f>20001</f>
        <v>20001</v>
      </c>
      <c r="E126" s="1">
        <f t="shared" si="11"/>
        <v>19.5322265625</v>
      </c>
    </row>
    <row r="127" spans="1:5" x14ac:dyDescent="0.25">
      <c r="A127" s="1">
        <f>42775</f>
        <v>42775</v>
      </c>
      <c r="B127" s="1">
        <f t="shared" si="10"/>
        <v>0</v>
      </c>
      <c r="C127" s="1">
        <f>21271</f>
        <v>21271</v>
      </c>
      <c r="D127" s="1">
        <f>20002</f>
        <v>20002</v>
      </c>
      <c r="E127" s="1">
        <f>19.533203125</f>
        <v>19.533203125</v>
      </c>
    </row>
    <row r="128" spans="1:5" x14ac:dyDescent="0.25">
      <c r="A128" s="1">
        <f>43141</f>
        <v>43141</v>
      </c>
      <c r="B128" s="1">
        <f t="shared" si="10"/>
        <v>0</v>
      </c>
      <c r="C128" s="1">
        <f>21449</f>
        <v>21449</v>
      </c>
      <c r="D128" s="1">
        <f t="shared" ref="D128:D135" si="12">20013</f>
        <v>20013</v>
      </c>
      <c r="E128" s="1">
        <f t="shared" ref="E128:E135" si="13">19.5439453125</f>
        <v>19.5439453125</v>
      </c>
    </row>
    <row r="129" spans="1:5" x14ac:dyDescent="0.25">
      <c r="A129" s="1">
        <f>43562</f>
        <v>43562</v>
      </c>
      <c r="B129" s="1">
        <f>10</f>
        <v>10</v>
      </c>
      <c r="C129" s="1">
        <f>21597</f>
        <v>21597</v>
      </c>
      <c r="D129" s="1">
        <f t="shared" si="12"/>
        <v>20013</v>
      </c>
      <c r="E129" s="1">
        <f t="shared" si="13"/>
        <v>19.5439453125</v>
      </c>
    </row>
    <row r="130" spans="1:5" x14ac:dyDescent="0.25">
      <c r="A130" s="1">
        <f>43946</f>
        <v>43946</v>
      </c>
      <c r="B130" s="1">
        <f>15</f>
        <v>15</v>
      </c>
      <c r="C130" s="1">
        <f>21769</f>
        <v>21769</v>
      </c>
      <c r="D130" s="1">
        <f t="shared" si="12"/>
        <v>20013</v>
      </c>
      <c r="E130" s="1">
        <f t="shared" si="13"/>
        <v>19.5439453125</v>
      </c>
    </row>
    <row r="131" spans="1:5" x14ac:dyDescent="0.25">
      <c r="A131" s="1">
        <f>44272</f>
        <v>44272</v>
      </c>
      <c r="B131" s="1">
        <f>29</f>
        <v>29</v>
      </c>
      <c r="C131" s="1">
        <f>21903</f>
        <v>21903</v>
      </c>
      <c r="D131" s="1">
        <f t="shared" si="12"/>
        <v>20013</v>
      </c>
      <c r="E131" s="1">
        <f t="shared" si="13"/>
        <v>19.5439453125</v>
      </c>
    </row>
    <row r="132" spans="1:5" x14ac:dyDescent="0.25">
      <c r="A132" s="1">
        <f>44560</f>
        <v>44560</v>
      </c>
      <c r="B132" s="1">
        <f>20</f>
        <v>20</v>
      </c>
      <c r="C132" s="1">
        <f>22092</f>
        <v>22092</v>
      </c>
      <c r="D132" s="1">
        <f t="shared" si="12"/>
        <v>20013</v>
      </c>
      <c r="E132" s="1">
        <f t="shared" si="13"/>
        <v>19.5439453125</v>
      </c>
    </row>
    <row r="133" spans="1:5" x14ac:dyDescent="0.25">
      <c r="A133" s="1">
        <f>44857</f>
        <v>44857</v>
      </c>
      <c r="B133" s="1">
        <f>31</f>
        <v>31</v>
      </c>
      <c r="C133" s="1">
        <f>22249</f>
        <v>22249</v>
      </c>
      <c r="D133" s="1">
        <f t="shared" si="12"/>
        <v>20013</v>
      </c>
      <c r="E133" s="1">
        <f t="shared" si="13"/>
        <v>19.5439453125</v>
      </c>
    </row>
    <row r="134" spans="1:5" x14ac:dyDescent="0.25">
      <c r="A134" s="1">
        <f>45162</f>
        <v>45162</v>
      </c>
      <c r="B134" s="1">
        <f>10</f>
        <v>10</v>
      </c>
      <c r="C134" s="1">
        <f>22432</f>
        <v>22432</v>
      </c>
      <c r="D134" s="1">
        <f t="shared" si="12"/>
        <v>20013</v>
      </c>
      <c r="E134" s="1">
        <f t="shared" si="13"/>
        <v>19.5439453125</v>
      </c>
    </row>
    <row r="135" spans="1:5" x14ac:dyDescent="0.25">
      <c r="A135" s="1">
        <f>45478</f>
        <v>45478</v>
      </c>
      <c r="B135" s="1">
        <f>0</f>
        <v>0</v>
      </c>
      <c r="C135" s="1">
        <f>22591</f>
        <v>22591</v>
      </c>
      <c r="D135" s="1">
        <f t="shared" si="12"/>
        <v>20013</v>
      </c>
      <c r="E135" s="1">
        <f t="shared" si="13"/>
        <v>19.5439453125</v>
      </c>
    </row>
    <row r="136" spans="1:5" x14ac:dyDescent="0.25">
      <c r="A136" s="1">
        <f>45775</f>
        <v>45775</v>
      </c>
      <c r="B136" s="1">
        <f>0</f>
        <v>0</v>
      </c>
      <c r="C136" s="1">
        <f>22739</f>
        <v>22739</v>
      </c>
      <c r="D136" s="1">
        <f>20016</f>
        <v>20016</v>
      </c>
      <c r="E136" s="1">
        <f>19.546875</f>
        <v>19.546875</v>
      </c>
    </row>
    <row r="137" spans="1:5" x14ac:dyDescent="0.25">
      <c r="A137" s="1">
        <f>46137</f>
        <v>46137</v>
      </c>
      <c r="B137" s="1">
        <f>8</f>
        <v>8</v>
      </c>
      <c r="C137" s="1">
        <f>22901</f>
        <v>22901</v>
      </c>
      <c r="D137" s="1">
        <f>20013</f>
        <v>20013</v>
      </c>
      <c r="E137" s="1">
        <f>19.5439453125</f>
        <v>19.5439453125</v>
      </c>
    </row>
    <row r="138" spans="1:5" x14ac:dyDescent="0.25">
      <c r="A138" s="1">
        <f>46503</f>
        <v>46503</v>
      </c>
      <c r="B138" s="1">
        <f>0</f>
        <v>0</v>
      </c>
      <c r="C138" s="1">
        <f>23076</f>
        <v>23076</v>
      </c>
      <c r="D138" s="1">
        <f>20016</f>
        <v>20016</v>
      </c>
      <c r="E138" s="1">
        <f>19.546875</f>
        <v>19.546875</v>
      </c>
    </row>
    <row r="139" spans="1:5" x14ac:dyDescent="0.25">
      <c r="A139" s="1">
        <f>46877</f>
        <v>46877</v>
      </c>
      <c r="B139" s="1">
        <f>0</f>
        <v>0</v>
      </c>
      <c r="C139" s="1">
        <f>23249</f>
        <v>23249</v>
      </c>
      <c r="D139" s="1">
        <f t="shared" ref="D139:D169" si="14">20013</f>
        <v>20013</v>
      </c>
      <c r="E139" s="1">
        <f t="shared" ref="E139:E169" si="15">19.5439453125</f>
        <v>19.5439453125</v>
      </c>
    </row>
    <row r="140" spans="1:5" x14ac:dyDescent="0.25">
      <c r="A140" s="1">
        <f>47209</f>
        <v>47209</v>
      </c>
      <c r="B140" s="1">
        <f>0</f>
        <v>0</v>
      </c>
      <c r="C140" s="1">
        <f>23398</f>
        <v>23398</v>
      </c>
      <c r="D140" s="1">
        <f t="shared" si="14"/>
        <v>20013</v>
      </c>
      <c r="E140" s="1">
        <f t="shared" si="15"/>
        <v>19.5439453125</v>
      </c>
    </row>
    <row r="141" spans="1:5" x14ac:dyDescent="0.25">
      <c r="A141" s="1">
        <f>47554</f>
        <v>47554</v>
      </c>
      <c r="B141" s="1">
        <f>0</f>
        <v>0</v>
      </c>
      <c r="C141" s="1">
        <f>23558</f>
        <v>23558</v>
      </c>
      <c r="D141" s="1">
        <f t="shared" si="14"/>
        <v>20013</v>
      </c>
      <c r="E141" s="1">
        <f t="shared" si="15"/>
        <v>19.5439453125</v>
      </c>
    </row>
    <row r="142" spans="1:5" x14ac:dyDescent="0.25">
      <c r="A142" s="1">
        <f>47884</f>
        <v>47884</v>
      </c>
      <c r="B142" s="1">
        <f>0</f>
        <v>0</v>
      </c>
      <c r="C142" s="1">
        <f>23693</f>
        <v>23693</v>
      </c>
      <c r="D142" s="1">
        <f t="shared" si="14"/>
        <v>20013</v>
      </c>
      <c r="E142" s="1">
        <f t="shared" si="15"/>
        <v>19.5439453125</v>
      </c>
    </row>
    <row r="143" spans="1:5" x14ac:dyDescent="0.25">
      <c r="A143" s="1">
        <f>48194</f>
        <v>48194</v>
      </c>
      <c r="B143" s="1">
        <f>19</f>
        <v>19</v>
      </c>
      <c r="C143" s="1">
        <f>23875</f>
        <v>23875</v>
      </c>
      <c r="D143" s="1">
        <f t="shared" si="14"/>
        <v>20013</v>
      </c>
      <c r="E143" s="1">
        <f t="shared" si="15"/>
        <v>19.5439453125</v>
      </c>
    </row>
    <row r="144" spans="1:5" x14ac:dyDescent="0.25">
      <c r="A144" s="1">
        <f>48467</f>
        <v>48467</v>
      </c>
      <c r="B144" s="1">
        <f t="shared" ref="B144:B169" si="16">0</f>
        <v>0</v>
      </c>
      <c r="C144" s="1">
        <f>24046</f>
        <v>24046</v>
      </c>
      <c r="D144" s="1">
        <f t="shared" si="14"/>
        <v>20013</v>
      </c>
      <c r="E144" s="1">
        <f t="shared" si="15"/>
        <v>19.5439453125</v>
      </c>
    </row>
    <row r="145" spans="1:5" x14ac:dyDescent="0.25">
      <c r="A145" s="1">
        <f>48758</f>
        <v>48758</v>
      </c>
      <c r="B145" s="1">
        <f t="shared" si="16"/>
        <v>0</v>
      </c>
      <c r="C145" s="1">
        <f>24240</f>
        <v>24240</v>
      </c>
      <c r="D145" s="1">
        <f t="shared" si="14"/>
        <v>20013</v>
      </c>
      <c r="E145" s="1">
        <f t="shared" si="15"/>
        <v>19.5439453125</v>
      </c>
    </row>
    <row r="146" spans="1:5" x14ac:dyDescent="0.25">
      <c r="A146" s="1">
        <f>49077</f>
        <v>49077</v>
      </c>
      <c r="B146" s="1">
        <f t="shared" si="16"/>
        <v>0</v>
      </c>
      <c r="C146" s="1">
        <f>24403</f>
        <v>24403</v>
      </c>
      <c r="D146" s="1">
        <f t="shared" si="14"/>
        <v>20013</v>
      </c>
      <c r="E146" s="1">
        <f t="shared" si="15"/>
        <v>19.5439453125</v>
      </c>
    </row>
    <row r="147" spans="1:5" x14ac:dyDescent="0.25">
      <c r="A147" s="1">
        <f>49348</f>
        <v>49348</v>
      </c>
      <c r="B147" s="1">
        <f t="shared" si="16"/>
        <v>0</v>
      </c>
      <c r="C147" s="1">
        <f>24562</f>
        <v>24562</v>
      </c>
      <c r="D147" s="1">
        <f t="shared" si="14"/>
        <v>20013</v>
      </c>
      <c r="E147" s="1">
        <f t="shared" si="15"/>
        <v>19.5439453125</v>
      </c>
    </row>
    <row r="148" spans="1:5" x14ac:dyDescent="0.25">
      <c r="A148" s="1">
        <f>49634</f>
        <v>49634</v>
      </c>
      <c r="B148" s="1">
        <f t="shared" si="16"/>
        <v>0</v>
      </c>
      <c r="C148" s="1">
        <f>24692</f>
        <v>24692</v>
      </c>
      <c r="D148" s="1">
        <f t="shared" si="14"/>
        <v>20013</v>
      </c>
      <c r="E148" s="1">
        <f t="shared" si="15"/>
        <v>19.5439453125</v>
      </c>
    </row>
    <row r="149" spans="1:5" x14ac:dyDescent="0.25">
      <c r="A149" s="1">
        <f>49925</f>
        <v>49925</v>
      </c>
      <c r="B149" s="1">
        <f t="shared" si="16"/>
        <v>0</v>
      </c>
      <c r="C149" s="1">
        <f>24867</f>
        <v>24867</v>
      </c>
      <c r="D149" s="1">
        <f t="shared" si="14"/>
        <v>20013</v>
      </c>
      <c r="E149" s="1">
        <f t="shared" si="15"/>
        <v>19.5439453125</v>
      </c>
    </row>
    <row r="150" spans="1:5" x14ac:dyDescent="0.25">
      <c r="A150" s="1">
        <f>50254</f>
        <v>50254</v>
      </c>
      <c r="B150" s="1">
        <f t="shared" si="16"/>
        <v>0</v>
      </c>
      <c r="C150" s="1">
        <f>25024</f>
        <v>25024</v>
      </c>
      <c r="D150" s="1">
        <f t="shared" si="14"/>
        <v>20013</v>
      </c>
      <c r="E150" s="1">
        <f t="shared" si="15"/>
        <v>19.5439453125</v>
      </c>
    </row>
    <row r="151" spans="1:5" x14ac:dyDescent="0.25">
      <c r="A151" s="1">
        <f>50560</f>
        <v>50560</v>
      </c>
      <c r="B151" s="1">
        <f t="shared" si="16"/>
        <v>0</v>
      </c>
      <c r="C151" s="1">
        <f>25203</f>
        <v>25203</v>
      </c>
      <c r="D151" s="1">
        <f t="shared" si="14"/>
        <v>20013</v>
      </c>
      <c r="E151" s="1">
        <f t="shared" si="15"/>
        <v>19.5439453125</v>
      </c>
    </row>
    <row r="152" spans="1:5" x14ac:dyDescent="0.25">
      <c r="A152" s="1">
        <f>50859</f>
        <v>50859</v>
      </c>
      <c r="B152" s="1">
        <f t="shared" si="16"/>
        <v>0</v>
      </c>
      <c r="C152" s="1">
        <f>25360</f>
        <v>25360</v>
      </c>
      <c r="D152" s="1">
        <f t="shared" si="14"/>
        <v>20013</v>
      </c>
      <c r="E152" s="1">
        <f t="shared" si="15"/>
        <v>19.5439453125</v>
      </c>
    </row>
    <row r="153" spans="1:5" x14ac:dyDescent="0.25">
      <c r="A153" s="1">
        <f>51172</f>
        <v>51172</v>
      </c>
      <c r="B153" s="1">
        <f t="shared" si="16"/>
        <v>0</v>
      </c>
      <c r="C153" s="1">
        <f>25536</f>
        <v>25536</v>
      </c>
      <c r="D153" s="1">
        <f t="shared" si="14"/>
        <v>20013</v>
      </c>
      <c r="E153" s="1">
        <f t="shared" si="15"/>
        <v>19.5439453125</v>
      </c>
    </row>
    <row r="154" spans="1:5" x14ac:dyDescent="0.25">
      <c r="A154" s="1">
        <f>51483</f>
        <v>51483</v>
      </c>
      <c r="B154" s="1">
        <f t="shared" si="16"/>
        <v>0</v>
      </c>
      <c r="C154" s="1">
        <f>25691</f>
        <v>25691</v>
      </c>
      <c r="D154" s="1">
        <f t="shared" si="14"/>
        <v>20013</v>
      </c>
      <c r="E154" s="1">
        <f t="shared" si="15"/>
        <v>19.5439453125</v>
      </c>
    </row>
    <row r="155" spans="1:5" x14ac:dyDescent="0.25">
      <c r="A155" s="1">
        <f>51795</f>
        <v>51795</v>
      </c>
      <c r="B155" s="1">
        <f t="shared" si="16"/>
        <v>0</v>
      </c>
      <c r="C155" s="1">
        <f>25862</f>
        <v>25862</v>
      </c>
      <c r="D155" s="1">
        <f t="shared" si="14"/>
        <v>20013</v>
      </c>
      <c r="E155" s="1">
        <f t="shared" si="15"/>
        <v>19.5439453125</v>
      </c>
    </row>
    <row r="156" spans="1:5" x14ac:dyDescent="0.25">
      <c r="A156" s="1">
        <f>52124</f>
        <v>52124</v>
      </c>
      <c r="B156" s="1">
        <f t="shared" si="16"/>
        <v>0</v>
      </c>
      <c r="C156" s="1">
        <f>26024</f>
        <v>26024</v>
      </c>
      <c r="D156" s="1">
        <f t="shared" si="14"/>
        <v>20013</v>
      </c>
      <c r="E156" s="1">
        <f t="shared" si="15"/>
        <v>19.5439453125</v>
      </c>
    </row>
    <row r="157" spans="1:5" x14ac:dyDescent="0.25">
      <c r="A157" s="1">
        <f>52462</f>
        <v>52462</v>
      </c>
      <c r="B157" s="1">
        <f t="shared" si="16"/>
        <v>0</v>
      </c>
      <c r="C157" s="1">
        <f>26210</f>
        <v>26210</v>
      </c>
      <c r="D157" s="1">
        <f t="shared" si="14"/>
        <v>20013</v>
      </c>
      <c r="E157" s="1">
        <f t="shared" si="15"/>
        <v>19.5439453125</v>
      </c>
    </row>
    <row r="158" spans="1:5" x14ac:dyDescent="0.25">
      <c r="A158" s="1">
        <f>52785</f>
        <v>52785</v>
      </c>
      <c r="B158" s="1">
        <f t="shared" si="16"/>
        <v>0</v>
      </c>
      <c r="C158" s="1">
        <f>26370</f>
        <v>26370</v>
      </c>
      <c r="D158" s="1">
        <f t="shared" si="14"/>
        <v>20013</v>
      </c>
      <c r="E158" s="1">
        <f t="shared" si="15"/>
        <v>19.5439453125</v>
      </c>
    </row>
    <row r="159" spans="1:5" x14ac:dyDescent="0.25">
      <c r="A159" s="1">
        <f>53104</f>
        <v>53104</v>
      </c>
      <c r="B159" s="1">
        <f t="shared" si="16"/>
        <v>0</v>
      </c>
      <c r="C159" s="1">
        <f>26553</f>
        <v>26553</v>
      </c>
      <c r="D159" s="1">
        <f t="shared" si="14"/>
        <v>20013</v>
      </c>
      <c r="E159" s="1">
        <f t="shared" si="15"/>
        <v>19.5439453125</v>
      </c>
    </row>
    <row r="160" spans="1:5" x14ac:dyDescent="0.25">
      <c r="A160" s="1">
        <f>53445</f>
        <v>53445</v>
      </c>
      <c r="B160" s="1">
        <f t="shared" si="16"/>
        <v>0</v>
      </c>
      <c r="C160" s="1">
        <f>26718</f>
        <v>26718</v>
      </c>
      <c r="D160" s="1">
        <f t="shared" si="14"/>
        <v>20013</v>
      </c>
      <c r="E160" s="1">
        <f t="shared" si="15"/>
        <v>19.5439453125</v>
      </c>
    </row>
    <row r="161" spans="1:5" x14ac:dyDescent="0.25">
      <c r="A161" s="1">
        <f>53776</f>
        <v>53776</v>
      </c>
      <c r="B161" s="1">
        <f t="shared" si="16"/>
        <v>0</v>
      </c>
      <c r="C161" s="1">
        <f>26884</f>
        <v>26884</v>
      </c>
      <c r="D161" s="1">
        <f t="shared" si="14"/>
        <v>20013</v>
      </c>
      <c r="E161" s="1">
        <f t="shared" si="15"/>
        <v>19.5439453125</v>
      </c>
    </row>
    <row r="162" spans="1:5" x14ac:dyDescent="0.25">
      <c r="A162" s="1">
        <f>54126</f>
        <v>54126</v>
      </c>
      <c r="B162" s="1">
        <f t="shared" si="16"/>
        <v>0</v>
      </c>
      <c r="C162" s="1">
        <f>27034</f>
        <v>27034</v>
      </c>
      <c r="D162" s="1">
        <f t="shared" si="14"/>
        <v>20013</v>
      </c>
      <c r="E162" s="1">
        <f t="shared" si="15"/>
        <v>19.5439453125</v>
      </c>
    </row>
    <row r="163" spans="1:5" x14ac:dyDescent="0.25">
      <c r="A163" s="1">
        <f>54477</f>
        <v>54477</v>
      </c>
      <c r="B163" s="1">
        <f t="shared" si="16"/>
        <v>0</v>
      </c>
      <c r="C163" s="1">
        <f>27235</f>
        <v>27235</v>
      </c>
      <c r="D163" s="1">
        <f t="shared" si="14"/>
        <v>20013</v>
      </c>
      <c r="E163" s="1">
        <f t="shared" si="15"/>
        <v>19.5439453125</v>
      </c>
    </row>
    <row r="164" spans="1:5" x14ac:dyDescent="0.25">
      <c r="A164" s="1">
        <f>54808</f>
        <v>54808</v>
      </c>
      <c r="B164" s="1">
        <f t="shared" si="16"/>
        <v>0</v>
      </c>
      <c r="C164" s="1">
        <f>27401</f>
        <v>27401</v>
      </c>
      <c r="D164" s="1">
        <f t="shared" si="14"/>
        <v>20013</v>
      </c>
      <c r="E164" s="1">
        <f t="shared" si="15"/>
        <v>19.5439453125</v>
      </c>
    </row>
    <row r="165" spans="1:5" x14ac:dyDescent="0.25">
      <c r="A165" s="1">
        <f>55150</f>
        <v>55150</v>
      </c>
      <c r="B165" s="1">
        <f t="shared" si="16"/>
        <v>0</v>
      </c>
      <c r="C165" s="1">
        <f>27575</f>
        <v>27575</v>
      </c>
      <c r="D165" s="1">
        <f t="shared" si="14"/>
        <v>20013</v>
      </c>
      <c r="E165" s="1">
        <f t="shared" si="15"/>
        <v>19.5439453125</v>
      </c>
    </row>
    <row r="166" spans="1:5" x14ac:dyDescent="0.25">
      <c r="A166" s="1">
        <f>55503</f>
        <v>55503</v>
      </c>
      <c r="B166" s="1">
        <f t="shared" si="16"/>
        <v>0</v>
      </c>
      <c r="C166" s="1">
        <f>27731</f>
        <v>27731</v>
      </c>
      <c r="D166" s="1">
        <f t="shared" si="14"/>
        <v>20013</v>
      </c>
      <c r="E166" s="1">
        <f t="shared" si="15"/>
        <v>19.5439453125</v>
      </c>
    </row>
    <row r="167" spans="1:5" x14ac:dyDescent="0.25">
      <c r="A167" s="1">
        <f>55865</f>
        <v>55865</v>
      </c>
      <c r="B167" s="1">
        <f t="shared" si="16"/>
        <v>0</v>
      </c>
      <c r="C167" s="1">
        <f>27907</f>
        <v>27907</v>
      </c>
      <c r="D167" s="1">
        <f t="shared" si="14"/>
        <v>20013</v>
      </c>
      <c r="E167" s="1">
        <f t="shared" si="15"/>
        <v>19.5439453125</v>
      </c>
    </row>
    <row r="168" spans="1:5" x14ac:dyDescent="0.25">
      <c r="A168" s="1">
        <f>56221</f>
        <v>56221</v>
      </c>
      <c r="B168" s="1">
        <f t="shared" si="16"/>
        <v>0</v>
      </c>
      <c r="C168" s="1">
        <f>28077</f>
        <v>28077</v>
      </c>
      <c r="D168" s="1">
        <f t="shared" si="14"/>
        <v>20013</v>
      </c>
      <c r="E168" s="1">
        <f t="shared" si="15"/>
        <v>19.5439453125</v>
      </c>
    </row>
    <row r="169" spans="1:5" x14ac:dyDescent="0.25">
      <c r="A169" s="1">
        <f>56573</f>
        <v>56573</v>
      </c>
      <c r="B169" s="1">
        <f t="shared" si="16"/>
        <v>0</v>
      </c>
      <c r="C169" s="1">
        <f>28267</f>
        <v>28267</v>
      </c>
      <c r="D169" s="1">
        <f t="shared" si="14"/>
        <v>20013</v>
      </c>
      <c r="E169" s="1">
        <f t="shared" si="15"/>
        <v>19.5439453125</v>
      </c>
    </row>
    <row r="170" spans="1:5" x14ac:dyDescent="0.25">
      <c r="A170" s="1">
        <f>56884</f>
        <v>56884</v>
      </c>
      <c r="B170" s="1">
        <f>4</f>
        <v>4</v>
      </c>
      <c r="C170" s="1">
        <f>28473</f>
        <v>28473</v>
      </c>
      <c r="D170" s="1">
        <f>20021</f>
        <v>20021</v>
      </c>
      <c r="E170" s="1">
        <f>19.5517578125</f>
        <v>19.5517578125</v>
      </c>
    </row>
    <row r="171" spans="1:5" x14ac:dyDescent="0.25">
      <c r="A171" s="1">
        <f>57204</f>
        <v>57204</v>
      </c>
      <c r="B171" s="1">
        <f>0</f>
        <v>0</v>
      </c>
      <c r="C171" s="1">
        <f>28630</f>
        <v>28630</v>
      </c>
      <c r="D171" s="1">
        <f>20021</f>
        <v>20021</v>
      </c>
      <c r="E171" s="1">
        <f>19.5517578125</f>
        <v>19.5517578125</v>
      </c>
    </row>
    <row r="172" spans="1:5" x14ac:dyDescent="0.25">
      <c r="A172" s="1">
        <f>57508</f>
        <v>57508</v>
      </c>
      <c r="B172" s="1">
        <f>0</f>
        <v>0</v>
      </c>
      <c r="C172" s="1">
        <f>28802</f>
        <v>28802</v>
      </c>
      <c r="D172" s="1">
        <f>20021</f>
        <v>20021</v>
      </c>
      <c r="E172" s="1">
        <f>19.5517578125</f>
        <v>19.5517578125</v>
      </c>
    </row>
    <row r="173" spans="1:5" x14ac:dyDescent="0.25">
      <c r="A173" s="1">
        <f>57788</f>
        <v>57788</v>
      </c>
      <c r="B173" s="1">
        <f>0</f>
        <v>0</v>
      </c>
      <c r="C173" s="1">
        <f>28975</f>
        <v>28975</v>
      </c>
      <c r="D173" s="1">
        <f>20025</f>
        <v>20025</v>
      </c>
      <c r="E173" s="1">
        <f>19.5556640625</f>
        <v>19.5556640625</v>
      </c>
    </row>
    <row r="174" spans="1:5" x14ac:dyDescent="0.25">
      <c r="A174" s="1">
        <f>58061</f>
        <v>58061</v>
      </c>
      <c r="B174" s="1">
        <f>8</f>
        <v>8</v>
      </c>
      <c r="C174" s="1">
        <f>29135</f>
        <v>29135</v>
      </c>
      <c r="D174" s="1">
        <f>20026</f>
        <v>20026</v>
      </c>
      <c r="E174" s="1">
        <f>19.556640625</f>
        <v>19.556640625</v>
      </c>
    </row>
    <row r="175" spans="1:5" x14ac:dyDescent="0.25">
      <c r="A175" s="1">
        <f>58362</f>
        <v>58362</v>
      </c>
      <c r="B175" s="1">
        <f t="shared" ref="B175:B182" si="17">0</f>
        <v>0</v>
      </c>
      <c r="C175" s="1">
        <f>29321</f>
        <v>29321</v>
      </c>
      <c r="D175" s="1">
        <f>20025</f>
        <v>20025</v>
      </c>
      <c r="E175" s="1">
        <f>19.5556640625</f>
        <v>19.5556640625</v>
      </c>
    </row>
    <row r="176" spans="1:5" x14ac:dyDescent="0.25">
      <c r="A176" s="1">
        <f>58671</f>
        <v>58671</v>
      </c>
      <c r="B176" s="1">
        <f t="shared" si="17"/>
        <v>0</v>
      </c>
      <c r="C176" s="1">
        <f>29485</f>
        <v>29485</v>
      </c>
      <c r="D176" s="1">
        <f>20033</f>
        <v>20033</v>
      </c>
      <c r="E176" s="1">
        <f>19.5634765625</f>
        <v>19.5634765625</v>
      </c>
    </row>
    <row r="177" spans="1:5" x14ac:dyDescent="0.25">
      <c r="A177" s="1">
        <f>58976</f>
        <v>58976</v>
      </c>
      <c r="B177" s="1">
        <f t="shared" si="17"/>
        <v>0</v>
      </c>
      <c r="C177" s="1">
        <f>29676</f>
        <v>29676</v>
      </c>
      <c r="D177" s="1">
        <f>20045</f>
        <v>20045</v>
      </c>
      <c r="E177" s="1">
        <f>19.5751953125</f>
        <v>19.5751953125</v>
      </c>
    </row>
    <row r="178" spans="1:5" x14ac:dyDescent="0.25">
      <c r="A178" s="1">
        <f>59337</f>
        <v>59337</v>
      </c>
      <c r="B178" s="1">
        <f t="shared" si="17"/>
        <v>0</v>
      </c>
      <c r="C178" s="1">
        <f>29865</f>
        <v>29865</v>
      </c>
      <c r="D178" s="1">
        <f>20073</f>
        <v>20073</v>
      </c>
      <c r="E178" s="1">
        <f>19.6025390625</f>
        <v>19.6025390625</v>
      </c>
    </row>
    <row r="179" spans="1:5" x14ac:dyDescent="0.25">
      <c r="A179" s="1">
        <f>59667</f>
        <v>59667</v>
      </c>
      <c r="B179" s="1">
        <f t="shared" si="17"/>
        <v>0</v>
      </c>
      <c r="C179" s="1">
        <f>30018</f>
        <v>30018</v>
      </c>
      <c r="D179" s="1">
        <f>20085</f>
        <v>20085</v>
      </c>
      <c r="E179" s="1">
        <f>19.6142578125</f>
        <v>19.6142578125</v>
      </c>
    </row>
    <row r="180" spans="1:5" x14ac:dyDescent="0.25">
      <c r="A180" s="1">
        <f>60001</f>
        <v>60001</v>
      </c>
      <c r="B180" s="1">
        <f t="shared" si="17"/>
        <v>0</v>
      </c>
      <c r="C180" s="1">
        <f>30192</f>
        <v>30192</v>
      </c>
      <c r="D180" s="1">
        <f>20085</f>
        <v>20085</v>
      </c>
      <c r="E180" s="1">
        <f>19.6142578125</f>
        <v>19.6142578125</v>
      </c>
    </row>
    <row r="181" spans="1:5" x14ac:dyDescent="0.25">
      <c r="A181" s="1">
        <f>60348</f>
        <v>60348</v>
      </c>
      <c r="B181" s="1">
        <f t="shared" si="17"/>
        <v>0</v>
      </c>
      <c r="C181" s="1">
        <f>30353</f>
        <v>30353</v>
      </c>
      <c r="D181" s="1">
        <f>20085</f>
        <v>20085</v>
      </c>
      <c r="E181" s="1">
        <f>19.6142578125</f>
        <v>19.6142578125</v>
      </c>
    </row>
    <row r="182" spans="1:5" x14ac:dyDescent="0.25">
      <c r="A182" s="1">
        <f>60668</f>
        <v>60668</v>
      </c>
      <c r="B182" s="1">
        <f t="shared" si="17"/>
        <v>0</v>
      </c>
      <c r="C182" s="1">
        <f>30506</f>
        <v>30506</v>
      </c>
      <c r="D182" s="1">
        <f>20085</f>
        <v>20085</v>
      </c>
      <c r="E182" s="1">
        <f>19.6142578125</f>
        <v>19.6142578125</v>
      </c>
    </row>
    <row r="183" spans="1:5" x14ac:dyDescent="0.25">
      <c r="A183" s="1">
        <f>60977</f>
        <v>60977</v>
      </c>
      <c r="B183" s="1">
        <f>3</f>
        <v>3</v>
      </c>
      <c r="C183" s="1">
        <f>30694</f>
        <v>30694</v>
      </c>
      <c r="D183" s="1">
        <f>20088</f>
        <v>20088</v>
      </c>
      <c r="E183" s="1">
        <f>19.6171875</f>
        <v>19.6171875</v>
      </c>
    </row>
    <row r="184" spans="1:5" x14ac:dyDescent="0.25">
      <c r="A184" s="1">
        <f>61246</f>
        <v>61246</v>
      </c>
      <c r="B184" s="1">
        <f>3</f>
        <v>3</v>
      </c>
      <c r="C184" s="1">
        <f>30873</f>
        <v>30873</v>
      </c>
      <c r="D184" s="1">
        <f>20085</f>
        <v>20085</v>
      </c>
      <c r="E184" s="1">
        <f>19.6142578125</f>
        <v>19.6142578125</v>
      </c>
    </row>
    <row r="185" spans="1:5" x14ac:dyDescent="0.25">
      <c r="A185" s="1">
        <f>61584</f>
        <v>61584</v>
      </c>
      <c r="B185" s="1">
        <f>0</f>
        <v>0</v>
      </c>
      <c r="C185" s="1">
        <f>31047</f>
        <v>31047</v>
      </c>
      <c r="D185" s="1">
        <f>20088</f>
        <v>20088</v>
      </c>
      <c r="E185" s="1">
        <f>19.6171875</f>
        <v>19.6171875</v>
      </c>
    </row>
    <row r="186" spans="1:5" x14ac:dyDescent="0.25">
      <c r="A186" s="1">
        <f>61929</f>
        <v>61929</v>
      </c>
      <c r="B186" s="1">
        <f>3</f>
        <v>3</v>
      </c>
      <c r="C186" s="1">
        <f>31228</f>
        <v>31228</v>
      </c>
      <c r="D186" s="1">
        <f>20085</f>
        <v>20085</v>
      </c>
      <c r="E186" s="1">
        <f>19.6142578125</f>
        <v>19.6142578125</v>
      </c>
    </row>
    <row r="187" spans="1:5" x14ac:dyDescent="0.25">
      <c r="A187" s="1">
        <f>62291</f>
        <v>62291</v>
      </c>
      <c r="B187" s="1">
        <f>3</f>
        <v>3</v>
      </c>
      <c r="C187" s="1">
        <f>31434</f>
        <v>31434</v>
      </c>
      <c r="D187" s="1">
        <f>20085</f>
        <v>20085</v>
      </c>
      <c r="E187" s="1">
        <f>19.6142578125</f>
        <v>19.6142578125</v>
      </c>
    </row>
    <row r="188" spans="1:5" x14ac:dyDescent="0.25">
      <c r="A188" s="1">
        <f>62648</f>
        <v>62648</v>
      </c>
      <c r="B188" s="1">
        <f>0</f>
        <v>0</v>
      </c>
      <c r="C188" s="1">
        <f>31643</f>
        <v>31643</v>
      </c>
      <c r="D188" s="1">
        <f>20085</f>
        <v>20085</v>
      </c>
      <c r="E188" s="1">
        <f>19.6142578125</f>
        <v>19.6142578125</v>
      </c>
    </row>
    <row r="189" spans="1:5" x14ac:dyDescent="0.25">
      <c r="A189" s="1">
        <f>62989</f>
        <v>62989</v>
      </c>
      <c r="B189" s="1">
        <f>0</f>
        <v>0</v>
      </c>
      <c r="C189" s="1">
        <f>31828</f>
        <v>31828</v>
      </c>
      <c r="D189" s="1">
        <f>20085</f>
        <v>20085</v>
      </c>
      <c r="E189" s="1">
        <f>19.6142578125</f>
        <v>19.6142578125</v>
      </c>
    </row>
    <row r="190" spans="1:5" x14ac:dyDescent="0.25">
      <c r="A190" s="1">
        <f>63357</f>
        <v>63357</v>
      </c>
      <c r="B190" s="1">
        <f>0</f>
        <v>0</v>
      </c>
      <c r="C190" s="1">
        <f>32031</f>
        <v>32031</v>
      </c>
      <c r="D190" s="1">
        <f>20085</f>
        <v>20085</v>
      </c>
      <c r="E190" s="1">
        <f>19.6142578125</f>
        <v>19.6142578125</v>
      </c>
    </row>
    <row r="191" spans="1:5" x14ac:dyDescent="0.25">
      <c r="A191" s="1">
        <f>63705</f>
        <v>63705</v>
      </c>
      <c r="B191" s="1">
        <f>0</f>
        <v>0</v>
      </c>
      <c r="C191" s="1">
        <f>32225</f>
        <v>32225</v>
      </c>
      <c r="D191" s="1">
        <f>20086</f>
        <v>20086</v>
      </c>
      <c r="E191" s="1">
        <f>19.615234375</f>
        <v>19.615234375</v>
      </c>
    </row>
    <row r="192" spans="1:5" x14ac:dyDescent="0.25">
      <c r="A192" s="1">
        <f>64046</f>
        <v>64046</v>
      </c>
      <c r="B192" s="1">
        <f>0</f>
        <v>0</v>
      </c>
      <c r="C192" s="1">
        <f>32382</f>
        <v>32382</v>
      </c>
      <c r="D192" s="1">
        <f t="shared" ref="D192:D200" si="18">20085</f>
        <v>20085</v>
      </c>
      <c r="E192" s="1">
        <f t="shared" ref="E192:E200" si="19">19.6142578125</f>
        <v>19.6142578125</v>
      </c>
    </row>
    <row r="193" spans="1:5" x14ac:dyDescent="0.25">
      <c r="A193" s="1">
        <f>64391</f>
        <v>64391</v>
      </c>
      <c r="B193" s="1">
        <f>0</f>
        <v>0</v>
      </c>
      <c r="C193" s="1">
        <f>32553</f>
        <v>32553</v>
      </c>
      <c r="D193" s="1">
        <f t="shared" si="18"/>
        <v>20085</v>
      </c>
      <c r="E193" s="1">
        <f t="shared" si="19"/>
        <v>19.6142578125</v>
      </c>
    </row>
    <row r="194" spans="1:5" x14ac:dyDescent="0.25">
      <c r="A194" s="1">
        <f>64721</f>
        <v>64721</v>
      </c>
      <c r="B194" s="1">
        <f>0</f>
        <v>0</v>
      </c>
      <c r="C194" s="1">
        <f>32711</f>
        <v>32711</v>
      </c>
      <c r="D194" s="1">
        <f t="shared" si="18"/>
        <v>20085</v>
      </c>
      <c r="E194" s="1">
        <f t="shared" si="19"/>
        <v>19.6142578125</v>
      </c>
    </row>
    <row r="195" spans="1:5" x14ac:dyDescent="0.25">
      <c r="A195" s="1">
        <f>65027</f>
        <v>65027</v>
      </c>
      <c r="B195" s="1">
        <f>25</f>
        <v>25</v>
      </c>
      <c r="C195" s="1">
        <f>32842</f>
        <v>32842</v>
      </c>
      <c r="D195" s="1">
        <f t="shared" si="18"/>
        <v>20085</v>
      </c>
      <c r="E195" s="1">
        <f t="shared" si="19"/>
        <v>19.6142578125</v>
      </c>
    </row>
    <row r="196" spans="1:5" x14ac:dyDescent="0.25">
      <c r="A196" s="1">
        <f>65296</f>
        <v>65296</v>
      </c>
      <c r="B196" s="1">
        <f>2</f>
        <v>2</v>
      </c>
      <c r="C196" s="1">
        <f>33009</f>
        <v>33009</v>
      </c>
      <c r="D196" s="1">
        <f t="shared" si="18"/>
        <v>20085</v>
      </c>
      <c r="E196" s="1">
        <f t="shared" si="19"/>
        <v>19.6142578125</v>
      </c>
    </row>
    <row r="197" spans="1:5" x14ac:dyDescent="0.25">
      <c r="A197" s="1">
        <f>65597</f>
        <v>65597</v>
      </c>
      <c r="B197" s="1">
        <f>0</f>
        <v>0</v>
      </c>
      <c r="C197" s="1">
        <f>33136</f>
        <v>33136</v>
      </c>
      <c r="D197" s="1">
        <f t="shared" si="18"/>
        <v>20085</v>
      </c>
      <c r="E197" s="1">
        <f t="shared" si="19"/>
        <v>19.6142578125</v>
      </c>
    </row>
    <row r="198" spans="1:5" x14ac:dyDescent="0.25">
      <c r="A198" s="1">
        <f>65904</f>
        <v>65904</v>
      </c>
      <c r="B198" s="1">
        <f>0</f>
        <v>0</v>
      </c>
      <c r="C198" s="1">
        <f>33263</f>
        <v>33263</v>
      </c>
      <c r="D198" s="1">
        <f t="shared" si="18"/>
        <v>20085</v>
      </c>
      <c r="E198" s="1">
        <f t="shared" si="19"/>
        <v>19.6142578125</v>
      </c>
    </row>
    <row r="199" spans="1:5" x14ac:dyDescent="0.25">
      <c r="A199" s="1">
        <f>66266</f>
        <v>66266</v>
      </c>
      <c r="B199" s="1">
        <f>4</f>
        <v>4</v>
      </c>
      <c r="C199" s="1">
        <f>33484</f>
        <v>33484</v>
      </c>
      <c r="D199" s="1">
        <f t="shared" si="18"/>
        <v>20085</v>
      </c>
      <c r="E199" s="1">
        <f t="shared" si="19"/>
        <v>19.6142578125</v>
      </c>
    </row>
    <row r="200" spans="1:5" x14ac:dyDescent="0.25">
      <c r="A200" s="1">
        <f>66623</f>
        <v>66623</v>
      </c>
      <c r="B200" s="1">
        <f t="shared" ref="B200:B207" si="20">0</f>
        <v>0</v>
      </c>
      <c r="C200" s="1">
        <f>33675</f>
        <v>33675</v>
      </c>
      <c r="D200" s="1">
        <f t="shared" si="18"/>
        <v>20085</v>
      </c>
      <c r="E200" s="1">
        <f t="shared" si="19"/>
        <v>19.6142578125</v>
      </c>
    </row>
    <row r="201" spans="1:5" x14ac:dyDescent="0.25">
      <c r="A201" s="1">
        <f>66978</f>
        <v>66978</v>
      </c>
      <c r="B201" s="1">
        <f t="shared" si="20"/>
        <v>0</v>
      </c>
      <c r="C201" s="1">
        <f>33869</f>
        <v>33869</v>
      </c>
      <c r="D201" s="1">
        <f>20086</f>
        <v>20086</v>
      </c>
      <c r="E201" s="1">
        <f>19.615234375</f>
        <v>19.615234375</v>
      </c>
    </row>
    <row r="202" spans="1:5" x14ac:dyDescent="0.25">
      <c r="A202" s="1">
        <f>67327</f>
        <v>67327</v>
      </c>
      <c r="B202" s="1">
        <f t="shared" si="20"/>
        <v>0</v>
      </c>
      <c r="C202" s="1">
        <f>34065</f>
        <v>34065</v>
      </c>
      <c r="D202" s="1">
        <f>20085</f>
        <v>20085</v>
      </c>
      <c r="E202" s="1">
        <f>19.6142578125</f>
        <v>19.6142578125</v>
      </c>
    </row>
    <row r="203" spans="1:5" x14ac:dyDescent="0.25">
      <c r="A203" s="1">
        <f>67651</f>
        <v>67651</v>
      </c>
      <c r="B203" s="1">
        <f t="shared" si="20"/>
        <v>0</v>
      </c>
      <c r="C203" s="1">
        <f>34258</f>
        <v>34258</v>
      </c>
      <c r="D203" s="1">
        <f>20086</f>
        <v>20086</v>
      </c>
      <c r="E203" s="1">
        <f>19.615234375</f>
        <v>19.615234375</v>
      </c>
    </row>
    <row r="204" spans="1:5" x14ac:dyDescent="0.25">
      <c r="A204" s="1">
        <f>68003</f>
        <v>68003</v>
      </c>
      <c r="B204" s="1">
        <f t="shared" si="20"/>
        <v>0</v>
      </c>
      <c r="C204" s="1">
        <f>34461</f>
        <v>34461</v>
      </c>
      <c r="D204" s="1">
        <f t="shared" ref="D204:D214" si="21">20085</f>
        <v>20085</v>
      </c>
      <c r="E204" s="1">
        <f t="shared" ref="E204:E214" si="22">19.6142578125</f>
        <v>19.6142578125</v>
      </c>
    </row>
    <row r="205" spans="1:5" x14ac:dyDescent="0.25">
      <c r="A205" s="1">
        <f>68346</f>
        <v>68346</v>
      </c>
      <c r="B205" s="1">
        <f t="shared" si="20"/>
        <v>0</v>
      </c>
      <c r="C205" s="1">
        <f>34649</f>
        <v>34649</v>
      </c>
      <c r="D205" s="1">
        <f t="shared" si="21"/>
        <v>20085</v>
      </c>
      <c r="E205" s="1">
        <f t="shared" si="22"/>
        <v>19.6142578125</v>
      </c>
    </row>
    <row r="206" spans="1:5" x14ac:dyDescent="0.25">
      <c r="A206" s="1">
        <f>68688</f>
        <v>68688</v>
      </c>
      <c r="B206" s="1">
        <f t="shared" si="20"/>
        <v>0</v>
      </c>
      <c r="C206" s="1">
        <f>34868</f>
        <v>34868</v>
      </c>
      <c r="D206" s="1">
        <f t="shared" si="21"/>
        <v>20085</v>
      </c>
      <c r="E206" s="1">
        <f t="shared" si="22"/>
        <v>19.6142578125</v>
      </c>
    </row>
    <row r="207" spans="1:5" x14ac:dyDescent="0.25">
      <c r="A207" s="1">
        <f>69037</f>
        <v>69037</v>
      </c>
      <c r="B207" s="1">
        <f t="shared" si="20"/>
        <v>0</v>
      </c>
      <c r="C207" s="1">
        <f>35062</f>
        <v>35062</v>
      </c>
      <c r="D207" s="1">
        <f t="shared" si="21"/>
        <v>20085</v>
      </c>
      <c r="E207" s="1">
        <f t="shared" si="22"/>
        <v>19.6142578125</v>
      </c>
    </row>
    <row r="208" spans="1:5" x14ac:dyDescent="0.25">
      <c r="A208" s="1">
        <f>69382</f>
        <v>69382</v>
      </c>
      <c r="B208" s="1">
        <f>5</f>
        <v>5</v>
      </c>
      <c r="C208" s="1">
        <f>35298</f>
        <v>35298</v>
      </c>
      <c r="D208" s="1">
        <f t="shared" si="21"/>
        <v>20085</v>
      </c>
      <c r="E208" s="1">
        <f t="shared" si="22"/>
        <v>19.6142578125</v>
      </c>
    </row>
    <row r="209" spans="1:5" x14ac:dyDescent="0.25">
      <c r="A209" s="1">
        <f>69688</f>
        <v>69688</v>
      </c>
      <c r="B209" s="1">
        <f t="shared" ref="B209:B220" si="23">0</f>
        <v>0</v>
      </c>
      <c r="C209" s="1">
        <f>35472</f>
        <v>35472</v>
      </c>
      <c r="D209" s="1">
        <f t="shared" si="21"/>
        <v>20085</v>
      </c>
      <c r="E209" s="1">
        <f t="shared" si="22"/>
        <v>19.6142578125</v>
      </c>
    </row>
    <row r="210" spans="1:5" x14ac:dyDescent="0.25">
      <c r="A210" s="1">
        <f>69950</f>
        <v>69950</v>
      </c>
      <c r="B210" s="1">
        <f t="shared" si="23"/>
        <v>0</v>
      </c>
      <c r="C210" s="1">
        <f>35658</f>
        <v>35658</v>
      </c>
      <c r="D210" s="1">
        <f t="shared" si="21"/>
        <v>20085</v>
      </c>
      <c r="E210" s="1">
        <f t="shared" si="22"/>
        <v>19.6142578125</v>
      </c>
    </row>
    <row r="211" spans="1:5" x14ac:dyDescent="0.25">
      <c r="A211" s="1">
        <f>70235</f>
        <v>70235</v>
      </c>
      <c r="B211" s="1">
        <f t="shared" si="23"/>
        <v>0</v>
      </c>
      <c r="C211" s="1">
        <f>35848</f>
        <v>35848</v>
      </c>
      <c r="D211" s="1">
        <f t="shared" si="21"/>
        <v>20085</v>
      </c>
      <c r="E211" s="1">
        <f t="shared" si="22"/>
        <v>19.6142578125</v>
      </c>
    </row>
    <row r="212" spans="1:5" x14ac:dyDescent="0.25">
      <c r="A212" s="1">
        <f>70532</f>
        <v>70532</v>
      </c>
      <c r="B212" s="1">
        <f t="shared" si="23"/>
        <v>0</v>
      </c>
      <c r="C212" s="1">
        <f>36046</f>
        <v>36046</v>
      </c>
      <c r="D212" s="1">
        <f t="shared" si="21"/>
        <v>20085</v>
      </c>
      <c r="E212" s="1">
        <f t="shared" si="22"/>
        <v>19.6142578125</v>
      </c>
    </row>
    <row r="213" spans="1:5" x14ac:dyDescent="0.25">
      <c r="A213" s="1">
        <f>70824</f>
        <v>70824</v>
      </c>
      <c r="B213" s="1">
        <f t="shared" si="23"/>
        <v>0</v>
      </c>
      <c r="C213" s="1">
        <f>36253</f>
        <v>36253</v>
      </c>
      <c r="D213" s="1">
        <f t="shared" si="21"/>
        <v>20085</v>
      </c>
      <c r="E213" s="1">
        <f t="shared" si="22"/>
        <v>19.6142578125</v>
      </c>
    </row>
    <row r="214" spans="1:5" x14ac:dyDescent="0.25">
      <c r="A214" s="1">
        <f>71116</f>
        <v>71116</v>
      </c>
      <c r="B214" s="1">
        <f t="shared" si="23"/>
        <v>0</v>
      </c>
      <c r="C214" s="1">
        <f>36445</f>
        <v>36445</v>
      </c>
      <c r="D214" s="1">
        <f t="shared" si="21"/>
        <v>20085</v>
      </c>
      <c r="E214" s="1">
        <f t="shared" si="22"/>
        <v>19.6142578125</v>
      </c>
    </row>
    <row r="215" spans="1:5" x14ac:dyDescent="0.25">
      <c r="A215" s="1">
        <f>71420</f>
        <v>71420</v>
      </c>
      <c r="B215" s="1">
        <f t="shared" si="23"/>
        <v>0</v>
      </c>
      <c r="C215" s="1">
        <f>36624</f>
        <v>36624</v>
      </c>
      <c r="D215" s="1">
        <f>20086</f>
        <v>20086</v>
      </c>
      <c r="E215" s="1">
        <f>19.615234375</f>
        <v>19.615234375</v>
      </c>
    </row>
    <row r="216" spans="1:5" x14ac:dyDescent="0.25">
      <c r="A216" s="1">
        <f>71703</f>
        <v>71703</v>
      </c>
      <c r="B216" s="1">
        <f t="shared" si="23"/>
        <v>0</v>
      </c>
      <c r="C216" s="1">
        <f>36815</f>
        <v>36815</v>
      </c>
      <c r="D216" s="1">
        <f>20085</f>
        <v>20085</v>
      </c>
      <c r="E216" s="1">
        <f>19.6142578125</f>
        <v>19.6142578125</v>
      </c>
    </row>
    <row r="217" spans="1:5" x14ac:dyDescent="0.25">
      <c r="A217" s="1">
        <f>71978</f>
        <v>71978</v>
      </c>
      <c r="B217" s="1">
        <f t="shared" si="23"/>
        <v>0</v>
      </c>
      <c r="C217" s="1">
        <f>37013</f>
        <v>37013</v>
      </c>
      <c r="D217" s="1">
        <f>20091</f>
        <v>20091</v>
      </c>
      <c r="E217" s="1">
        <f>19.6201171875</f>
        <v>19.6201171875</v>
      </c>
    </row>
    <row r="218" spans="1:5" x14ac:dyDescent="0.25">
      <c r="A218" s="1">
        <f>72282</f>
        <v>72282</v>
      </c>
      <c r="B218" s="1">
        <f t="shared" si="23"/>
        <v>0</v>
      </c>
      <c r="C218" s="1">
        <f>37219</f>
        <v>37219</v>
      </c>
      <c r="D218" s="1">
        <f>20089</f>
        <v>20089</v>
      </c>
      <c r="E218" s="1">
        <f>19.6181640625</f>
        <v>19.6181640625</v>
      </c>
    </row>
    <row r="219" spans="1:5" x14ac:dyDescent="0.25">
      <c r="A219" s="1">
        <f>72589</f>
        <v>72589</v>
      </c>
      <c r="B219" s="1">
        <f t="shared" si="23"/>
        <v>0</v>
      </c>
      <c r="C219" s="1">
        <f>37417</f>
        <v>37417</v>
      </c>
      <c r="D219" s="1">
        <f>20094</f>
        <v>20094</v>
      </c>
      <c r="E219" s="1">
        <f>19.623046875</f>
        <v>19.623046875</v>
      </c>
    </row>
    <row r="220" spans="1:5" x14ac:dyDescent="0.25">
      <c r="A220" s="1">
        <f>72938</f>
        <v>72938</v>
      </c>
      <c r="B220" s="1">
        <f t="shared" si="23"/>
        <v>0</v>
      </c>
      <c r="C220" s="1">
        <f>37577</f>
        <v>37577</v>
      </c>
      <c r="D220" s="1">
        <f>20093</f>
        <v>20093</v>
      </c>
      <c r="E220" s="1">
        <f>19.6220703125</f>
        <v>19.6220703125</v>
      </c>
    </row>
    <row r="221" spans="1:5" x14ac:dyDescent="0.25">
      <c r="A221" s="1">
        <f>73245</f>
        <v>73245</v>
      </c>
      <c r="B221" s="1">
        <f>4</f>
        <v>4</v>
      </c>
      <c r="C221" s="1">
        <f>37732</f>
        <v>37732</v>
      </c>
      <c r="D221" s="1">
        <f>20093</f>
        <v>20093</v>
      </c>
      <c r="E221" s="1">
        <f>19.6220703125</f>
        <v>19.6220703125</v>
      </c>
    </row>
    <row r="222" spans="1:5" x14ac:dyDescent="0.25">
      <c r="A222" s="1">
        <f>73508</f>
        <v>73508</v>
      </c>
      <c r="B222" s="1">
        <f t="shared" ref="B222:B248" si="24">0</f>
        <v>0</v>
      </c>
      <c r="C222" s="1">
        <f>37911</f>
        <v>37911</v>
      </c>
      <c r="D222" s="1">
        <f>20093</f>
        <v>20093</v>
      </c>
      <c r="E222" s="1">
        <f>19.6220703125</f>
        <v>19.6220703125</v>
      </c>
    </row>
    <row r="223" spans="1:5" x14ac:dyDescent="0.25">
      <c r="A223" s="1">
        <f>73817</f>
        <v>73817</v>
      </c>
      <c r="B223" s="1">
        <f t="shared" si="24"/>
        <v>0</v>
      </c>
      <c r="C223" s="1">
        <f>38071</f>
        <v>38071</v>
      </c>
      <c r="D223" s="1">
        <f>20093</f>
        <v>20093</v>
      </c>
      <c r="E223" s="1">
        <f>19.6220703125</f>
        <v>19.6220703125</v>
      </c>
    </row>
    <row r="224" spans="1:5" x14ac:dyDescent="0.25">
      <c r="A224" s="1">
        <f>74121</f>
        <v>74121</v>
      </c>
      <c r="B224" s="1">
        <f t="shared" si="24"/>
        <v>0</v>
      </c>
      <c r="C224" s="1">
        <f>38248</f>
        <v>38248</v>
      </c>
      <c r="D224" s="1">
        <f>20095</f>
        <v>20095</v>
      </c>
      <c r="E224" s="1">
        <f>19.6240234375</f>
        <v>19.6240234375</v>
      </c>
    </row>
    <row r="225" spans="1:5" x14ac:dyDescent="0.25">
      <c r="A225" s="1">
        <f>74477</f>
        <v>74477</v>
      </c>
      <c r="B225" s="1">
        <f t="shared" si="24"/>
        <v>0</v>
      </c>
      <c r="C225" s="1">
        <f>38438</f>
        <v>38438</v>
      </c>
      <c r="D225" s="1">
        <f>20093</f>
        <v>20093</v>
      </c>
      <c r="E225" s="1">
        <f>19.6220703125</f>
        <v>19.6220703125</v>
      </c>
    </row>
    <row r="226" spans="1:5" x14ac:dyDescent="0.25">
      <c r="A226" s="1">
        <f>74811</f>
        <v>74811</v>
      </c>
      <c r="B226" s="1">
        <f t="shared" si="24"/>
        <v>0</v>
      </c>
      <c r="C226" s="1">
        <f>38598</f>
        <v>38598</v>
      </c>
      <c r="D226" s="1">
        <f>20093</f>
        <v>20093</v>
      </c>
      <c r="E226" s="1">
        <f>19.6220703125</f>
        <v>19.6220703125</v>
      </c>
    </row>
    <row r="227" spans="1:5" x14ac:dyDescent="0.25">
      <c r="A227" s="1">
        <f>75157</f>
        <v>75157</v>
      </c>
      <c r="B227" s="1">
        <f t="shared" si="24"/>
        <v>0</v>
      </c>
      <c r="C227" s="1">
        <f>38756</f>
        <v>38756</v>
      </c>
      <c r="D227" s="1">
        <f>20093</f>
        <v>20093</v>
      </c>
      <c r="E227" s="1">
        <f>19.6220703125</f>
        <v>19.6220703125</v>
      </c>
    </row>
    <row r="228" spans="1:5" x14ac:dyDescent="0.25">
      <c r="A228" s="1">
        <f>75487</f>
        <v>75487</v>
      </c>
      <c r="B228" s="1">
        <f t="shared" si="24"/>
        <v>0</v>
      </c>
      <c r="C228" s="1">
        <f>38957</f>
        <v>38957</v>
      </c>
      <c r="D228" s="1">
        <f>20094</f>
        <v>20094</v>
      </c>
      <c r="E228" s="1">
        <f>19.623046875</f>
        <v>19.623046875</v>
      </c>
    </row>
    <row r="229" spans="1:5" x14ac:dyDescent="0.25">
      <c r="A229" s="1">
        <f>75858</f>
        <v>75858</v>
      </c>
      <c r="B229" s="1">
        <f t="shared" si="24"/>
        <v>0</v>
      </c>
      <c r="C229" s="1">
        <f>39140</f>
        <v>39140</v>
      </c>
      <c r="D229" s="1">
        <f>20093</f>
        <v>20093</v>
      </c>
      <c r="E229" s="1">
        <f>19.6220703125</f>
        <v>19.6220703125</v>
      </c>
    </row>
    <row r="230" spans="1:5" x14ac:dyDescent="0.25">
      <c r="A230" s="1">
        <f>76200</f>
        <v>76200</v>
      </c>
      <c r="B230" s="1">
        <f t="shared" si="24"/>
        <v>0</v>
      </c>
      <c r="C230" s="1">
        <f>39339</f>
        <v>39339</v>
      </c>
      <c r="D230" s="1">
        <f>20094</f>
        <v>20094</v>
      </c>
      <c r="E230" s="1">
        <f>19.623046875</f>
        <v>19.623046875</v>
      </c>
    </row>
    <row r="231" spans="1:5" x14ac:dyDescent="0.25">
      <c r="A231" s="1">
        <f>76622</f>
        <v>76622</v>
      </c>
      <c r="B231" s="1">
        <f t="shared" si="24"/>
        <v>0</v>
      </c>
      <c r="C231" s="1">
        <f>39531</f>
        <v>39531</v>
      </c>
      <c r="D231" s="1">
        <f>20093</f>
        <v>20093</v>
      </c>
      <c r="E231" s="1">
        <f>19.6220703125</f>
        <v>19.6220703125</v>
      </c>
    </row>
    <row r="232" spans="1:5" x14ac:dyDescent="0.25">
      <c r="A232" s="1">
        <f>77016</f>
        <v>77016</v>
      </c>
      <c r="B232" s="1">
        <f t="shared" si="24"/>
        <v>0</v>
      </c>
      <c r="C232" s="1">
        <f>39739</f>
        <v>39739</v>
      </c>
      <c r="D232" s="1">
        <f>20094</f>
        <v>20094</v>
      </c>
      <c r="E232" s="1">
        <f>19.623046875</f>
        <v>19.623046875</v>
      </c>
    </row>
    <row r="233" spans="1:5" x14ac:dyDescent="0.25">
      <c r="A233" s="1">
        <f>77371</f>
        <v>77371</v>
      </c>
      <c r="B233" s="1">
        <f t="shared" si="24"/>
        <v>0</v>
      </c>
      <c r="C233" s="1">
        <f>39944</f>
        <v>39944</v>
      </c>
      <c r="D233" s="1">
        <f>20093</f>
        <v>20093</v>
      </c>
      <c r="E233" s="1">
        <f>19.6220703125</f>
        <v>19.6220703125</v>
      </c>
    </row>
    <row r="234" spans="1:5" x14ac:dyDescent="0.25">
      <c r="A234" s="1">
        <f>77687</f>
        <v>77687</v>
      </c>
      <c r="B234" s="1">
        <f t="shared" si="24"/>
        <v>0</v>
      </c>
      <c r="C234" s="1">
        <f>40142</f>
        <v>40142</v>
      </c>
      <c r="D234" s="1">
        <f>20094</f>
        <v>20094</v>
      </c>
      <c r="E234" s="1">
        <f>19.623046875</f>
        <v>19.623046875</v>
      </c>
    </row>
    <row r="235" spans="1:5" x14ac:dyDescent="0.25">
      <c r="A235" s="1">
        <f>77973</f>
        <v>77973</v>
      </c>
      <c r="B235" s="1">
        <f t="shared" si="24"/>
        <v>0</v>
      </c>
      <c r="C235" s="1">
        <f>40352</f>
        <v>40352</v>
      </c>
      <c r="D235" s="1">
        <f>20093</f>
        <v>20093</v>
      </c>
      <c r="E235" s="1">
        <f t="shared" ref="E235:E241" si="25">19.6220703125</f>
        <v>19.6220703125</v>
      </c>
    </row>
    <row r="236" spans="1:5" x14ac:dyDescent="0.25">
      <c r="A236" s="1">
        <f>78267</f>
        <v>78267</v>
      </c>
      <c r="B236" s="1">
        <f t="shared" si="24"/>
        <v>0</v>
      </c>
      <c r="C236" s="1">
        <f>40554</f>
        <v>40554</v>
      </c>
      <c r="D236" s="1">
        <f>20093</f>
        <v>20093</v>
      </c>
      <c r="E236" s="1">
        <f t="shared" si="25"/>
        <v>19.6220703125</v>
      </c>
    </row>
    <row r="237" spans="1:5" x14ac:dyDescent="0.25">
      <c r="A237" s="1">
        <f>78630</f>
        <v>78630</v>
      </c>
      <c r="B237" s="1">
        <f t="shared" si="24"/>
        <v>0</v>
      </c>
      <c r="C237" s="1">
        <f>40758</f>
        <v>40758</v>
      </c>
      <c r="D237" s="1">
        <f>20093</f>
        <v>20093</v>
      </c>
      <c r="E237" s="1">
        <f t="shared" si="25"/>
        <v>19.6220703125</v>
      </c>
    </row>
    <row r="238" spans="1:5" x14ac:dyDescent="0.25">
      <c r="A238" s="1">
        <f>79015</f>
        <v>79015</v>
      </c>
      <c r="B238" s="1">
        <f t="shared" si="24"/>
        <v>0</v>
      </c>
      <c r="C238" s="1">
        <f>40953</f>
        <v>40953</v>
      </c>
      <c r="D238" s="1">
        <f>20093</f>
        <v>20093</v>
      </c>
      <c r="E238" s="1">
        <f t="shared" si="25"/>
        <v>19.6220703125</v>
      </c>
    </row>
    <row r="239" spans="1:5" x14ac:dyDescent="0.25">
      <c r="A239" s="1">
        <f>79373</f>
        <v>79373</v>
      </c>
      <c r="B239" s="1">
        <f t="shared" si="24"/>
        <v>0</v>
      </c>
      <c r="C239" s="1">
        <f>41145</f>
        <v>41145</v>
      </c>
      <c r="D239" s="1">
        <f>20093</f>
        <v>20093</v>
      </c>
      <c r="E239" s="1">
        <f t="shared" si="25"/>
        <v>19.6220703125</v>
      </c>
    </row>
    <row r="240" spans="1:5" x14ac:dyDescent="0.25">
      <c r="A240" s="1">
        <f>79713</f>
        <v>79713</v>
      </c>
      <c r="B240" s="1">
        <f t="shared" si="24"/>
        <v>0</v>
      </c>
      <c r="C240" s="1">
        <f>41332</f>
        <v>41332</v>
      </c>
      <c r="D240" s="1">
        <f>20093</f>
        <v>20093</v>
      </c>
      <c r="E240" s="1">
        <f t="shared" si="25"/>
        <v>19.6220703125</v>
      </c>
    </row>
    <row r="241" spans="1:5" x14ac:dyDescent="0.25">
      <c r="A241" s="1">
        <f>80059</f>
        <v>80059</v>
      </c>
      <c r="B241" s="1">
        <f t="shared" si="24"/>
        <v>0</v>
      </c>
      <c r="C241" s="1">
        <f>41541</f>
        <v>41541</v>
      </c>
      <c r="D241" s="1">
        <f>20093</f>
        <v>20093</v>
      </c>
      <c r="E241" s="1">
        <f t="shared" si="25"/>
        <v>19.6220703125</v>
      </c>
    </row>
    <row r="242" spans="1:5" x14ac:dyDescent="0.25">
      <c r="A242" s="1">
        <f>80389</f>
        <v>80389</v>
      </c>
      <c r="B242" s="1">
        <f t="shared" si="24"/>
        <v>0</v>
      </c>
      <c r="C242" s="1">
        <f>41738</f>
        <v>41738</v>
      </c>
      <c r="D242" s="1">
        <f>20094</f>
        <v>20094</v>
      </c>
      <c r="E242" s="1">
        <f>19.623046875</f>
        <v>19.623046875</v>
      </c>
    </row>
    <row r="243" spans="1:5" x14ac:dyDescent="0.25">
      <c r="A243" s="1">
        <f>80751</f>
        <v>80751</v>
      </c>
      <c r="B243" s="1">
        <f t="shared" si="24"/>
        <v>0</v>
      </c>
      <c r="C243" s="1">
        <f>41961</f>
        <v>41961</v>
      </c>
      <c r="D243" s="1">
        <f>20093</f>
        <v>20093</v>
      </c>
      <c r="E243" s="1">
        <f>19.6220703125</f>
        <v>19.6220703125</v>
      </c>
    </row>
    <row r="244" spans="1:5" x14ac:dyDescent="0.25">
      <c r="A244" s="1">
        <f>81090</f>
        <v>81090</v>
      </c>
      <c r="B244" s="1">
        <f t="shared" si="24"/>
        <v>0</v>
      </c>
      <c r="C244" s="1">
        <f>42146</f>
        <v>42146</v>
      </c>
      <c r="D244" s="1">
        <f>20093</f>
        <v>20093</v>
      </c>
      <c r="E244" s="1">
        <f>19.6220703125</f>
        <v>19.6220703125</v>
      </c>
    </row>
    <row r="245" spans="1:5" x14ac:dyDescent="0.25">
      <c r="A245" s="1">
        <f>81419</f>
        <v>81419</v>
      </c>
      <c r="B245" s="1">
        <f t="shared" si="24"/>
        <v>0</v>
      </c>
      <c r="C245" s="1">
        <f>42344</f>
        <v>42344</v>
      </c>
      <c r="D245" s="1">
        <f>20093</f>
        <v>20093</v>
      </c>
      <c r="E245" s="1">
        <f>19.6220703125</f>
        <v>19.6220703125</v>
      </c>
    </row>
    <row r="246" spans="1:5" x14ac:dyDescent="0.25">
      <c r="A246" s="1">
        <f>81683</f>
        <v>81683</v>
      </c>
      <c r="B246" s="1">
        <f t="shared" si="24"/>
        <v>0</v>
      </c>
      <c r="C246" s="1">
        <f>42553</f>
        <v>42553</v>
      </c>
      <c r="D246" s="1">
        <f>20095</f>
        <v>20095</v>
      </c>
      <c r="E246" s="1">
        <f>19.6240234375</f>
        <v>19.6240234375</v>
      </c>
    </row>
    <row r="247" spans="1:5" x14ac:dyDescent="0.25">
      <c r="A247" s="1">
        <f>81994</f>
        <v>81994</v>
      </c>
      <c r="B247" s="1">
        <f t="shared" si="24"/>
        <v>0</v>
      </c>
      <c r="C247" s="1">
        <f>42738</f>
        <v>42738</v>
      </c>
      <c r="D247" s="1">
        <f>20093</f>
        <v>20093</v>
      </c>
      <c r="E247" s="1">
        <f>19.6220703125</f>
        <v>19.6220703125</v>
      </c>
    </row>
    <row r="248" spans="1:5" x14ac:dyDescent="0.25">
      <c r="A248" s="1">
        <f>82337</f>
        <v>82337</v>
      </c>
      <c r="B248" s="1">
        <f t="shared" si="24"/>
        <v>0</v>
      </c>
      <c r="C248" s="1">
        <f>42928</f>
        <v>42928</v>
      </c>
      <c r="D248" s="1">
        <f>20094</f>
        <v>20094</v>
      </c>
      <c r="E248" s="1">
        <f>19.623046875</f>
        <v>19.623046875</v>
      </c>
    </row>
    <row r="249" spans="1:5" x14ac:dyDescent="0.25">
      <c r="A249" s="1">
        <f>82760</f>
        <v>82760</v>
      </c>
      <c r="B249" s="1">
        <f>6</f>
        <v>6</v>
      </c>
      <c r="C249" s="1">
        <f>43120</f>
        <v>43120</v>
      </c>
      <c r="D249" s="1">
        <f>20093</f>
        <v>20093</v>
      </c>
      <c r="E249" s="1">
        <f>19.6220703125</f>
        <v>19.6220703125</v>
      </c>
    </row>
    <row r="250" spans="1:5" x14ac:dyDescent="0.25">
      <c r="A250" s="1">
        <f>83163</f>
        <v>83163</v>
      </c>
      <c r="B250" s="1">
        <f>0</f>
        <v>0</v>
      </c>
      <c r="C250" s="1">
        <f>43319</f>
        <v>43319</v>
      </c>
      <c r="D250" s="1">
        <f>20094</f>
        <v>20094</v>
      </c>
      <c r="E250" s="1">
        <f>19.623046875</f>
        <v>19.623046875</v>
      </c>
    </row>
    <row r="251" spans="1:5" x14ac:dyDescent="0.25">
      <c r="A251" s="1">
        <f>83510</f>
        <v>83510</v>
      </c>
      <c r="B251" s="1">
        <f>0</f>
        <v>0</v>
      </c>
      <c r="C251" s="1">
        <f>43587</f>
        <v>43587</v>
      </c>
      <c r="D251" s="1">
        <f>20449</f>
        <v>20449</v>
      </c>
      <c r="E251" s="1">
        <f>19.9697265625</f>
        <v>19.9697265625</v>
      </c>
    </row>
    <row r="252" spans="1:5" x14ac:dyDescent="0.25">
      <c r="A252" s="1">
        <f>83801</f>
        <v>83801</v>
      </c>
      <c r="B252" s="1">
        <f>0</f>
        <v>0</v>
      </c>
      <c r="C252" s="1">
        <f>43804</f>
        <v>43804</v>
      </c>
      <c r="D252" s="1">
        <f>20797</f>
        <v>20797</v>
      </c>
      <c r="E252" s="1">
        <f>20.3095703125</f>
        <v>20.3095703125</v>
      </c>
    </row>
    <row r="253" spans="1:5" x14ac:dyDescent="0.25">
      <c r="A253" s="1">
        <f>84081</f>
        <v>84081</v>
      </c>
      <c r="B253" s="1">
        <f>0</f>
        <v>0</v>
      </c>
      <c r="C253" s="1">
        <f>43993</f>
        <v>43993</v>
      </c>
      <c r="D253" s="1">
        <f>21144</f>
        <v>21144</v>
      </c>
      <c r="E253" s="1">
        <f>20.6484375</f>
        <v>20.6484375</v>
      </c>
    </row>
    <row r="254" spans="1:5" x14ac:dyDescent="0.25">
      <c r="A254" s="1">
        <f>84393</f>
        <v>84393</v>
      </c>
      <c r="B254" s="1">
        <f>0</f>
        <v>0</v>
      </c>
      <c r="C254" s="1">
        <f>44181</f>
        <v>44181</v>
      </c>
      <c r="D254" s="1">
        <f>21296</f>
        <v>21296</v>
      </c>
      <c r="E254" s="1">
        <f>20.796875</f>
        <v>20.796875</v>
      </c>
    </row>
    <row r="255" spans="1:5" x14ac:dyDescent="0.25">
      <c r="A255" s="1">
        <f>84732</f>
        <v>84732</v>
      </c>
      <c r="B255" s="1">
        <f>0</f>
        <v>0</v>
      </c>
      <c r="C255" s="1">
        <f>44361</f>
        <v>44361</v>
      </c>
      <c r="D255" s="1">
        <f>22075</f>
        <v>22075</v>
      </c>
      <c r="E255" s="1">
        <f>21.5576171875</f>
        <v>21.5576171875</v>
      </c>
    </row>
    <row r="256" spans="1:5" x14ac:dyDescent="0.25">
      <c r="C256" s="1">
        <f>44526</f>
        <v>44526</v>
      </c>
      <c r="D256" s="1">
        <f>24360</f>
        <v>24360</v>
      </c>
      <c r="E256" s="1">
        <f>23.7890625</f>
        <v>23.7890625</v>
      </c>
    </row>
    <row r="257" spans="3:5" x14ac:dyDescent="0.25">
      <c r="C257" s="1">
        <f>44700</f>
        <v>44700</v>
      </c>
      <c r="D257" s="1">
        <f>24564</f>
        <v>24564</v>
      </c>
      <c r="E257" s="1">
        <f>23.98828125</f>
        <v>23.98828125</v>
      </c>
    </row>
    <row r="258" spans="3:5" x14ac:dyDescent="0.25">
      <c r="C258" s="1">
        <f>44878</f>
        <v>44878</v>
      </c>
      <c r="D258" s="1">
        <f>25189</f>
        <v>25189</v>
      </c>
      <c r="E258" s="1">
        <f>24.5986328125</f>
        <v>24.5986328125</v>
      </c>
    </row>
    <row r="259" spans="3:5" x14ac:dyDescent="0.25">
      <c r="C259" s="1">
        <f>45032</f>
        <v>45032</v>
      </c>
      <c r="D259" s="1">
        <f>25493</f>
        <v>25493</v>
      </c>
      <c r="E259" s="1">
        <f>24.8955078125</f>
        <v>24.8955078125</v>
      </c>
    </row>
    <row r="260" spans="3:5" x14ac:dyDescent="0.25">
      <c r="C260" s="1">
        <f>45234</f>
        <v>45234</v>
      </c>
      <c r="D260" s="1">
        <f>26895</f>
        <v>26895</v>
      </c>
      <c r="E260" s="1">
        <f>26.2646484375</f>
        <v>26.2646484375</v>
      </c>
    </row>
    <row r="261" spans="3:5" x14ac:dyDescent="0.25">
      <c r="C261" s="1">
        <f>45355</f>
        <v>45355</v>
      </c>
      <c r="D261" s="1">
        <f>26892</f>
        <v>26892</v>
      </c>
      <c r="E261" s="1">
        <f>26.26171875</f>
        <v>26.26171875</v>
      </c>
    </row>
    <row r="262" spans="3:5" x14ac:dyDescent="0.25">
      <c r="C262" s="1">
        <f>45499</f>
        <v>45499</v>
      </c>
      <c r="D262" s="1">
        <f>26892</f>
        <v>26892</v>
      </c>
      <c r="E262" s="1">
        <f>26.26171875</f>
        <v>26.26171875</v>
      </c>
    </row>
    <row r="263" spans="3:5" x14ac:dyDescent="0.25">
      <c r="C263" s="1">
        <f>45633</f>
        <v>45633</v>
      </c>
      <c r="D263" s="1">
        <f>26892</f>
        <v>26892</v>
      </c>
      <c r="E263" s="1">
        <f>26.26171875</f>
        <v>26.26171875</v>
      </c>
    </row>
    <row r="264" spans="3:5" x14ac:dyDescent="0.25">
      <c r="C264" s="1">
        <f>45795</f>
        <v>45795</v>
      </c>
      <c r="D264" s="1">
        <f>26892</f>
        <v>26892</v>
      </c>
      <c r="E264" s="1">
        <f>26.26171875</f>
        <v>26.26171875</v>
      </c>
    </row>
    <row r="265" spans="3:5" x14ac:dyDescent="0.25">
      <c r="C265" s="1">
        <f>45979</f>
        <v>45979</v>
      </c>
      <c r="D265" s="1">
        <f>26908</f>
        <v>26908</v>
      </c>
      <c r="E265" s="1">
        <f>26.27734375</f>
        <v>26.27734375</v>
      </c>
    </row>
    <row r="266" spans="3:5" x14ac:dyDescent="0.25">
      <c r="C266" s="1">
        <f>46193</f>
        <v>46193</v>
      </c>
      <c r="D266" s="1">
        <f t="shared" ref="D266:D275" si="26">26924</f>
        <v>26924</v>
      </c>
      <c r="E266" s="1">
        <f t="shared" ref="E266:E275" si="27">26.29296875</f>
        <v>26.29296875</v>
      </c>
    </row>
    <row r="267" spans="3:5" x14ac:dyDescent="0.25">
      <c r="C267" s="1">
        <f>46353</f>
        <v>46353</v>
      </c>
      <c r="D267" s="1">
        <f t="shared" si="26"/>
        <v>26924</v>
      </c>
      <c r="E267" s="1">
        <f t="shared" si="27"/>
        <v>26.29296875</v>
      </c>
    </row>
    <row r="268" spans="3:5" x14ac:dyDescent="0.25">
      <c r="C268" s="1">
        <f>46514</f>
        <v>46514</v>
      </c>
      <c r="D268" s="1">
        <f t="shared" si="26"/>
        <v>26924</v>
      </c>
      <c r="E268" s="1">
        <f t="shared" si="27"/>
        <v>26.29296875</v>
      </c>
    </row>
    <row r="269" spans="3:5" x14ac:dyDescent="0.25">
      <c r="C269" s="1">
        <f>46699</f>
        <v>46699</v>
      </c>
      <c r="D269" s="1">
        <f t="shared" si="26"/>
        <v>26924</v>
      </c>
      <c r="E269" s="1">
        <f t="shared" si="27"/>
        <v>26.29296875</v>
      </c>
    </row>
    <row r="270" spans="3:5" x14ac:dyDescent="0.25">
      <c r="C270" s="1">
        <f>46861</f>
        <v>46861</v>
      </c>
      <c r="D270" s="1">
        <f t="shared" si="26"/>
        <v>26924</v>
      </c>
      <c r="E270" s="1">
        <f t="shared" si="27"/>
        <v>26.29296875</v>
      </c>
    </row>
    <row r="271" spans="3:5" x14ac:dyDescent="0.25">
      <c r="C271" s="1">
        <f>47043</f>
        <v>47043</v>
      </c>
      <c r="D271" s="1">
        <f t="shared" si="26"/>
        <v>26924</v>
      </c>
      <c r="E271" s="1">
        <f t="shared" si="27"/>
        <v>26.29296875</v>
      </c>
    </row>
    <row r="272" spans="3:5" x14ac:dyDescent="0.25">
      <c r="C272" s="1">
        <f>47217</f>
        <v>47217</v>
      </c>
      <c r="D272" s="1">
        <f t="shared" si="26"/>
        <v>26924</v>
      </c>
      <c r="E272" s="1">
        <f t="shared" si="27"/>
        <v>26.29296875</v>
      </c>
    </row>
    <row r="273" spans="3:5" x14ac:dyDescent="0.25">
      <c r="C273" s="1">
        <f>47379</f>
        <v>47379</v>
      </c>
      <c r="D273" s="1">
        <f t="shared" si="26"/>
        <v>26924</v>
      </c>
      <c r="E273" s="1">
        <f t="shared" si="27"/>
        <v>26.29296875</v>
      </c>
    </row>
    <row r="274" spans="3:5" x14ac:dyDescent="0.25">
      <c r="C274" s="1">
        <f>47545</f>
        <v>47545</v>
      </c>
      <c r="D274" s="1">
        <f t="shared" si="26"/>
        <v>26924</v>
      </c>
      <c r="E274" s="1">
        <f t="shared" si="27"/>
        <v>26.29296875</v>
      </c>
    </row>
    <row r="275" spans="3:5" x14ac:dyDescent="0.25">
      <c r="C275" s="1">
        <f>47716</f>
        <v>47716</v>
      </c>
      <c r="D275" s="1">
        <f t="shared" si="26"/>
        <v>26924</v>
      </c>
      <c r="E275" s="1">
        <f t="shared" si="27"/>
        <v>26.29296875</v>
      </c>
    </row>
    <row r="276" spans="3:5" x14ac:dyDescent="0.25">
      <c r="C276" s="1">
        <f>47905</f>
        <v>47905</v>
      </c>
      <c r="D276" s="1">
        <f>26931</f>
        <v>26931</v>
      </c>
      <c r="E276" s="1">
        <f>26.2998046875</f>
        <v>26.2998046875</v>
      </c>
    </row>
    <row r="277" spans="3:5" x14ac:dyDescent="0.25">
      <c r="C277" s="1">
        <f>48116</f>
        <v>48116</v>
      </c>
      <c r="D277" s="1">
        <f>26975</f>
        <v>26975</v>
      </c>
      <c r="E277" s="1">
        <f>26.3427734375</f>
        <v>26.3427734375</v>
      </c>
    </row>
    <row r="278" spans="3:5" x14ac:dyDescent="0.25">
      <c r="C278" s="1">
        <f>48279</f>
        <v>48279</v>
      </c>
      <c r="D278" s="1">
        <f>28014</f>
        <v>28014</v>
      </c>
      <c r="E278" s="1">
        <f>27.357421875</f>
        <v>27.357421875</v>
      </c>
    </row>
    <row r="279" spans="3:5" x14ac:dyDescent="0.25">
      <c r="C279" s="1">
        <f>48472</f>
        <v>48472</v>
      </c>
      <c r="D279" s="1">
        <f>28039</f>
        <v>28039</v>
      </c>
      <c r="E279" s="1">
        <f>27.3818359375</f>
        <v>27.3818359375</v>
      </c>
    </row>
    <row r="280" spans="3:5" x14ac:dyDescent="0.25">
      <c r="C280" s="1">
        <f>48618</f>
        <v>48618</v>
      </c>
      <c r="D280" s="1">
        <f>28587</f>
        <v>28587</v>
      </c>
      <c r="E280" s="1">
        <f>27.9169921875</f>
        <v>27.9169921875</v>
      </c>
    </row>
    <row r="281" spans="3:5" x14ac:dyDescent="0.25">
      <c r="C281" s="1">
        <f>48800</f>
        <v>48800</v>
      </c>
      <c r="D281" s="1">
        <f>28587</f>
        <v>28587</v>
      </c>
      <c r="E281" s="1">
        <f>27.9169921875</f>
        <v>27.9169921875</v>
      </c>
    </row>
    <row r="282" spans="3:5" x14ac:dyDescent="0.25">
      <c r="C282" s="1">
        <f>48976</f>
        <v>48976</v>
      </c>
      <c r="D282" s="1">
        <f>28587</f>
        <v>28587</v>
      </c>
      <c r="E282" s="1">
        <f>27.9169921875</f>
        <v>27.9169921875</v>
      </c>
    </row>
    <row r="283" spans="3:5" x14ac:dyDescent="0.25">
      <c r="C283" s="1">
        <f>49151</f>
        <v>49151</v>
      </c>
      <c r="D283" s="1">
        <f>28590</f>
        <v>28590</v>
      </c>
      <c r="E283" s="1">
        <f>27.919921875</f>
        <v>27.919921875</v>
      </c>
    </row>
    <row r="284" spans="3:5" x14ac:dyDescent="0.25">
      <c r="C284" s="1">
        <f>49300</f>
        <v>49300</v>
      </c>
      <c r="D284" s="1">
        <f>28587</f>
        <v>28587</v>
      </c>
      <c r="E284" s="1">
        <f>27.9169921875</f>
        <v>27.9169921875</v>
      </c>
    </row>
    <row r="285" spans="3:5" x14ac:dyDescent="0.25">
      <c r="C285" s="1">
        <f>49463</f>
        <v>49463</v>
      </c>
      <c r="D285" s="1">
        <f>28590</f>
        <v>28590</v>
      </c>
      <c r="E285" s="1">
        <f>27.919921875</f>
        <v>27.919921875</v>
      </c>
    </row>
    <row r="286" spans="3:5" x14ac:dyDescent="0.25">
      <c r="C286" s="1">
        <f>49632</f>
        <v>49632</v>
      </c>
      <c r="D286" s="1">
        <f t="shared" ref="D286:D298" si="28">28587</f>
        <v>28587</v>
      </c>
      <c r="E286" s="1">
        <f t="shared" ref="E286:E298" si="29">27.9169921875</f>
        <v>27.9169921875</v>
      </c>
    </row>
    <row r="287" spans="3:5" x14ac:dyDescent="0.25">
      <c r="C287" s="1">
        <f>49797</f>
        <v>49797</v>
      </c>
      <c r="D287" s="1">
        <f t="shared" si="28"/>
        <v>28587</v>
      </c>
      <c r="E287" s="1">
        <f t="shared" si="29"/>
        <v>27.9169921875</v>
      </c>
    </row>
    <row r="288" spans="3:5" x14ac:dyDescent="0.25">
      <c r="C288" s="1">
        <f>49965</f>
        <v>49965</v>
      </c>
      <c r="D288" s="1">
        <f t="shared" si="28"/>
        <v>28587</v>
      </c>
      <c r="E288" s="1">
        <f t="shared" si="29"/>
        <v>27.9169921875</v>
      </c>
    </row>
    <row r="289" spans="3:5" x14ac:dyDescent="0.25">
      <c r="C289" s="1">
        <f>50125</f>
        <v>50125</v>
      </c>
      <c r="D289" s="1">
        <f t="shared" si="28"/>
        <v>28587</v>
      </c>
      <c r="E289" s="1">
        <f t="shared" si="29"/>
        <v>27.9169921875</v>
      </c>
    </row>
    <row r="290" spans="3:5" x14ac:dyDescent="0.25">
      <c r="C290" s="1">
        <f>50300</f>
        <v>50300</v>
      </c>
      <c r="D290" s="1">
        <f t="shared" si="28"/>
        <v>28587</v>
      </c>
      <c r="E290" s="1">
        <f t="shared" si="29"/>
        <v>27.9169921875</v>
      </c>
    </row>
    <row r="291" spans="3:5" x14ac:dyDescent="0.25">
      <c r="C291" s="1">
        <f>50430</f>
        <v>50430</v>
      </c>
      <c r="D291" s="1">
        <f t="shared" si="28"/>
        <v>28587</v>
      </c>
      <c r="E291" s="1">
        <f t="shared" si="29"/>
        <v>27.9169921875</v>
      </c>
    </row>
    <row r="292" spans="3:5" x14ac:dyDescent="0.25">
      <c r="C292" s="1">
        <f>50593</f>
        <v>50593</v>
      </c>
      <c r="D292" s="1">
        <f t="shared" si="28"/>
        <v>28587</v>
      </c>
      <c r="E292" s="1">
        <f t="shared" si="29"/>
        <v>27.9169921875</v>
      </c>
    </row>
    <row r="293" spans="3:5" x14ac:dyDescent="0.25">
      <c r="C293" s="1">
        <f>50725</f>
        <v>50725</v>
      </c>
      <c r="D293" s="1">
        <f t="shared" si="28"/>
        <v>28587</v>
      </c>
      <c r="E293" s="1">
        <f t="shared" si="29"/>
        <v>27.9169921875</v>
      </c>
    </row>
    <row r="294" spans="3:5" x14ac:dyDescent="0.25">
      <c r="C294" s="1">
        <f>50895</f>
        <v>50895</v>
      </c>
      <c r="D294" s="1">
        <f t="shared" si="28"/>
        <v>28587</v>
      </c>
      <c r="E294" s="1">
        <f t="shared" si="29"/>
        <v>27.9169921875</v>
      </c>
    </row>
    <row r="295" spans="3:5" x14ac:dyDescent="0.25">
      <c r="C295" s="1">
        <f>51023</f>
        <v>51023</v>
      </c>
      <c r="D295" s="1">
        <f t="shared" si="28"/>
        <v>28587</v>
      </c>
      <c r="E295" s="1">
        <f t="shared" si="29"/>
        <v>27.9169921875</v>
      </c>
    </row>
    <row r="296" spans="3:5" x14ac:dyDescent="0.25">
      <c r="C296" s="1">
        <f>51164</f>
        <v>51164</v>
      </c>
      <c r="D296" s="1">
        <f t="shared" si="28"/>
        <v>28587</v>
      </c>
      <c r="E296" s="1">
        <f t="shared" si="29"/>
        <v>27.9169921875</v>
      </c>
    </row>
    <row r="297" spans="3:5" x14ac:dyDescent="0.25">
      <c r="C297" s="1">
        <f>51329</f>
        <v>51329</v>
      </c>
      <c r="D297" s="1">
        <f t="shared" si="28"/>
        <v>28587</v>
      </c>
      <c r="E297" s="1">
        <f t="shared" si="29"/>
        <v>27.9169921875</v>
      </c>
    </row>
    <row r="298" spans="3:5" x14ac:dyDescent="0.25">
      <c r="C298" s="1">
        <f>51481</f>
        <v>51481</v>
      </c>
      <c r="D298" s="1">
        <f t="shared" si="28"/>
        <v>28587</v>
      </c>
      <c r="E298" s="1">
        <f t="shared" si="29"/>
        <v>27.9169921875</v>
      </c>
    </row>
    <row r="299" spans="3:5" x14ac:dyDescent="0.25">
      <c r="C299" s="1">
        <f>51638</f>
        <v>51638</v>
      </c>
      <c r="D299" s="1">
        <f>28589</f>
        <v>28589</v>
      </c>
      <c r="E299" s="1">
        <f>27.9189453125</f>
        <v>27.9189453125</v>
      </c>
    </row>
    <row r="300" spans="3:5" x14ac:dyDescent="0.25">
      <c r="C300" s="1">
        <f>51799</f>
        <v>51799</v>
      </c>
      <c r="D300" s="1">
        <f>28587</f>
        <v>28587</v>
      </c>
      <c r="E300" s="1">
        <f>27.9169921875</f>
        <v>27.9169921875</v>
      </c>
    </row>
    <row r="301" spans="3:5" x14ac:dyDescent="0.25">
      <c r="C301" s="1">
        <f>51975</f>
        <v>51975</v>
      </c>
      <c r="D301" s="1">
        <f>28587</f>
        <v>28587</v>
      </c>
      <c r="E301" s="1">
        <f>27.9169921875</f>
        <v>27.9169921875</v>
      </c>
    </row>
    <row r="302" spans="3:5" x14ac:dyDescent="0.25">
      <c r="C302" s="1">
        <f>52141</f>
        <v>52141</v>
      </c>
      <c r="D302" s="1">
        <f>28587</f>
        <v>28587</v>
      </c>
      <c r="E302" s="1">
        <f>27.9169921875</f>
        <v>27.9169921875</v>
      </c>
    </row>
    <row r="303" spans="3:5" x14ac:dyDescent="0.25">
      <c r="C303" s="1">
        <f>52298</f>
        <v>52298</v>
      </c>
      <c r="D303" s="1">
        <f>28587</f>
        <v>28587</v>
      </c>
      <c r="E303" s="1">
        <f>27.9169921875</f>
        <v>27.9169921875</v>
      </c>
    </row>
    <row r="304" spans="3:5" x14ac:dyDescent="0.25">
      <c r="C304" s="1">
        <f>52501</f>
        <v>52501</v>
      </c>
      <c r="D304" s="1">
        <f>28587</f>
        <v>28587</v>
      </c>
      <c r="E304" s="1">
        <f>27.9169921875</f>
        <v>27.9169921875</v>
      </c>
    </row>
    <row r="305" spans="3:5" x14ac:dyDescent="0.25">
      <c r="C305" s="1">
        <f>52667</f>
        <v>52667</v>
      </c>
      <c r="D305" s="1">
        <f t="shared" ref="D305:D327" si="30">28779</f>
        <v>28779</v>
      </c>
      <c r="E305" s="1">
        <f t="shared" ref="E305:E327" si="31">28.1044921875</f>
        <v>28.1044921875</v>
      </c>
    </row>
    <row r="306" spans="3:5" x14ac:dyDescent="0.25">
      <c r="C306" s="1">
        <f>52816</f>
        <v>52816</v>
      </c>
      <c r="D306" s="1">
        <f t="shared" si="30"/>
        <v>28779</v>
      </c>
      <c r="E306" s="1">
        <f t="shared" si="31"/>
        <v>28.1044921875</v>
      </c>
    </row>
    <row r="307" spans="3:5" x14ac:dyDescent="0.25">
      <c r="C307" s="1">
        <f>52968</f>
        <v>52968</v>
      </c>
      <c r="D307" s="1">
        <f t="shared" si="30"/>
        <v>28779</v>
      </c>
      <c r="E307" s="1">
        <f t="shared" si="31"/>
        <v>28.1044921875</v>
      </c>
    </row>
    <row r="308" spans="3:5" x14ac:dyDescent="0.25">
      <c r="C308" s="1">
        <f>53125</f>
        <v>53125</v>
      </c>
      <c r="D308" s="1">
        <f t="shared" si="30"/>
        <v>28779</v>
      </c>
      <c r="E308" s="1">
        <f t="shared" si="31"/>
        <v>28.1044921875</v>
      </c>
    </row>
    <row r="309" spans="3:5" x14ac:dyDescent="0.25">
      <c r="C309" s="1">
        <f>53299</f>
        <v>53299</v>
      </c>
      <c r="D309" s="1">
        <f t="shared" si="30"/>
        <v>28779</v>
      </c>
      <c r="E309" s="1">
        <f t="shared" si="31"/>
        <v>28.1044921875</v>
      </c>
    </row>
    <row r="310" spans="3:5" x14ac:dyDescent="0.25">
      <c r="C310" s="1">
        <f>53481</f>
        <v>53481</v>
      </c>
      <c r="D310" s="1">
        <f t="shared" si="30"/>
        <v>28779</v>
      </c>
      <c r="E310" s="1">
        <f t="shared" si="31"/>
        <v>28.1044921875</v>
      </c>
    </row>
    <row r="311" spans="3:5" x14ac:dyDescent="0.25">
      <c r="C311" s="1">
        <f>53624</f>
        <v>53624</v>
      </c>
      <c r="D311" s="1">
        <f t="shared" si="30"/>
        <v>28779</v>
      </c>
      <c r="E311" s="1">
        <f t="shared" si="31"/>
        <v>28.1044921875</v>
      </c>
    </row>
    <row r="312" spans="3:5" x14ac:dyDescent="0.25">
      <c r="C312" s="1">
        <f>53808</f>
        <v>53808</v>
      </c>
      <c r="D312" s="1">
        <f t="shared" si="30"/>
        <v>28779</v>
      </c>
      <c r="E312" s="1">
        <f t="shared" si="31"/>
        <v>28.1044921875</v>
      </c>
    </row>
    <row r="313" spans="3:5" x14ac:dyDescent="0.25">
      <c r="C313" s="1">
        <f>53976</f>
        <v>53976</v>
      </c>
      <c r="D313" s="1">
        <f t="shared" si="30"/>
        <v>28779</v>
      </c>
      <c r="E313" s="1">
        <f t="shared" si="31"/>
        <v>28.1044921875</v>
      </c>
    </row>
    <row r="314" spans="3:5" x14ac:dyDescent="0.25">
      <c r="C314" s="1">
        <f>54156</f>
        <v>54156</v>
      </c>
      <c r="D314" s="1">
        <f t="shared" si="30"/>
        <v>28779</v>
      </c>
      <c r="E314" s="1">
        <f t="shared" si="31"/>
        <v>28.1044921875</v>
      </c>
    </row>
    <row r="315" spans="3:5" x14ac:dyDescent="0.25">
      <c r="C315" s="1">
        <f>54308</f>
        <v>54308</v>
      </c>
      <c r="D315" s="1">
        <f t="shared" si="30"/>
        <v>28779</v>
      </c>
      <c r="E315" s="1">
        <f t="shared" si="31"/>
        <v>28.1044921875</v>
      </c>
    </row>
    <row r="316" spans="3:5" x14ac:dyDescent="0.25">
      <c r="C316" s="1">
        <f>54488</f>
        <v>54488</v>
      </c>
      <c r="D316" s="1">
        <f t="shared" si="30"/>
        <v>28779</v>
      </c>
      <c r="E316" s="1">
        <f t="shared" si="31"/>
        <v>28.1044921875</v>
      </c>
    </row>
    <row r="317" spans="3:5" x14ac:dyDescent="0.25">
      <c r="C317" s="1">
        <f>54645</f>
        <v>54645</v>
      </c>
      <c r="D317" s="1">
        <f t="shared" si="30"/>
        <v>28779</v>
      </c>
      <c r="E317" s="1">
        <f t="shared" si="31"/>
        <v>28.1044921875</v>
      </c>
    </row>
    <row r="318" spans="3:5" x14ac:dyDescent="0.25">
      <c r="C318" s="1">
        <f>54830</f>
        <v>54830</v>
      </c>
      <c r="D318" s="1">
        <f t="shared" si="30"/>
        <v>28779</v>
      </c>
      <c r="E318" s="1">
        <f t="shared" si="31"/>
        <v>28.1044921875</v>
      </c>
    </row>
    <row r="319" spans="3:5" x14ac:dyDescent="0.25">
      <c r="C319" s="1">
        <f>54998</f>
        <v>54998</v>
      </c>
      <c r="D319" s="1">
        <f t="shared" si="30"/>
        <v>28779</v>
      </c>
      <c r="E319" s="1">
        <f t="shared" si="31"/>
        <v>28.1044921875</v>
      </c>
    </row>
    <row r="320" spans="3:5" x14ac:dyDescent="0.25">
      <c r="C320" s="1">
        <f>55176</f>
        <v>55176</v>
      </c>
      <c r="D320" s="1">
        <f t="shared" si="30"/>
        <v>28779</v>
      </c>
      <c r="E320" s="1">
        <f t="shared" si="31"/>
        <v>28.1044921875</v>
      </c>
    </row>
    <row r="321" spans="3:5" x14ac:dyDescent="0.25">
      <c r="C321" s="1">
        <f>55352</f>
        <v>55352</v>
      </c>
      <c r="D321" s="1">
        <f t="shared" si="30"/>
        <v>28779</v>
      </c>
      <c r="E321" s="1">
        <f t="shared" si="31"/>
        <v>28.1044921875</v>
      </c>
    </row>
    <row r="322" spans="3:5" x14ac:dyDescent="0.25">
      <c r="C322" s="1">
        <f>55555</f>
        <v>55555</v>
      </c>
      <c r="D322" s="1">
        <f t="shared" si="30"/>
        <v>28779</v>
      </c>
      <c r="E322" s="1">
        <f t="shared" si="31"/>
        <v>28.1044921875</v>
      </c>
    </row>
    <row r="323" spans="3:5" x14ac:dyDescent="0.25">
      <c r="C323" s="1">
        <f>55726</f>
        <v>55726</v>
      </c>
      <c r="D323" s="1">
        <f t="shared" si="30"/>
        <v>28779</v>
      </c>
      <c r="E323" s="1">
        <f t="shared" si="31"/>
        <v>28.1044921875</v>
      </c>
    </row>
    <row r="324" spans="3:5" x14ac:dyDescent="0.25">
      <c r="C324" s="1">
        <f>55891</f>
        <v>55891</v>
      </c>
      <c r="D324" s="1">
        <f t="shared" si="30"/>
        <v>28779</v>
      </c>
      <c r="E324" s="1">
        <f t="shared" si="31"/>
        <v>28.1044921875</v>
      </c>
    </row>
    <row r="325" spans="3:5" x14ac:dyDescent="0.25">
      <c r="C325" s="1">
        <f>56068</f>
        <v>56068</v>
      </c>
      <c r="D325" s="1">
        <f t="shared" si="30"/>
        <v>28779</v>
      </c>
      <c r="E325" s="1">
        <f t="shared" si="31"/>
        <v>28.1044921875</v>
      </c>
    </row>
    <row r="326" spans="3:5" x14ac:dyDescent="0.25">
      <c r="C326" s="1">
        <f>56232</f>
        <v>56232</v>
      </c>
      <c r="D326" s="1">
        <f t="shared" si="30"/>
        <v>28779</v>
      </c>
      <c r="E326" s="1">
        <f t="shared" si="31"/>
        <v>28.1044921875</v>
      </c>
    </row>
    <row r="327" spans="3:5" x14ac:dyDescent="0.25">
      <c r="C327" s="1">
        <f>56404</f>
        <v>56404</v>
      </c>
      <c r="D327" s="1">
        <f t="shared" si="30"/>
        <v>28779</v>
      </c>
      <c r="E327" s="1">
        <f t="shared" si="31"/>
        <v>28.1044921875</v>
      </c>
    </row>
    <row r="328" spans="3:5" x14ac:dyDescent="0.25">
      <c r="C328" s="1">
        <f>56607</f>
        <v>56607</v>
      </c>
      <c r="D328" s="1">
        <f>28827</f>
        <v>28827</v>
      </c>
      <c r="E328" s="1">
        <f>28.1513671875</f>
        <v>28.1513671875</v>
      </c>
    </row>
    <row r="329" spans="3:5" x14ac:dyDescent="0.25">
      <c r="C329" s="1">
        <f>56780</f>
        <v>56780</v>
      </c>
      <c r="D329" s="1">
        <f>28627</f>
        <v>28627</v>
      </c>
      <c r="E329" s="1">
        <f>27.9560546875</f>
        <v>27.9560546875</v>
      </c>
    </row>
    <row r="330" spans="3:5" x14ac:dyDescent="0.25">
      <c r="C330" s="1">
        <f>56929</f>
        <v>56929</v>
      </c>
      <c r="D330" s="1">
        <f>28639</f>
        <v>28639</v>
      </c>
      <c r="E330" s="1">
        <f>27.9677734375</f>
        <v>27.9677734375</v>
      </c>
    </row>
    <row r="331" spans="3:5" x14ac:dyDescent="0.25">
      <c r="C331" s="1">
        <f>57080</f>
        <v>57080</v>
      </c>
      <c r="D331" s="1">
        <f>28639</f>
        <v>28639</v>
      </c>
      <c r="E331" s="1">
        <f>27.9677734375</f>
        <v>27.9677734375</v>
      </c>
    </row>
    <row r="332" spans="3:5" x14ac:dyDescent="0.25">
      <c r="C332" s="1">
        <f>57267</f>
        <v>57267</v>
      </c>
      <c r="D332" s="1">
        <f>28642</f>
        <v>28642</v>
      </c>
      <c r="E332" s="1">
        <f>27.970703125</f>
        <v>27.970703125</v>
      </c>
    </row>
    <row r="333" spans="3:5" x14ac:dyDescent="0.25">
      <c r="C333" s="1">
        <f>57399</f>
        <v>57399</v>
      </c>
      <c r="D333" s="1">
        <f>28639</f>
        <v>28639</v>
      </c>
      <c r="E333" s="1">
        <f>27.9677734375</f>
        <v>27.9677734375</v>
      </c>
    </row>
    <row r="334" spans="3:5" x14ac:dyDescent="0.25">
      <c r="C334" s="1">
        <f>57565</f>
        <v>57565</v>
      </c>
      <c r="D334" s="1">
        <f>28639</f>
        <v>28639</v>
      </c>
      <c r="E334" s="1">
        <f>27.9677734375</f>
        <v>27.9677734375</v>
      </c>
    </row>
    <row r="335" spans="3:5" x14ac:dyDescent="0.25">
      <c r="C335" s="1">
        <f>57683</f>
        <v>57683</v>
      </c>
      <c r="D335" s="1">
        <f>28639</f>
        <v>28639</v>
      </c>
      <c r="E335" s="1">
        <f>27.9677734375</f>
        <v>27.9677734375</v>
      </c>
    </row>
    <row r="336" spans="3:5" x14ac:dyDescent="0.25">
      <c r="C336" s="1">
        <f>57891</f>
        <v>57891</v>
      </c>
      <c r="D336" s="1">
        <f>28815</f>
        <v>28815</v>
      </c>
      <c r="E336" s="1">
        <f>28.1396484375</f>
        <v>28.1396484375</v>
      </c>
    </row>
    <row r="337" spans="3:5" x14ac:dyDescent="0.25">
      <c r="C337" s="1">
        <f>58065</f>
        <v>58065</v>
      </c>
      <c r="D337" s="1">
        <f t="shared" ref="D337:D352" si="32">28823</f>
        <v>28823</v>
      </c>
      <c r="E337" s="1">
        <f t="shared" ref="E337:E352" si="33">28.1474609375</f>
        <v>28.1474609375</v>
      </c>
    </row>
    <row r="338" spans="3:5" x14ac:dyDescent="0.25">
      <c r="C338" s="1">
        <f>58219</f>
        <v>58219</v>
      </c>
      <c r="D338" s="1">
        <f t="shared" si="32"/>
        <v>28823</v>
      </c>
      <c r="E338" s="1">
        <f t="shared" si="33"/>
        <v>28.1474609375</v>
      </c>
    </row>
    <row r="339" spans="3:5" x14ac:dyDescent="0.25">
      <c r="C339" s="1">
        <f>58386</f>
        <v>58386</v>
      </c>
      <c r="D339" s="1">
        <f t="shared" si="32"/>
        <v>28823</v>
      </c>
      <c r="E339" s="1">
        <f t="shared" si="33"/>
        <v>28.1474609375</v>
      </c>
    </row>
    <row r="340" spans="3:5" x14ac:dyDescent="0.25">
      <c r="C340" s="1">
        <f>58528</f>
        <v>58528</v>
      </c>
      <c r="D340" s="1">
        <f t="shared" si="32"/>
        <v>28823</v>
      </c>
      <c r="E340" s="1">
        <f t="shared" si="33"/>
        <v>28.1474609375</v>
      </c>
    </row>
    <row r="341" spans="3:5" x14ac:dyDescent="0.25">
      <c r="C341" s="1">
        <f>58700</f>
        <v>58700</v>
      </c>
      <c r="D341" s="1">
        <f t="shared" si="32"/>
        <v>28823</v>
      </c>
      <c r="E341" s="1">
        <f t="shared" si="33"/>
        <v>28.1474609375</v>
      </c>
    </row>
    <row r="342" spans="3:5" x14ac:dyDescent="0.25">
      <c r="C342" s="1">
        <f>58851</f>
        <v>58851</v>
      </c>
      <c r="D342" s="1">
        <f t="shared" si="32"/>
        <v>28823</v>
      </c>
      <c r="E342" s="1">
        <f t="shared" si="33"/>
        <v>28.1474609375</v>
      </c>
    </row>
    <row r="343" spans="3:5" x14ac:dyDescent="0.25">
      <c r="C343" s="1">
        <f>59028</f>
        <v>59028</v>
      </c>
      <c r="D343" s="1">
        <f t="shared" si="32"/>
        <v>28823</v>
      </c>
      <c r="E343" s="1">
        <f t="shared" si="33"/>
        <v>28.1474609375</v>
      </c>
    </row>
    <row r="344" spans="3:5" x14ac:dyDescent="0.25">
      <c r="C344" s="1">
        <f>59193</f>
        <v>59193</v>
      </c>
      <c r="D344" s="1">
        <f t="shared" si="32"/>
        <v>28823</v>
      </c>
      <c r="E344" s="1">
        <f t="shared" si="33"/>
        <v>28.1474609375</v>
      </c>
    </row>
    <row r="345" spans="3:5" x14ac:dyDescent="0.25">
      <c r="C345" s="1">
        <f>59372</f>
        <v>59372</v>
      </c>
      <c r="D345" s="1">
        <f t="shared" si="32"/>
        <v>28823</v>
      </c>
      <c r="E345" s="1">
        <f t="shared" si="33"/>
        <v>28.1474609375</v>
      </c>
    </row>
    <row r="346" spans="3:5" x14ac:dyDescent="0.25">
      <c r="C346" s="1">
        <f>59530</f>
        <v>59530</v>
      </c>
      <c r="D346" s="1">
        <f t="shared" si="32"/>
        <v>28823</v>
      </c>
      <c r="E346" s="1">
        <f t="shared" si="33"/>
        <v>28.1474609375</v>
      </c>
    </row>
    <row r="347" spans="3:5" x14ac:dyDescent="0.25">
      <c r="C347" s="1">
        <f>59697</f>
        <v>59697</v>
      </c>
      <c r="D347" s="1">
        <f t="shared" si="32"/>
        <v>28823</v>
      </c>
      <c r="E347" s="1">
        <f t="shared" si="33"/>
        <v>28.1474609375</v>
      </c>
    </row>
    <row r="348" spans="3:5" x14ac:dyDescent="0.25">
      <c r="C348" s="1">
        <f>59853</f>
        <v>59853</v>
      </c>
      <c r="D348" s="1">
        <f t="shared" si="32"/>
        <v>28823</v>
      </c>
      <c r="E348" s="1">
        <f t="shared" si="33"/>
        <v>28.1474609375</v>
      </c>
    </row>
    <row r="349" spans="3:5" x14ac:dyDescent="0.25">
      <c r="C349" s="1">
        <f>60036</f>
        <v>60036</v>
      </c>
      <c r="D349" s="1">
        <f t="shared" si="32"/>
        <v>28823</v>
      </c>
      <c r="E349" s="1">
        <f t="shared" si="33"/>
        <v>28.1474609375</v>
      </c>
    </row>
    <row r="350" spans="3:5" x14ac:dyDescent="0.25">
      <c r="C350" s="1">
        <f>60204</f>
        <v>60204</v>
      </c>
      <c r="D350" s="1">
        <f t="shared" si="32"/>
        <v>28823</v>
      </c>
      <c r="E350" s="1">
        <f t="shared" si="33"/>
        <v>28.1474609375</v>
      </c>
    </row>
    <row r="351" spans="3:5" x14ac:dyDescent="0.25">
      <c r="C351" s="1">
        <f>60365</f>
        <v>60365</v>
      </c>
      <c r="D351" s="1">
        <f t="shared" si="32"/>
        <v>28823</v>
      </c>
      <c r="E351" s="1">
        <f t="shared" si="33"/>
        <v>28.1474609375</v>
      </c>
    </row>
    <row r="352" spans="3:5" x14ac:dyDescent="0.25">
      <c r="C352" s="1">
        <f>60533</f>
        <v>60533</v>
      </c>
      <c r="D352" s="1">
        <f t="shared" si="32"/>
        <v>28823</v>
      </c>
      <c r="E352" s="1">
        <f t="shared" si="33"/>
        <v>28.1474609375</v>
      </c>
    </row>
    <row r="353" spans="3:5" x14ac:dyDescent="0.25">
      <c r="C353" s="1">
        <f>60737</f>
        <v>60737</v>
      </c>
      <c r="D353" s="1">
        <f>28647</f>
        <v>28647</v>
      </c>
      <c r="E353" s="1">
        <f>27.9755859375</f>
        <v>27.9755859375</v>
      </c>
    </row>
    <row r="354" spans="3:5" x14ac:dyDescent="0.25">
      <c r="C354" s="1">
        <f>60898</f>
        <v>60898</v>
      </c>
      <c r="D354" s="1">
        <f>28783</f>
        <v>28783</v>
      </c>
      <c r="E354" s="1">
        <f>28.1083984375</f>
        <v>28.1083984375</v>
      </c>
    </row>
    <row r="355" spans="3:5" x14ac:dyDescent="0.25">
      <c r="C355" s="1">
        <f>61046</f>
        <v>61046</v>
      </c>
      <c r="D355" s="1">
        <f>28783</f>
        <v>28783</v>
      </c>
      <c r="E355" s="1">
        <f>28.1083984375</f>
        <v>28.1083984375</v>
      </c>
    </row>
    <row r="356" spans="3:5" x14ac:dyDescent="0.25">
      <c r="C356" s="1">
        <f>61240</f>
        <v>61240</v>
      </c>
      <c r="D356" s="1">
        <f>28811</f>
        <v>28811</v>
      </c>
      <c r="E356" s="1">
        <f>28.1357421875</f>
        <v>28.1357421875</v>
      </c>
    </row>
    <row r="357" spans="3:5" x14ac:dyDescent="0.25">
      <c r="C357" s="1">
        <f>61418</f>
        <v>61418</v>
      </c>
      <c r="D357" s="1">
        <f>28811</f>
        <v>28811</v>
      </c>
      <c r="E357" s="1">
        <f>28.1357421875</f>
        <v>28.1357421875</v>
      </c>
    </row>
    <row r="358" spans="3:5" x14ac:dyDescent="0.25">
      <c r="C358" s="1">
        <f>61604</f>
        <v>61604</v>
      </c>
      <c r="D358" s="1">
        <f>28811</f>
        <v>28811</v>
      </c>
      <c r="E358" s="1">
        <f>28.1357421875</f>
        <v>28.1357421875</v>
      </c>
    </row>
    <row r="359" spans="3:5" x14ac:dyDescent="0.25">
      <c r="C359" s="1">
        <f>61761</f>
        <v>61761</v>
      </c>
      <c r="D359" s="1">
        <f>28823</f>
        <v>28823</v>
      </c>
      <c r="E359" s="1">
        <f>28.1474609375</f>
        <v>28.1474609375</v>
      </c>
    </row>
    <row r="360" spans="3:5" x14ac:dyDescent="0.25">
      <c r="C360" s="1">
        <f>61964</f>
        <v>61964</v>
      </c>
      <c r="D360" s="1">
        <f>28839</f>
        <v>28839</v>
      </c>
      <c r="E360" s="1">
        <f>28.1630859375</f>
        <v>28.1630859375</v>
      </c>
    </row>
    <row r="361" spans="3:5" x14ac:dyDescent="0.25">
      <c r="C361" s="1">
        <f>62145</f>
        <v>62145</v>
      </c>
      <c r="D361" s="1">
        <f>28847</f>
        <v>28847</v>
      </c>
      <c r="E361" s="1">
        <f>28.1708984375</f>
        <v>28.1708984375</v>
      </c>
    </row>
    <row r="362" spans="3:5" x14ac:dyDescent="0.25">
      <c r="C362" s="1">
        <f>62313</f>
        <v>62313</v>
      </c>
      <c r="D362" s="1">
        <f>28847</f>
        <v>28847</v>
      </c>
      <c r="E362" s="1">
        <f>28.1708984375</f>
        <v>28.1708984375</v>
      </c>
    </row>
    <row r="363" spans="3:5" x14ac:dyDescent="0.25">
      <c r="C363" s="1">
        <f>62488</f>
        <v>62488</v>
      </c>
      <c r="D363" s="1">
        <f>28847</f>
        <v>28847</v>
      </c>
      <c r="E363" s="1">
        <f>28.1708984375</f>
        <v>28.1708984375</v>
      </c>
    </row>
    <row r="364" spans="3:5" x14ac:dyDescent="0.25">
      <c r="C364" s="1">
        <f>62675</f>
        <v>62675</v>
      </c>
      <c r="D364" s="1">
        <f>28847</f>
        <v>28847</v>
      </c>
      <c r="E364" s="1">
        <f>28.1708984375</f>
        <v>28.1708984375</v>
      </c>
    </row>
    <row r="365" spans="3:5" x14ac:dyDescent="0.25">
      <c r="C365" s="1">
        <f>62842</f>
        <v>62842</v>
      </c>
      <c r="D365" s="1">
        <f t="shared" ref="D365:D375" si="34">28851</f>
        <v>28851</v>
      </c>
      <c r="E365" s="1">
        <f t="shared" ref="E365:E375" si="35">28.1748046875</f>
        <v>28.1748046875</v>
      </c>
    </row>
    <row r="366" spans="3:5" x14ac:dyDescent="0.25">
      <c r="C366" s="1">
        <f>63025</f>
        <v>63025</v>
      </c>
      <c r="D366" s="1">
        <f t="shared" si="34"/>
        <v>28851</v>
      </c>
      <c r="E366" s="1">
        <f t="shared" si="35"/>
        <v>28.1748046875</v>
      </c>
    </row>
    <row r="367" spans="3:5" x14ac:dyDescent="0.25">
      <c r="C367" s="1">
        <f>63183</f>
        <v>63183</v>
      </c>
      <c r="D367" s="1">
        <f t="shared" si="34"/>
        <v>28851</v>
      </c>
      <c r="E367" s="1">
        <f t="shared" si="35"/>
        <v>28.1748046875</v>
      </c>
    </row>
    <row r="368" spans="3:5" x14ac:dyDescent="0.25">
      <c r="C368" s="1">
        <f>63366</f>
        <v>63366</v>
      </c>
      <c r="D368" s="1">
        <f t="shared" si="34"/>
        <v>28851</v>
      </c>
      <c r="E368" s="1">
        <f t="shared" si="35"/>
        <v>28.1748046875</v>
      </c>
    </row>
    <row r="369" spans="3:5" x14ac:dyDescent="0.25">
      <c r="C369" s="1">
        <f>63528</f>
        <v>63528</v>
      </c>
      <c r="D369" s="1">
        <f t="shared" si="34"/>
        <v>28851</v>
      </c>
      <c r="E369" s="1">
        <f t="shared" si="35"/>
        <v>28.1748046875</v>
      </c>
    </row>
    <row r="370" spans="3:5" x14ac:dyDescent="0.25">
      <c r="C370" s="1">
        <f>63694</f>
        <v>63694</v>
      </c>
      <c r="D370" s="1">
        <f t="shared" si="34"/>
        <v>28851</v>
      </c>
      <c r="E370" s="1">
        <f t="shared" si="35"/>
        <v>28.1748046875</v>
      </c>
    </row>
    <row r="371" spans="3:5" x14ac:dyDescent="0.25">
      <c r="C371" s="1">
        <f>63870</f>
        <v>63870</v>
      </c>
      <c r="D371" s="1">
        <f t="shared" si="34"/>
        <v>28851</v>
      </c>
      <c r="E371" s="1">
        <f t="shared" si="35"/>
        <v>28.1748046875</v>
      </c>
    </row>
    <row r="372" spans="3:5" x14ac:dyDescent="0.25">
      <c r="C372" s="1">
        <f>64047</f>
        <v>64047</v>
      </c>
      <c r="D372" s="1">
        <f t="shared" si="34"/>
        <v>28851</v>
      </c>
      <c r="E372" s="1">
        <f t="shared" si="35"/>
        <v>28.1748046875</v>
      </c>
    </row>
    <row r="373" spans="3:5" x14ac:dyDescent="0.25">
      <c r="C373" s="1">
        <f>64233</f>
        <v>64233</v>
      </c>
      <c r="D373" s="1">
        <f t="shared" si="34"/>
        <v>28851</v>
      </c>
      <c r="E373" s="1">
        <f t="shared" si="35"/>
        <v>28.1748046875</v>
      </c>
    </row>
    <row r="374" spans="3:5" x14ac:dyDescent="0.25">
      <c r="C374" s="1">
        <f>64408</f>
        <v>64408</v>
      </c>
      <c r="D374" s="1">
        <f t="shared" si="34"/>
        <v>28851</v>
      </c>
      <c r="E374" s="1">
        <f t="shared" si="35"/>
        <v>28.1748046875</v>
      </c>
    </row>
    <row r="375" spans="3:5" x14ac:dyDescent="0.25">
      <c r="C375" s="1">
        <f>64572</f>
        <v>64572</v>
      </c>
      <c r="D375" s="1">
        <f t="shared" si="34"/>
        <v>28851</v>
      </c>
      <c r="E375" s="1">
        <f t="shared" si="35"/>
        <v>28.1748046875</v>
      </c>
    </row>
    <row r="376" spans="3:5" x14ac:dyDescent="0.25">
      <c r="C376" s="1">
        <f>64747</f>
        <v>64747</v>
      </c>
      <c r="D376" s="1">
        <f>28859</f>
        <v>28859</v>
      </c>
      <c r="E376" s="1">
        <f>28.1826171875</f>
        <v>28.1826171875</v>
      </c>
    </row>
    <row r="377" spans="3:5" x14ac:dyDescent="0.25">
      <c r="C377" s="1">
        <f>64946</f>
        <v>64946</v>
      </c>
      <c r="D377" s="1">
        <f>28935</f>
        <v>28935</v>
      </c>
      <c r="E377" s="1">
        <f>28.2568359375</f>
        <v>28.2568359375</v>
      </c>
    </row>
    <row r="378" spans="3:5" x14ac:dyDescent="0.25">
      <c r="C378" s="1">
        <f>65126</f>
        <v>65126</v>
      </c>
      <c r="D378" s="1">
        <f>29050</f>
        <v>29050</v>
      </c>
      <c r="E378" s="1">
        <f>28.369140625</f>
        <v>28.369140625</v>
      </c>
    </row>
    <row r="379" spans="3:5" x14ac:dyDescent="0.25">
      <c r="C379" s="1">
        <f>65302</f>
        <v>65302</v>
      </c>
      <c r="D379" s="1">
        <f>29147</f>
        <v>29147</v>
      </c>
      <c r="E379" s="1">
        <f t="shared" ref="E379:E384" si="36">28.4638671875</f>
        <v>28.4638671875</v>
      </c>
    </row>
    <row r="380" spans="3:5" x14ac:dyDescent="0.25">
      <c r="C380" s="1">
        <f>65456</f>
        <v>65456</v>
      </c>
      <c r="D380" s="1">
        <f>29147</f>
        <v>29147</v>
      </c>
      <c r="E380" s="1">
        <f t="shared" si="36"/>
        <v>28.4638671875</v>
      </c>
    </row>
    <row r="381" spans="3:5" x14ac:dyDescent="0.25">
      <c r="C381" s="1">
        <f>65625</f>
        <v>65625</v>
      </c>
      <c r="D381" s="1">
        <f>29147</f>
        <v>29147</v>
      </c>
      <c r="E381" s="1">
        <f t="shared" si="36"/>
        <v>28.4638671875</v>
      </c>
    </row>
    <row r="382" spans="3:5" x14ac:dyDescent="0.25">
      <c r="C382" s="1">
        <f>65778</f>
        <v>65778</v>
      </c>
      <c r="D382" s="1">
        <f>29147</f>
        <v>29147</v>
      </c>
      <c r="E382" s="1">
        <f t="shared" si="36"/>
        <v>28.4638671875</v>
      </c>
    </row>
    <row r="383" spans="3:5" x14ac:dyDescent="0.25">
      <c r="C383" s="1">
        <f>65958</f>
        <v>65958</v>
      </c>
      <c r="D383" s="1">
        <f>29147</f>
        <v>29147</v>
      </c>
      <c r="E383" s="1">
        <f t="shared" si="36"/>
        <v>28.4638671875</v>
      </c>
    </row>
    <row r="384" spans="3:5" x14ac:dyDescent="0.25">
      <c r="C384" s="1">
        <f>66124</f>
        <v>66124</v>
      </c>
      <c r="D384" s="1">
        <f>29147</f>
        <v>29147</v>
      </c>
      <c r="E384" s="1">
        <f t="shared" si="36"/>
        <v>28.4638671875</v>
      </c>
    </row>
    <row r="385" spans="3:5" x14ac:dyDescent="0.25">
      <c r="C385" s="1">
        <f>66319</f>
        <v>66319</v>
      </c>
      <c r="D385" s="1">
        <f>29243</f>
        <v>29243</v>
      </c>
      <c r="E385" s="1">
        <f>28.5576171875</f>
        <v>28.5576171875</v>
      </c>
    </row>
    <row r="386" spans="3:5" x14ac:dyDescent="0.25">
      <c r="C386" s="1">
        <f>66472</f>
        <v>66472</v>
      </c>
      <c r="D386" s="1">
        <f t="shared" ref="D386:D402" si="37">29247</f>
        <v>29247</v>
      </c>
      <c r="E386" s="1">
        <f t="shared" ref="E386:E402" si="38">28.5615234375</f>
        <v>28.5615234375</v>
      </c>
    </row>
    <row r="387" spans="3:5" x14ac:dyDescent="0.25">
      <c r="C387" s="1">
        <f>66653</f>
        <v>66653</v>
      </c>
      <c r="D387" s="1">
        <f t="shared" si="37"/>
        <v>29247</v>
      </c>
      <c r="E387" s="1">
        <f t="shared" si="38"/>
        <v>28.5615234375</v>
      </c>
    </row>
    <row r="388" spans="3:5" x14ac:dyDescent="0.25">
      <c r="C388" s="1">
        <f>66824</f>
        <v>66824</v>
      </c>
      <c r="D388" s="1">
        <f t="shared" si="37"/>
        <v>29247</v>
      </c>
      <c r="E388" s="1">
        <f t="shared" si="38"/>
        <v>28.5615234375</v>
      </c>
    </row>
    <row r="389" spans="3:5" x14ac:dyDescent="0.25">
      <c r="C389" s="1">
        <f>66978</f>
        <v>66978</v>
      </c>
      <c r="D389" s="1">
        <f t="shared" si="37"/>
        <v>29247</v>
      </c>
      <c r="E389" s="1">
        <f t="shared" si="38"/>
        <v>28.5615234375</v>
      </c>
    </row>
    <row r="390" spans="3:5" x14ac:dyDescent="0.25">
      <c r="C390" s="1">
        <f>67145</f>
        <v>67145</v>
      </c>
      <c r="D390" s="1">
        <f t="shared" si="37"/>
        <v>29247</v>
      </c>
      <c r="E390" s="1">
        <f t="shared" si="38"/>
        <v>28.5615234375</v>
      </c>
    </row>
    <row r="391" spans="3:5" x14ac:dyDescent="0.25">
      <c r="C391" s="1">
        <f>67318</f>
        <v>67318</v>
      </c>
      <c r="D391" s="1">
        <f t="shared" si="37"/>
        <v>29247</v>
      </c>
      <c r="E391" s="1">
        <f t="shared" si="38"/>
        <v>28.5615234375</v>
      </c>
    </row>
    <row r="392" spans="3:5" x14ac:dyDescent="0.25">
      <c r="C392" s="1">
        <f>67486</f>
        <v>67486</v>
      </c>
      <c r="D392" s="1">
        <f t="shared" si="37"/>
        <v>29247</v>
      </c>
      <c r="E392" s="1">
        <f t="shared" si="38"/>
        <v>28.5615234375</v>
      </c>
    </row>
    <row r="393" spans="3:5" x14ac:dyDescent="0.25">
      <c r="C393" s="1">
        <f>67652</f>
        <v>67652</v>
      </c>
      <c r="D393" s="1">
        <f t="shared" si="37"/>
        <v>29247</v>
      </c>
      <c r="E393" s="1">
        <f t="shared" si="38"/>
        <v>28.5615234375</v>
      </c>
    </row>
    <row r="394" spans="3:5" x14ac:dyDescent="0.25">
      <c r="C394" s="1">
        <f>67837</f>
        <v>67837</v>
      </c>
      <c r="D394" s="1">
        <f t="shared" si="37"/>
        <v>29247</v>
      </c>
      <c r="E394" s="1">
        <f t="shared" si="38"/>
        <v>28.5615234375</v>
      </c>
    </row>
    <row r="395" spans="3:5" x14ac:dyDescent="0.25">
      <c r="C395" s="1">
        <f>68011</f>
        <v>68011</v>
      </c>
      <c r="D395" s="1">
        <f t="shared" si="37"/>
        <v>29247</v>
      </c>
      <c r="E395" s="1">
        <f t="shared" si="38"/>
        <v>28.5615234375</v>
      </c>
    </row>
    <row r="396" spans="3:5" x14ac:dyDescent="0.25">
      <c r="C396" s="1">
        <f>68173</f>
        <v>68173</v>
      </c>
      <c r="D396" s="1">
        <f t="shared" si="37"/>
        <v>29247</v>
      </c>
      <c r="E396" s="1">
        <f t="shared" si="38"/>
        <v>28.5615234375</v>
      </c>
    </row>
    <row r="397" spans="3:5" x14ac:dyDescent="0.25">
      <c r="C397" s="1">
        <f>68369</f>
        <v>68369</v>
      </c>
      <c r="D397" s="1">
        <f t="shared" si="37"/>
        <v>29247</v>
      </c>
      <c r="E397" s="1">
        <f t="shared" si="38"/>
        <v>28.5615234375</v>
      </c>
    </row>
    <row r="398" spans="3:5" x14ac:dyDescent="0.25">
      <c r="C398" s="1">
        <f>68531</f>
        <v>68531</v>
      </c>
      <c r="D398" s="1">
        <f t="shared" si="37"/>
        <v>29247</v>
      </c>
      <c r="E398" s="1">
        <f t="shared" si="38"/>
        <v>28.5615234375</v>
      </c>
    </row>
    <row r="399" spans="3:5" x14ac:dyDescent="0.25">
      <c r="C399" s="1">
        <f>68736</f>
        <v>68736</v>
      </c>
      <c r="D399" s="1">
        <f t="shared" si="37"/>
        <v>29247</v>
      </c>
      <c r="E399" s="1">
        <f t="shared" si="38"/>
        <v>28.5615234375</v>
      </c>
    </row>
    <row r="400" spans="3:5" x14ac:dyDescent="0.25">
      <c r="C400" s="1">
        <f>68889</f>
        <v>68889</v>
      </c>
      <c r="D400" s="1">
        <f t="shared" si="37"/>
        <v>29247</v>
      </c>
      <c r="E400" s="1">
        <f t="shared" si="38"/>
        <v>28.5615234375</v>
      </c>
    </row>
    <row r="401" spans="3:5" x14ac:dyDescent="0.25">
      <c r="C401" s="1">
        <f>69065</f>
        <v>69065</v>
      </c>
      <c r="D401" s="1">
        <f t="shared" si="37"/>
        <v>29247</v>
      </c>
      <c r="E401" s="1">
        <f t="shared" si="38"/>
        <v>28.5615234375</v>
      </c>
    </row>
    <row r="402" spans="3:5" x14ac:dyDescent="0.25">
      <c r="C402" s="1">
        <f>69223</f>
        <v>69223</v>
      </c>
      <c r="D402" s="1">
        <f t="shared" si="37"/>
        <v>29247</v>
      </c>
      <c r="E402" s="1">
        <f t="shared" si="38"/>
        <v>28.5615234375</v>
      </c>
    </row>
    <row r="403" spans="3:5" x14ac:dyDescent="0.25">
      <c r="C403" s="1">
        <f>69450</f>
        <v>69450</v>
      </c>
      <c r="D403" s="1">
        <f>29359</f>
        <v>29359</v>
      </c>
      <c r="E403" s="1">
        <f>28.6708984375</f>
        <v>28.6708984375</v>
      </c>
    </row>
    <row r="404" spans="3:5" x14ac:dyDescent="0.25">
      <c r="C404" s="1">
        <f>69595</f>
        <v>69595</v>
      </c>
      <c r="D404" s="1">
        <f>30395</f>
        <v>30395</v>
      </c>
      <c r="E404" s="1">
        <f>29.6826171875</f>
        <v>29.6826171875</v>
      </c>
    </row>
    <row r="405" spans="3:5" x14ac:dyDescent="0.25">
      <c r="C405" s="1">
        <f>69777</f>
        <v>69777</v>
      </c>
      <c r="D405" s="1">
        <f>30970</f>
        <v>30970</v>
      </c>
      <c r="E405" s="1">
        <f>30.244140625</f>
        <v>30.244140625</v>
      </c>
    </row>
    <row r="406" spans="3:5" x14ac:dyDescent="0.25">
      <c r="C406" s="1">
        <f>69942</f>
        <v>69942</v>
      </c>
      <c r="D406" s="1">
        <f t="shared" ref="D406:D415" si="39">30967</f>
        <v>30967</v>
      </c>
      <c r="E406" s="1">
        <f t="shared" ref="E406:E415" si="40">30.2412109375</f>
        <v>30.2412109375</v>
      </c>
    </row>
    <row r="407" spans="3:5" x14ac:dyDescent="0.25">
      <c r="C407" s="1">
        <f>70094</f>
        <v>70094</v>
      </c>
      <c r="D407" s="1">
        <f t="shared" si="39"/>
        <v>30967</v>
      </c>
      <c r="E407" s="1">
        <f t="shared" si="40"/>
        <v>30.2412109375</v>
      </c>
    </row>
    <row r="408" spans="3:5" x14ac:dyDescent="0.25">
      <c r="C408" s="1">
        <f>70256</f>
        <v>70256</v>
      </c>
      <c r="D408" s="1">
        <f t="shared" si="39"/>
        <v>30967</v>
      </c>
      <c r="E408" s="1">
        <f t="shared" si="40"/>
        <v>30.2412109375</v>
      </c>
    </row>
    <row r="409" spans="3:5" x14ac:dyDescent="0.25">
      <c r="C409" s="1">
        <f>70400</f>
        <v>70400</v>
      </c>
      <c r="D409" s="1">
        <f t="shared" si="39"/>
        <v>30967</v>
      </c>
      <c r="E409" s="1">
        <f t="shared" si="40"/>
        <v>30.2412109375</v>
      </c>
    </row>
    <row r="410" spans="3:5" x14ac:dyDescent="0.25">
      <c r="C410" s="1">
        <f>70579</f>
        <v>70579</v>
      </c>
      <c r="D410" s="1">
        <f t="shared" si="39"/>
        <v>30967</v>
      </c>
      <c r="E410" s="1">
        <f t="shared" si="40"/>
        <v>30.2412109375</v>
      </c>
    </row>
    <row r="411" spans="3:5" x14ac:dyDescent="0.25">
      <c r="C411" s="1">
        <f>70709</f>
        <v>70709</v>
      </c>
      <c r="D411" s="1">
        <f t="shared" si="39"/>
        <v>30967</v>
      </c>
      <c r="E411" s="1">
        <f t="shared" si="40"/>
        <v>30.2412109375</v>
      </c>
    </row>
    <row r="412" spans="3:5" x14ac:dyDescent="0.25">
      <c r="C412" s="1">
        <f>70871</f>
        <v>70871</v>
      </c>
      <c r="D412" s="1">
        <f t="shared" si="39"/>
        <v>30967</v>
      </c>
      <c r="E412" s="1">
        <f t="shared" si="40"/>
        <v>30.2412109375</v>
      </c>
    </row>
    <row r="413" spans="3:5" x14ac:dyDescent="0.25">
      <c r="C413" s="1">
        <f>71008</f>
        <v>71008</v>
      </c>
      <c r="D413" s="1">
        <f t="shared" si="39"/>
        <v>30967</v>
      </c>
      <c r="E413" s="1">
        <f t="shared" si="40"/>
        <v>30.2412109375</v>
      </c>
    </row>
    <row r="414" spans="3:5" x14ac:dyDescent="0.25">
      <c r="C414" s="1">
        <f>71170</f>
        <v>71170</v>
      </c>
      <c r="D414" s="1">
        <f t="shared" si="39"/>
        <v>30967</v>
      </c>
      <c r="E414" s="1">
        <f t="shared" si="40"/>
        <v>30.2412109375</v>
      </c>
    </row>
    <row r="415" spans="3:5" x14ac:dyDescent="0.25">
      <c r="C415" s="1">
        <f>71322</f>
        <v>71322</v>
      </c>
      <c r="D415" s="1">
        <f t="shared" si="39"/>
        <v>30967</v>
      </c>
      <c r="E415" s="1">
        <f t="shared" si="40"/>
        <v>30.2412109375</v>
      </c>
    </row>
    <row r="416" spans="3:5" x14ac:dyDescent="0.25">
      <c r="C416" s="1">
        <f>71504</f>
        <v>71504</v>
      </c>
      <c r="D416" s="1">
        <f>30970</f>
        <v>30970</v>
      </c>
      <c r="E416" s="1">
        <f>30.244140625</f>
        <v>30.244140625</v>
      </c>
    </row>
    <row r="417" spans="3:5" x14ac:dyDescent="0.25">
      <c r="C417" s="1">
        <f>71655</f>
        <v>71655</v>
      </c>
      <c r="D417" s="1">
        <f>30967</f>
        <v>30967</v>
      </c>
      <c r="E417" s="1">
        <f>30.2412109375</f>
        <v>30.2412109375</v>
      </c>
    </row>
    <row r="418" spans="3:5" x14ac:dyDescent="0.25">
      <c r="C418" s="1">
        <f>71832</f>
        <v>71832</v>
      </c>
      <c r="D418" s="1">
        <f>30970</f>
        <v>30970</v>
      </c>
      <c r="E418" s="1">
        <f>30.244140625</f>
        <v>30.244140625</v>
      </c>
    </row>
    <row r="419" spans="3:5" x14ac:dyDescent="0.25">
      <c r="C419" s="1">
        <f>71990</f>
        <v>71990</v>
      </c>
      <c r="D419" s="1">
        <f>30967</f>
        <v>30967</v>
      </c>
      <c r="E419" s="1">
        <f t="shared" ref="E419:E424" si="41">30.2412109375</f>
        <v>30.2412109375</v>
      </c>
    </row>
    <row r="420" spans="3:5" x14ac:dyDescent="0.25">
      <c r="C420" s="1">
        <f>72141</f>
        <v>72141</v>
      </c>
      <c r="D420" s="1">
        <f>30967</f>
        <v>30967</v>
      </c>
      <c r="E420" s="1">
        <f t="shared" si="41"/>
        <v>30.2412109375</v>
      </c>
    </row>
    <row r="421" spans="3:5" x14ac:dyDescent="0.25">
      <c r="C421" s="1">
        <f>72314</f>
        <v>72314</v>
      </c>
      <c r="D421" s="1">
        <f>30967</f>
        <v>30967</v>
      </c>
      <c r="E421" s="1">
        <f t="shared" si="41"/>
        <v>30.2412109375</v>
      </c>
    </row>
    <row r="422" spans="3:5" x14ac:dyDescent="0.25">
      <c r="C422" s="1">
        <f>72471</f>
        <v>72471</v>
      </c>
      <c r="D422" s="1">
        <f>30967</f>
        <v>30967</v>
      </c>
      <c r="E422" s="1">
        <f t="shared" si="41"/>
        <v>30.2412109375</v>
      </c>
    </row>
    <row r="423" spans="3:5" x14ac:dyDescent="0.25">
      <c r="C423" s="1">
        <f>72643</f>
        <v>72643</v>
      </c>
      <c r="D423" s="1">
        <f>30967</f>
        <v>30967</v>
      </c>
      <c r="E423" s="1">
        <f t="shared" si="41"/>
        <v>30.2412109375</v>
      </c>
    </row>
    <row r="424" spans="3:5" x14ac:dyDescent="0.25">
      <c r="C424" s="1">
        <f>72812</f>
        <v>72812</v>
      </c>
      <c r="D424" s="1">
        <f>30967</f>
        <v>30967</v>
      </c>
      <c r="E424" s="1">
        <f t="shared" si="41"/>
        <v>30.2412109375</v>
      </c>
    </row>
    <row r="425" spans="3:5" x14ac:dyDescent="0.25">
      <c r="C425" s="1">
        <f>73015</f>
        <v>73015</v>
      </c>
      <c r="D425" s="1">
        <f>30969</f>
        <v>30969</v>
      </c>
      <c r="E425" s="1">
        <f>30.2431640625</f>
        <v>30.2431640625</v>
      </c>
    </row>
    <row r="426" spans="3:5" x14ac:dyDescent="0.25">
      <c r="C426" s="1">
        <f>73158</f>
        <v>73158</v>
      </c>
      <c r="D426" s="1">
        <f>30967</f>
        <v>30967</v>
      </c>
      <c r="E426" s="1">
        <f>30.2412109375</f>
        <v>30.2412109375</v>
      </c>
    </row>
    <row r="427" spans="3:5" x14ac:dyDescent="0.25">
      <c r="C427" s="1">
        <f>73341</f>
        <v>73341</v>
      </c>
      <c r="D427" s="1">
        <f>31122</f>
        <v>31122</v>
      </c>
      <c r="E427" s="1">
        <f>30.392578125</f>
        <v>30.392578125</v>
      </c>
    </row>
    <row r="428" spans="3:5" x14ac:dyDescent="0.25">
      <c r="C428" s="1">
        <f>73521</f>
        <v>73521</v>
      </c>
      <c r="D428" s="1">
        <f t="shared" ref="D428:D449" si="42">31119</f>
        <v>31119</v>
      </c>
      <c r="E428" s="1">
        <f t="shared" ref="E428:E449" si="43">30.3896484375</f>
        <v>30.3896484375</v>
      </c>
    </row>
    <row r="429" spans="3:5" x14ac:dyDescent="0.25">
      <c r="C429" s="1">
        <f>73670</f>
        <v>73670</v>
      </c>
      <c r="D429" s="1">
        <f t="shared" si="42"/>
        <v>31119</v>
      </c>
      <c r="E429" s="1">
        <f t="shared" si="43"/>
        <v>30.3896484375</v>
      </c>
    </row>
    <row r="430" spans="3:5" x14ac:dyDescent="0.25">
      <c r="C430" s="1">
        <f>73841</f>
        <v>73841</v>
      </c>
      <c r="D430" s="1">
        <f t="shared" si="42"/>
        <v>31119</v>
      </c>
      <c r="E430" s="1">
        <f t="shared" si="43"/>
        <v>30.3896484375</v>
      </c>
    </row>
    <row r="431" spans="3:5" x14ac:dyDescent="0.25">
      <c r="C431" s="1">
        <f>74001</f>
        <v>74001</v>
      </c>
      <c r="D431" s="1">
        <f t="shared" si="42"/>
        <v>31119</v>
      </c>
      <c r="E431" s="1">
        <f t="shared" si="43"/>
        <v>30.3896484375</v>
      </c>
    </row>
    <row r="432" spans="3:5" x14ac:dyDescent="0.25">
      <c r="C432" s="1">
        <f>74164</f>
        <v>74164</v>
      </c>
      <c r="D432" s="1">
        <f t="shared" si="42"/>
        <v>31119</v>
      </c>
      <c r="E432" s="1">
        <f t="shared" si="43"/>
        <v>30.3896484375</v>
      </c>
    </row>
    <row r="433" spans="3:5" x14ac:dyDescent="0.25">
      <c r="C433" s="1">
        <f>74320</f>
        <v>74320</v>
      </c>
      <c r="D433" s="1">
        <f t="shared" si="42"/>
        <v>31119</v>
      </c>
      <c r="E433" s="1">
        <f t="shared" si="43"/>
        <v>30.3896484375</v>
      </c>
    </row>
    <row r="434" spans="3:5" x14ac:dyDescent="0.25">
      <c r="C434" s="1">
        <f>74492</f>
        <v>74492</v>
      </c>
      <c r="D434" s="1">
        <f t="shared" si="42"/>
        <v>31119</v>
      </c>
      <c r="E434" s="1">
        <f t="shared" si="43"/>
        <v>30.3896484375</v>
      </c>
    </row>
    <row r="435" spans="3:5" x14ac:dyDescent="0.25">
      <c r="C435" s="1">
        <f>74649</f>
        <v>74649</v>
      </c>
      <c r="D435" s="1">
        <f t="shared" si="42"/>
        <v>31119</v>
      </c>
      <c r="E435" s="1">
        <f t="shared" si="43"/>
        <v>30.3896484375</v>
      </c>
    </row>
    <row r="436" spans="3:5" x14ac:dyDescent="0.25">
      <c r="C436" s="1">
        <f>74824</f>
        <v>74824</v>
      </c>
      <c r="D436" s="1">
        <f t="shared" si="42"/>
        <v>31119</v>
      </c>
      <c r="E436" s="1">
        <f t="shared" si="43"/>
        <v>30.3896484375</v>
      </c>
    </row>
    <row r="437" spans="3:5" x14ac:dyDescent="0.25">
      <c r="C437" s="1">
        <f>74985</f>
        <v>74985</v>
      </c>
      <c r="D437" s="1">
        <f t="shared" si="42"/>
        <v>31119</v>
      </c>
      <c r="E437" s="1">
        <f t="shared" si="43"/>
        <v>30.3896484375</v>
      </c>
    </row>
    <row r="438" spans="3:5" x14ac:dyDescent="0.25">
      <c r="C438" s="1">
        <f>75167</f>
        <v>75167</v>
      </c>
      <c r="D438" s="1">
        <f t="shared" si="42"/>
        <v>31119</v>
      </c>
      <c r="E438" s="1">
        <f t="shared" si="43"/>
        <v>30.3896484375</v>
      </c>
    </row>
    <row r="439" spans="3:5" x14ac:dyDescent="0.25">
      <c r="C439" s="1">
        <f>75318</f>
        <v>75318</v>
      </c>
      <c r="D439" s="1">
        <f t="shared" si="42"/>
        <v>31119</v>
      </c>
      <c r="E439" s="1">
        <f t="shared" si="43"/>
        <v>30.3896484375</v>
      </c>
    </row>
    <row r="440" spans="3:5" x14ac:dyDescent="0.25">
      <c r="C440" s="1">
        <f>75507</f>
        <v>75507</v>
      </c>
      <c r="D440" s="1">
        <f t="shared" si="42"/>
        <v>31119</v>
      </c>
      <c r="E440" s="1">
        <f t="shared" si="43"/>
        <v>30.3896484375</v>
      </c>
    </row>
    <row r="441" spans="3:5" x14ac:dyDescent="0.25">
      <c r="C441" s="1">
        <f>75685</f>
        <v>75685</v>
      </c>
      <c r="D441" s="1">
        <f t="shared" si="42"/>
        <v>31119</v>
      </c>
      <c r="E441" s="1">
        <f t="shared" si="43"/>
        <v>30.3896484375</v>
      </c>
    </row>
    <row r="442" spans="3:5" x14ac:dyDescent="0.25">
      <c r="C442" s="1">
        <f>75879</f>
        <v>75879</v>
      </c>
      <c r="D442" s="1">
        <f t="shared" si="42"/>
        <v>31119</v>
      </c>
      <c r="E442" s="1">
        <f t="shared" si="43"/>
        <v>30.3896484375</v>
      </c>
    </row>
    <row r="443" spans="3:5" x14ac:dyDescent="0.25">
      <c r="C443" s="1">
        <f>76029</f>
        <v>76029</v>
      </c>
      <c r="D443" s="1">
        <f t="shared" si="42"/>
        <v>31119</v>
      </c>
      <c r="E443" s="1">
        <f t="shared" si="43"/>
        <v>30.3896484375</v>
      </c>
    </row>
    <row r="444" spans="3:5" x14ac:dyDescent="0.25">
      <c r="C444" s="1">
        <f>76199</f>
        <v>76199</v>
      </c>
      <c r="D444" s="1">
        <f t="shared" si="42"/>
        <v>31119</v>
      </c>
      <c r="E444" s="1">
        <f t="shared" si="43"/>
        <v>30.3896484375</v>
      </c>
    </row>
    <row r="445" spans="3:5" x14ac:dyDescent="0.25">
      <c r="C445" s="1">
        <f>76401</f>
        <v>76401</v>
      </c>
      <c r="D445" s="1">
        <f t="shared" si="42"/>
        <v>31119</v>
      </c>
      <c r="E445" s="1">
        <f t="shared" si="43"/>
        <v>30.3896484375</v>
      </c>
    </row>
    <row r="446" spans="3:5" x14ac:dyDescent="0.25">
      <c r="C446" s="1">
        <f>76605</f>
        <v>76605</v>
      </c>
      <c r="D446" s="1">
        <f t="shared" si="42"/>
        <v>31119</v>
      </c>
      <c r="E446" s="1">
        <f t="shared" si="43"/>
        <v>30.3896484375</v>
      </c>
    </row>
    <row r="447" spans="3:5" x14ac:dyDescent="0.25">
      <c r="C447" s="1">
        <f>76810</f>
        <v>76810</v>
      </c>
      <c r="D447" s="1">
        <f t="shared" si="42"/>
        <v>31119</v>
      </c>
      <c r="E447" s="1">
        <f t="shared" si="43"/>
        <v>30.3896484375</v>
      </c>
    </row>
    <row r="448" spans="3:5" x14ac:dyDescent="0.25">
      <c r="C448" s="1">
        <f>77001</f>
        <v>77001</v>
      </c>
      <c r="D448" s="1">
        <f t="shared" si="42"/>
        <v>31119</v>
      </c>
      <c r="E448" s="1">
        <f t="shared" si="43"/>
        <v>30.3896484375</v>
      </c>
    </row>
    <row r="449" spans="3:5" x14ac:dyDescent="0.25">
      <c r="C449" s="1">
        <f>77189</f>
        <v>77189</v>
      </c>
      <c r="D449" s="1">
        <f t="shared" si="42"/>
        <v>31119</v>
      </c>
      <c r="E449" s="1">
        <f t="shared" si="43"/>
        <v>30.3896484375</v>
      </c>
    </row>
    <row r="450" spans="3:5" x14ac:dyDescent="0.25">
      <c r="C450" s="1">
        <f>77383</f>
        <v>77383</v>
      </c>
      <c r="D450" s="1">
        <f>31171</f>
        <v>31171</v>
      </c>
      <c r="E450" s="1">
        <f>30.4404296875</f>
        <v>30.4404296875</v>
      </c>
    </row>
    <row r="451" spans="3:5" x14ac:dyDescent="0.25">
      <c r="C451" s="1">
        <f>77583</f>
        <v>77583</v>
      </c>
      <c r="D451" s="1">
        <f>30983</f>
        <v>30983</v>
      </c>
      <c r="E451" s="1">
        <f>30.2568359375</f>
        <v>30.2568359375</v>
      </c>
    </row>
    <row r="452" spans="3:5" x14ac:dyDescent="0.25">
      <c r="C452" s="1">
        <f>77772</f>
        <v>77772</v>
      </c>
      <c r="D452" s="1">
        <f>30990</f>
        <v>30990</v>
      </c>
      <c r="E452" s="1">
        <f>30.263671875</f>
        <v>30.263671875</v>
      </c>
    </row>
    <row r="453" spans="3:5" x14ac:dyDescent="0.25">
      <c r="C453" s="1">
        <f>77934</f>
        <v>77934</v>
      </c>
      <c r="D453" s="1">
        <f>30987</f>
        <v>30987</v>
      </c>
      <c r="E453" s="1">
        <f>30.2607421875</f>
        <v>30.2607421875</v>
      </c>
    </row>
    <row r="454" spans="3:5" x14ac:dyDescent="0.25">
      <c r="C454" s="1">
        <f>78102</f>
        <v>78102</v>
      </c>
      <c r="D454" s="1">
        <f>30990</f>
        <v>30990</v>
      </c>
      <c r="E454" s="1">
        <f>30.263671875</f>
        <v>30.263671875</v>
      </c>
    </row>
    <row r="455" spans="3:5" x14ac:dyDescent="0.25">
      <c r="C455" s="1">
        <f>78276</f>
        <v>78276</v>
      </c>
      <c r="D455" s="1">
        <f>30987</f>
        <v>30987</v>
      </c>
      <c r="E455" s="1">
        <f>30.2607421875</f>
        <v>30.2607421875</v>
      </c>
    </row>
    <row r="456" spans="3:5" x14ac:dyDescent="0.25">
      <c r="C456" s="1">
        <f>78464</f>
        <v>78464</v>
      </c>
      <c r="D456" s="1">
        <f>30987</f>
        <v>30987</v>
      </c>
      <c r="E456" s="1">
        <f>30.2607421875</f>
        <v>30.2607421875</v>
      </c>
    </row>
    <row r="457" spans="3:5" x14ac:dyDescent="0.25">
      <c r="C457" s="1">
        <f>78675</f>
        <v>78675</v>
      </c>
      <c r="D457" s="1">
        <f>31107</f>
        <v>31107</v>
      </c>
      <c r="E457" s="1">
        <f>30.3779296875</f>
        <v>30.3779296875</v>
      </c>
    </row>
    <row r="458" spans="3:5" x14ac:dyDescent="0.25">
      <c r="C458" s="1">
        <f>78874</f>
        <v>78874</v>
      </c>
      <c r="D458" s="1">
        <f t="shared" ref="D458:D471" si="44">31139</f>
        <v>31139</v>
      </c>
      <c r="E458" s="1">
        <f t="shared" ref="E458:E471" si="45">30.4091796875</f>
        <v>30.4091796875</v>
      </c>
    </row>
    <row r="459" spans="3:5" x14ac:dyDescent="0.25">
      <c r="C459" s="1">
        <f>79048</f>
        <v>79048</v>
      </c>
      <c r="D459" s="1">
        <f t="shared" si="44"/>
        <v>31139</v>
      </c>
      <c r="E459" s="1">
        <f t="shared" si="45"/>
        <v>30.4091796875</v>
      </c>
    </row>
    <row r="460" spans="3:5" x14ac:dyDescent="0.25">
      <c r="C460" s="1">
        <f>79209</f>
        <v>79209</v>
      </c>
      <c r="D460" s="1">
        <f t="shared" si="44"/>
        <v>31139</v>
      </c>
      <c r="E460" s="1">
        <f t="shared" si="45"/>
        <v>30.4091796875</v>
      </c>
    </row>
    <row r="461" spans="3:5" x14ac:dyDescent="0.25">
      <c r="C461" s="1">
        <f>79382</f>
        <v>79382</v>
      </c>
      <c r="D461" s="1">
        <f t="shared" si="44"/>
        <v>31139</v>
      </c>
      <c r="E461" s="1">
        <f t="shared" si="45"/>
        <v>30.4091796875</v>
      </c>
    </row>
    <row r="462" spans="3:5" x14ac:dyDescent="0.25">
      <c r="C462" s="1">
        <f>79555</f>
        <v>79555</v>
      </c>
      <c r="D462" s="1">
        <f t="shared" si="44"/>
        <v>31139</v>
      </c>
      <c r="E462" s="1">
        <f t="shared" si="45"/>
        <v>30.4091796875</v>
      </c>
    </row>
    <row r="463" spans="3:5" x14ac:dyDescent="0.25">
      <c r="C463" s="1">
        <f>79726</f>
        <v>79726</v>
      </c>
      <c r="D463" s="1">
        <f t="shared" si="44"/>
        <v>31139</v>
      </c>
      <c r="E463" s="1">
        <f t="shared" si="45"/>
        <v>30.4091796875</v>
      </c>
    </row>
    <row r="464" spans="3:5" x14ac:dyDescent="0.25">
      <c r="C464" s="1">
        <f>79893</f>
        <v>79893</v>
      </c>
      <c r="D464" s="1">
        <f t="shared" si="44"/>
        <v>31139</v>
      </c>
      <c r="E464" s="1">
        <f t="shared" si="45"/>
        <v>30.4091796875</v>
      </c>
    </row>
    <row r="465" spans="3:5" x14ac:dyDescent="0.25">
      <c r="C465" s="1">
        <f>80081</f>
        <v>80081</v>
      </c>
      <c r="D465" s="1">
        <f t="shared" si="44"/>
        <v>31139</v>
      </c>
      <c r="E465" s="1">
        <f t="shared" si="45"/>
        <v>30.4091796875</v>
      </c>
    </row>
    <row r="466" spans="3:5" x14ac:dyDescent="0.25">
      <c r="C466" s="1">
        <f>80235</f>
        <v>80235</v>
      </c>
      <c r="D466" s="1">
        <f t="shared" si="44"/>
        <v>31139</v>
      </c>
      <c r="E466" s="1">
        <f t="shared" si="45"/>
        <v>30.4091796875</v>
      </c>
    </row>
    <row r="467" spans="3:5" x14ac:dyDescent="0.25">
      <c r="C467" s="1">
        <f>80418</f>
        <v>80418</v>
      </c>
      <c r="D467" s="1">
        <f t="shared" si="44"/>
        <v>31139</v>
      </c>
      <c r="E467" s="1">
        <f t="shared" si="45"/>
        <v>30.4091796875</v>
      </c>
    </row>
    <row r="468" spans="3:5" x14ac:dyDescent="0.25">
      <c r="C468" s="1">
        <f>80605</f>
        <v>80605</v>
      </c>
      <c r="D468" s="1">
        <f t="shared" si="44"/>
        <v>31139</v>
      </c>
      <c r="E468" s="1">
        <f t="shared" si="45"/>
        <v>30.4091796875</v>
      </c>
    </row>
    <row r="469" spans="3:5" x14ac:dyDescent="0.25">
      <c r="C469" s="1">
        <f>80771</f>
        <v>80771</v>
      </c>
      <c r="D469" s="1">
        <f t="shared" si="44"/>
        <v>31139</v>
      </c>
      <c r="E469" s="1">
        <f t="shared" si="45"/>
        <v>30.4091796875</v>
      </c>
    </row>
    <row r="470" spans="3:5" x14ac:dyDescent="0.25">
      <c r="C470" s="1">
        <f>80924</f>
        <v>80924</v>
      </c>
      <c r="D470" s="1">
        <f t="shared" si="44"/>
        <v>31139</v>
      </c>
      <c r="E470" s="1">
        <f t="shared" si="45"/>
        <v>30.4091796875</v>
      </c>
    </row>
    <row r="471" spans="3:5" x14ac:dyDescent="0.25">
      <c r="C471" s="1">
        <f>81099</f>
        <v>81099</v>
      </c>
      <c r="D471" s="1">
        <f t="shared" si="44"/>
        <v>31139</v>
      </c>
      <c r="E471" s="1">
        <f t="shared" si="45"/>
        <v>30.4091796875</v>
      </c>
    </row>
    <row r="472" spans="3:5" x14ac:dyDescent="0.25">
      <c r="C472" s="1">
        <f>81313</f>
        <v>81313</v>
      </c>
      <c r="D472" s="1">
        <f>30991</f>
        <v>30991</v>
      </c>
      <c r="E472" s="1">
        <f>30.2646484375</f>
        <v>30.2646484375</v>
      </c>
    </row>
    <row r="473" spans="3:5" x14ac:dyDescent="0.25">
      <c r="C473" s="1">
        <f>81508</f>
        <v>81508</v>
      </c>
      <c r="D473" s="1">
        <f>30998</f>
        <v>30998</v>
      </c>
      <c r="E473" s="1">
        <f>30.271484375</f>
        <v>30.271484375</v>
      </c>
    </row>
    <row r="474" spans="3:5" x14ac:dyDescent="0.25">
      <c r="C474" s="1">
        <f>81672</f>
        <v>81672</v>
      </c>
      <c r="D474" s="1">
        <f>30995</f>
        <v>30995</v>
      </c>
      <c r="E474" s="1">
        <f>30.2685546875</f>
        <v>30.2685546875</v>
      </c>
    </row>
    <row r="475" spans="3:5" x14ac:dyDescent="0.25">
      <c r="C475" s="1">
        <f>81845</f>
        <v>81845</v>
      </c>
      <c r="D475" s="1">
        <f>31115</f>
        <v>31115</v>
      </c>
      <c r="E475" s="1">
        <f>30.3857421875</f>
        <v>30.3857421875</v>
      </c>
    </row>
    <row r="476" spans="3:5" x14ac:dyDescent="0.25">
      <c r="C476" s="1">
        <f>82018</f>
        <v>82018</v>
      </c>
      <c r="D476" s="1">
        <f>31115</f>
        <v>31115</v>
      </c>
      <c r="E476" s="1">
        <f>30.3857421875</f>
        <v>30.3857421875</v>
      </c>
    </row>
    <row r="477" spans="3:5" x14ac:dyDescent="0.25">
      <c r="C477" s="1">
        <f>82180</f>
        <v>82180</v>
      </c>
      <c r="D477" s="1">
        <f>31115</f>
        <v>31115</v>
      </c>
      <c r="E477" s="1">
        <f>30.3857421875</f>
        <v>30.3857421875</v>
      </c>
    </row>
    <row r="478" spans="3:5" x14ac:dyDescent="0.25">
      <c r="C478" s="1">
        <f>82367</f>
        <v>82367</v>
      </c>
      <c r="D478" s="1">
        <f>31151</f>
        <v>31151</v>
      </c>
      <c r="E478" s="1">
        <f>30.4208984375</f>
        <v>30.4208984375</v>
      </c>
    </row>
    <row r="479" spans="3:5" x14ac:dyDescent="0.25">
      <c r="C479" s="1">
        <f>82576</f>
        <v>82576</v>
      </c>
      <c r="D479" s="1">
        <f>31171</f>
        <v>31171</v>
      </c>
      <c r="E479" s="1">
        <f>30.4404296875</f>
        <v>30.4404296875</v>
      </c>
    </row>
    <row r="480" spans="3:5" x14ac:dyDescent="0.25">
      <c r="C480" s="1">
        <f>82811</f>
        <v>82811</v>
      </c>
      <c r="D480" s="1">
        <f>31199</f>
        <v>31199</v>
      </c>
      <c r="E480" s="1">
        <f>30.4677734375</f>
        <v>30.4677734375</v>
      </c>
    </row>
    <row r="481" spans="3:5" x14ac:dyDescent="0.25">
      <c r="C481" s="1">
        <f>82986</f>
        <v>82986</v>
      </c>
      <c r="D481" s="1">
        <f>31199</f>
        <v>31199</v>
      </c>
      <c r="E481" s="1">
        <f>30.4677734375</f>
        <v>30.4677734375</v>
      </c>
    </row>
    <row r="482" spans="3:5" x14ac:dyDescent="0.25">
      <c r="C482" s="1">
        <f>83191</f>
        <v>83191</v>
      </c>
      <c r="D482" s="1">
        <f>31199</f>
        <v>31199</v>
      </c>
      <c r="E482" s="1">
        <f>30.4677734375</f>
        <v>30.4677734375</v>
      </c>
    </row>
    <row r="483" spans="3:5" x14ac:dyDescent="0.25">
      <c r="C483" s="1">
        <f>83402</f>
        <v>83402</v>
      </c>
      <c r="D483" s="1">
        <f>31199</f>
        <v>31199</v>
      </c>
      <c r="E483" s="1">
        <f>30.4677734375</f>
        <v>30.4677734375</v>
      </c>
    </row>
    <row r="484" spans="3:5" x14ac:dyDescent="0.25">
      <c r="C484" s="1">
        <f>83590</f>
        <v>83590</v>
      </c>
      <c r="D484" s="1">
        <f>31202</f>
        <v>31202</v>
      </c>
      <c r="E484" s="1">
        <f>30.470703125</f>
        <v>30.470703125</v>
      </c>
    </row>
    <row r="485" spans="3:5" x14ac:dyDescent="0.25">
      <c r="C485" s="1">
        <f>83738</f>
        <v>83738</v>
      </c>
      <c r="D485" s="1">
        <f>31199</f>
        <v>31199</v>
      </c>
      <c r="E485" s="1">
        <f>30.4677734375</f>
        <v>30.4677734375</v>
      </c>
    </row>
    <row r="486" spans="3:5" x14ac:dyDescent="0.25">
      <c r="C486" s="1">
        <f>83915</f>
        <v>83915</v>
      </c>
      <c r="D486" s="1">
        <f>31202</f>
        <v>31202</v>
      </c>
      <c r="E486" s="1">
        <f>30.470703125</f>
        <v>30.470703125</v>
      </c>
    </row>
    <row r="487" spans="3:5" x14ac:dyDescent="0.25">
      <c r="C487" s="1">
        <f>84040</f>
        <v>84040</v>
      </c>
      <c r="D487" s="1">
        <f>31199</f>
        <v>31199</v>
      </c>
      <c r="E487" s="1">
        <f>30.4677734375</f>
        <v>30.4677734375</v>
      </c>
    </row>
    <row r="488" spans="3:5" x14ac:dyDescent="0.25">
      <c r="C488" s="1">
        <f>84218</f>
        <v>84218</v>
      </c>
      <c r="D488" s="1">
        <f>31202</f>
        <v>31202</v>
      </c>
      <c r="E488" s="1">
        <f>30.470703125</f>
        <v>30.470703125</v>
      </c>
    </row>
    <row r="489" spans="3:5" x14ac:dyDescent="0.25">
      <c r="C489" s="1">
        <f>84414</f>
        <v>84414</v>
      </c>
      <c r="D489" s="1">
        <f>31199</f>
        <v>31199</v>
      </c>
      <c r="E489" s="1">
        <f>30.4677734375</f>
        <v>30.4677734375</v>
      </c>
    </row>
    <row r="490" spans="3:5" x14ac:dyDescent="0.25">
      <c r="C490" s="1">
        <f>84585</f>
        <v>84585</v>
      </c>
      <c r="D490" s="1">
        <f>31199</f>
        <v>31199</v>
      </c>
      <c r="E490" s="1">
        <f>30.4677734375</f>
        <v>30.4677734375</v>
      </c>
    </row>
    <row r="491" spans="3:5" x14ac:dyDescent="0.25">
      <c r="C491" s="1">
        <f>84751</f>
        <v>84751</v>
      </c>
      <c r="D491" s="1">
        <f>31199</f>
        <v>31199</v>
      </c>
      <c r="E491" s="1">
        <f>30.4677734375</f>
        <v>30.4677734375</v>
      </c>
    </row>
    <row r="492" spans="3:5" x14ac:dyDescent="0.25">
      <c r="C492" s="1">
        <f>84887</f>
        <v>84887</v>
      </c>
      <c r="D492" s="1">
        <f>31199</f>
        <v>31199</v>
      </c>
      <c r="E492" s="1">
        <f>30.4677734375</f>
        <v>30.4677734375</v>
      </c>
    </row>
    <row r="493" spans="3:5" x14ac:dyDescent="0.25">
      <c r="C493" s="1">
        <f>85016</f>
        <v>85016</v>
      </c>
      <c r="D493" s="1">
        <f>31199</f>
        <v>31199</v>
      </c>
      <c r="E493" s="1">
        <f>30.4677734375</f>
        <v>30.4677734375</v>
      </c>
    </row>
  </sheetData>
  <pageMargins left="0.75" right="0.75" top="1" bottom="1" header="0.5" footer="0.5"/>
  <pageSetup paperSize="9" orientation="portrait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Grafiek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Nicolas Quartier</cp:lastModifiedBy>
  <cp:lastPrinted>2016-01-08T15:46:57Z</cp:lastPrinted>
  <dcterms:created xsi:type="dcterms:W3CDTF">2016-01-08T15:46:57Z</dcterms:created>
  <dcterms:modified xsi:type="dcterms:W3CDTF">2016-01-08T15:49:49Z</dcterms:modified>
</cp:coreProperties>
</file>